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480" yWindow="156" windowWidth="13272" windowHeight="10116" tabRatio="927" activeTab="4"/>
  </bookViews>
  <sheets>
    <sheet name="AÇIKLAMA" sheetId="1" r:id="rId1"/>
    <sheet name="VERİ GİRİŞİ" sheetId="3" r:id="rId2"/>
    <sheet name="FİYAT İSTEME" sheetId="4" r:id="rId3"/>
    <sheet name=" Yak.Mal.Hes.Cet" sheetId="5" r:id="rId4"/>
    <sheet name="onay" sheetId="6" r:id="rId5"/>
    <sheet name="TEKLİF" sheetId="7" r:id="rId6"/>
    <sheet name="Piyasa Fiyat Ar.Tut." sheetId="8" r:id="rId7"/>
    <sheet name="muayene talep yazısı" sheetId="9" r:id="rId8"/>
    <sheet name="muayene raporu" sheetId="10" r:id="rId9"/>
    <sheet name="MUA. VE KABUL BELGESİ" sheetId="11" r:id="rId10"/>
    <sheet name="TAŞINIR İŞ. F." sheetId="13" r:id="rId11"/>
    <sheet name="SÖZLEŞME" sheetId="14" r:id="rId12"/>
    <sheet name="ÖDEME EMRİ" sheetId="15" r:id="rId13"/>
    <sheet name="KURUMLAR VE GÖREVLİLER" sheetId="16" r:id="rId14"/>
    <sheet name="HESAPLAR" sheetId="17" r:id="rId15"/>
    <sheet name="KİŞİLER" sheetId="18" r:id="rId16"/>
  </sheets>
  <externalReferences>
    <externalReference r:id="rId17"/>
    <externalReference r:id="rId18"/>
    <externalReference r:id="rId19"/>
  </externalReferences>
  <definedNames>
    <definedName name="_ecz5">#REF!</definedName>
    <definedName name="_xlnm._FilterDatabase" localSheetId="15" hidden="1">KİŞİLER!$B$3:$F$523</definedName>
    <definedName name="_KDV1">'TAŞINIR İŞ. F.'!$BA$260</definedName>
    <definedName name="_KDV2">'TAŞINIR İŞ. F.'!$AZ$260</definedName>
    <definedName name="A">#REF!</definedName>
    <definedName name="ADM">[1]örnek2!#REF!</definedName>
    <definedName name="BG">#REF!</definedName>
    <definedName name="CTT">[1]örnek2!#REF!</definedName>
    <definedName name="DENE">'[2]tahakkuk müzekkeresi_1'!#REF!</definedName>
    <definedName name="EKOD">'VERİ GİRİŞİ'!$K$28</definedName>
    <definedName name="EMANET">'VERİ GİRİŞİ'!$K$35</definedName>
    <definedName name="GTD">[1]örnek2!#REF!</definedName>
    <definedName name="GTM">[1]örnek2!#REF!</definedName>
    <definedName name="j">#REF!</definedName>
    <definedName name="KARAR">'VERİ GİRİŞİ'!$K$34</definedName>
    <definedName name="katsayı">#REF!</definedName>
    <definedName name="KÇTM">[1]örnek2!#REF!</definedName>
    <definedName name="KDV">'TAŞINIR İŞ. F.'!$AY$260</definedName>
    <definedName name="KDV_Lİ_Birim_Fiyatı">'TAŞINIR İŞ. F.'!$AG$160:$AI$259</definedName>
    <definedName name="kdvlibirimfiyat1">'TAŞINIR İŞ. F.'!$AG$160</definedName>
    <definedName name="Kİ">#REF!</definedName>
    <definedName name="KİK">[1]örnek2!#REF!</definedName>
    <definedName name="malzeme">'TAŞINIR İŞ. F.'!$AB$271</definedName>
    <definedName name="OCAK">[3]Ver.İnd.Bord.!#REF!</definedName>
    <definedName name="SDİHM">[1]örnek2!#REF!</definedName>
    <definedName name="SGV">'TAŞINIR İŞ. F.'!$AZ$260</definedName>
    <definedName name="SHCT">#REF!</definedName>
    <definedName name="SHDT">#REF!</definedName>
    <definedName name="SİMGE">#REF!</definedName>
    <definedName name="SÖZLEŞME">SÖZLEŞME!$D$153</definedName>
    <definedName name="tarih">'Piyasa Fiyat Ar.Tut.'!$E$124</definedName>
    <definedName name="tarih2">'Piyasa Fiyat Ar.Tut.'!$D$128</definedName>
    <definedName name="TAŞINIR">'TAŞINIR İŞ. F.'!$AG:$AG</definedName>
    <definedName name="TERTİP">'VERİ GİRİŞİ'!$H$28</definedName>
    <definedName name="_xlnm.Print_Area" localSheetId="3">' Yak.Mal.Hes.Cet'!$C$1:$AG$122</definedName>
    <definedName name="_xlnm.Print_Area" localSheetId="0">AÇIKLAMA!$B$1:$M$30</definedName>
    <definedName name="_xlnm.Print_Area" localSheetId="2">'FİYAT İSTEME'!$B$2:$L$133</definedName>
    <definedName name="_xlnm.Print_Area" localSheetId="9">'MUA. VE KABUL BELGESİ'!$B$2:$H$121</definedName>
    <definedName name="_xlnm.Print_Area" localSheetId="8">'muayene raporu'!$B$2:$AT$110</definedName>
    <definedName name="_xlnm.Print_Area" localSheetId="7">'muayene talep yazısı'!$B$2:$AT$123</definedName>
    <definedName name="_xlnm.Print_Area" localSheetId="4">onay!$B$2:$N$46</definedName>
    <definedName name="_xlnm.Print_Area" localSheetId="12">'ÖDEME EMRİ'!$B$1:$R$84</definedName>
    <definedName name="_xlnm.Print_Area" localSheetId="6">'Piyasa Fiyat Ar.Tut.'!$B$1:$AA$125</definedName>
    <definedName name="_xlnm.Print_Area" localSheetId="11">SÖZLEŞME!$B$1:$U$155</definedName>
    <definedName name="_xlnm.Print_Area" localSheetId="10">'TAŞINIR İŞ. F.'!$B$3:$P$141</definedName>
    <definedName name="_xlnm.Print_Area" localSheetId="5">TEKLİF!$B$3:$R$144</definedName>
    <definedName name="_xlnm.Print_Area" localSheetId="1">'VERİ GİRİŞİ'!$A$39:$L$157</definedName>
    <definedName name="YAZI">TEKLİF!$AO$288</definedName>
    <definedName name="YAZI2">TEKLİF!$AO$259</definedName>
    <definedName name="Z_049D67E4_3323_4B3C_89C6_9B69B150449D_.wvu.Cols" localSheetId="14" hidden="1">HESAPLAR!$R:$IV</definedName>
    <definedName name="Z_049D67E4_3323_4B3C_89C6_9B69B150449D_.wvu.Cols" localSheetId="15" hidden="1">KİŞİLER!$H:$IV</definedName>
    <definedName name="Z_049D67E4_3323_4B3C_89C6_9B69B150449D_.wvu.Cols" localSheetId="13" hidden="1">'KURUMLAR VE GÖREVLİLER'!$T:$IV</definedName>
    <definedName name="Z_049D67E4_3323_4B3C_89C6_9B69B150449D_.wvu.Cols" localSheetId="12" hidden="1">'ÖDEME EMRİ'!$S:$BR,'ÖDEME EMRİ'!$BW:$IR</definedName>
    <definedName name="Z_049D67E4_3323_4B3C_89C6_9B69B150449D_.wvu.PrintArea" localSheetId="12" hidden="1">'ÖDEME EMRİ'!$B$1:$R$84</definedName>
    <definedName name="Z_049D67E4_3323_4B3C_89C6_9B69B150449D_.wvu.Rows" localSheetId="12" hidden="1">'ÖDEME EMRİ'!$421:$65536,'ÖDEME EMRİ'!$13:$21,'ÖDEME EMRİ'!$34:$43,'ÖDEME EMRİ'!$98:$420</definedName>
    <definedName name="Z_0BA358E9_B725_450D_824D_EC5B6D139E0F_.wvu.Cols" localSheetId="9" hidden="1">'MUA. VE KABUL BELGESİ'!$I:$I</definedName>
    <definedName name="Z_0BA358E9_B725_450D_824D_EC5B6D139E0F_.wvu.Cols" localSheetId="5" hidden="1">TEKLİF!$S:$T</definedName>
    <definedName name="Z_0BA358E9_B725_450D_824D_EC5B6D139E0F_.wvu.PrintArea" localSheetId="9" hidden="1">'MUA. VE KABUL BELGESİ'!$B$1:$I$126</definedName>
    <definedName name="Z_0BA358E9_B725_450D_824D_EC5B6D139E0F_.wvu.PrintArea" localSheetId="5" hidden="1">TEKLİF!$B$2:$U$155</definedName>
    <definedName name="Z_95D0C6C0_F15D_449A_B6BA_3466C2F1E3FF_.wvu.Cols" localSheetId="3" hidden="1">' Yak.Mal.Hes.Cet'!$AJ:$IU</definedName>
    <definedName name="Z_95D0C6C0_F15D_449A_B6BA_3466C2F1E3FF_.wvu.Cols" localSheetId="0" hidden="1">AÇIKLAMA!$O:$IV</definedName>
    <definedName name="Z_95D0C6C0_F15D_449A_B6BA_3466C2F1E3FF_.wvu.Cols" localSheetId="2" hidden="1">'FİYAT İSTEME'!$N:$IO,'FİYAT İSTEME'!$IU:$IV</definedName>
    <definedName name="Z_95D0C6C0_F15D_449A_B6BA_3466C2F1E3FF_.wvu.Cols" localSheetId="14" hidden="1">HESAPLAR!$R:$IV</definedName>
    <definedName name="Z_95D0C6C0_F15D_449A_B6BA_3466C2F1E3FF_.wvu.Cols" localSheetId="15" hidden="1">KİŞİLER!$H:$IV</definedName>
    <definedName name="Z_95D0C6C0_F15D_449A_B6BA_3466C2F1E3FF_.wvu.Cols" localSheetId="13" hidden="1">'KURUMLAR VE GÖREVLİLER'!$B:$D,'KURUMLAR VE GÖREVLİLER'!$T:$IV</definedName>
    <definedName name="Z_95D0C6C0_F15D_449A_B6BA_3466C2F1E3FF_.wvu.Cols" localSheetId="9" hidden="1">'MUA. VE KABUL BELGESİ'!$J:$IV</definedName>
    <definedName name="Z_95D0C6C0_F15D_449A_B6BA_3466C2F1E3FF_.wvu.Cols" localSheetId="8" hidden="1">'muayene raporu'!$AV:$IT</definedName>
    <definedName name="Z_95D0C6C0_F15D_449A_B6BA_3466C2F1E3FF_.wvu.Cols" localSheetId="7" hidden="1">'muayene talep yazısı'!$AV:$IV</definedName>
    <definedName name="Z_95D0C6C0_F15D_449A_B6BA_3466C2F1E3FF_.wvu.Cols" localSheetId="4" hidden="1">onay!$P:$IV</definedName>
    <definedName name="Z_95D0C6C0_F15D_449A_B6BA_3466C2F1E3FF_.wvu.Cols" localSheetId="12" hidden="1">'ÖDEME EMRİ'!$S:$BR,'ÖDEME EMRİ'!$BW:$IR</definedName>
    <definedName name="Z_95D0C6C0_F15D_449A_B6BA_3466C2F1E3FF_.wvu.Cols" localSheetId="6" hidden="1">'Piyasa Fiyat Ar.Tut.'!$AC:$IV</definedName>
    <definedName name="Z_95D0C6C0_F15D_449A_B6BA_3466C2F1E3FF_.wvu.Cols" localSheetId="11" hidden="1">SÖZLEŞME!$W:$IV</definedName>
    <definedName name="Z_95D0C6C0_F15D_449A_B6BA_3466C2F1E3FF_.wvu.Cols" localSheetId="10" hidden="1">'TAŞINIR İŞ. F.'!$R:$IU</definedName>
    <definedName name="Z_95D0C6C0_F15D_449A_B6BA_3466C2F1E3FF_.wvu.Cols" localSheetId="5" hidden="1">TEKLİF!$U:$IU</definedName>
    <definedName name="Z_95D0C6C0_F15D_449A_B6BA_3466C2F1E3FF_.wvu.Cols" localSheetId="1" hidden="1">'VERİ GİRİŞİ'!$R:$BN,'VERİ GİRİŞİ'!$CU:$IV</definedName>
    <definedName name="Z_95D0C6C0_F15D_449A_B6BA_3466C2F1E3FF_.wvu.FilterData" localSheetId="15" hidden="1">KİŞİLER!$B$3:$F$523</definedName>
    <definedName name="Z_95D0C6C0_F15D_449A_B6BA_3466C2F1E3FF_.wvu.PrintArea" localSheetId="3" hidden="1">' Yak.Mal.Hes.Cet'!$C$1:$AG$122</definedName>
    <definedName name="Z_95D0C6C0_F15D_449A_B6BA_3466C2F1E3FF_.wvu.PrintArea" localSheetId="0" hidden="1">AÇIKLAMA!$B$1:$M$30</definedName>
    <definedName name="Z_95D0C6C0_F15D_449A_B6BA_3466C2F1E3FF_.wvu.PrintArea" localSheetId="2" hidden="1">'FİYAT İSTEME'!$B$2:$L$133</definedName>
    <definedName name="Z_95D0C6C0_F15D_449A_B6BA_3466C2F1E3FF_.wvu.PrintArea" localSheetId="9" hidden="1">'MUA. VE KABUL BELGESİ'!$B$2:$H$121</definedName>
    <definedName name="Z_95D0C6C0_F15D_449A_B6BA_3466C2F1E3FF_.wvu.PrintArea" localSheetId="8" hidden="1">'muayene raporu'!$B$2:$AT$116</definedName>
    <definedName name="Z_95D0C6C0_F15D_449A_B6BA_3466C2F1E3FF_.wvu.PrintArea" localSheetId="7" hidden="1">'muayene talep yazısı'!$B$2:$AT$122</definedName>
    <definedName name="Z_95D0C6C0_F15D_449A_B6BA_3466C2F1E3FF_.wvu.PrintArea" localSheetId="4" hidden="1">onay!$B$1:$N$46</definedName>
    <definedName name="Z_95D0C6C0_F15D_449A_B6BA_3466C2F1E3FF_.wvu.PrintArea" localSheetId="12" hidden="1">'ÖDEME EMRİ'!$B$1:$R$84</definedName>
    <definedName name="Z_95D0C6C0_F15D_449A_B6BA_3466C2F1E3FF_.wvu.PrintArea" localSheetId="6" hidden="1">'Piyasa Fiyat Ar.Tut.'!$B$1:$AA$125</definedName>
    <definedName name="Z_95D0C6C0_F15D_449A_B6BA_3466C2F1E3FF_.wvu.PrintArea" localSheetId="11" hidden="1">SÖZLEŞME!$B$1:$U$155</definedName>
    <definedName name="Z_95D0C6C0_F15D_449A_B6BA_3466C2F1E3FF_.wvu.PrintArea" localSheetId="10" hidden="1">'TAŞINIR İŞ. F.'!$B$3:$P$141</definedName>
    <definedName name="Z_95D0C6C0_F15D_449A_B6BA_3466C2F1E3FF_.wvu.PrintArea" localSheetId="5" hidden="1">TEKLİF!$B$3:$R$144</definedName>
    <definedName name="Z_95D0C6C0_F15D_449A_B6BA_3466C2F1E3FF_.wvu.PrintArea" localSheetId="1" hidden="1">'VERİ GİRİŞİ'!$A$39:$L$157</definedName>
    <definedName name="Z_95D0C6C0_F15D_449A_B6BA_3466C2F1E3FF_.wvu.Rows" localSheetId="3" hidden="1">' Yak.Mal.Hes.Cet'!$157:$65536</definedName>
    <definedName name="Z_95D0C6C0_F15D_449A_B6BA_3466C2F1E3FF_.wvu.Rows" localSheetId="0" hidden="1">AÇIKLAMA!$71:$65536,AÇIKLAMA!$36:$36,AÇIKLAMA!$70:$70</definedName>
    <definedName name="Z_95D0C6C0_F15D_449A_B6BA_3466C2F1E3FF_.wvu.Rows" localSheetId="2" hidden="1">'FİYAT İSTEME'!$192:$65536,'FİYAT İSTEME'!$8:$9</definedName>
    <definedName name="Z_95D0C6C0_F15D_449A_B6BA_3466C2F1E3FF_.wvu.Rows" localSheetId="13" hidden="1">'KURUMLAR VE GÖREVLİLER'!$7:$7</definedName>
    <definedName name="Z_95D0C6C0_F15D_449A_B6BA_3466C2F1E3FF_.wvu.Rows" localSheetId="9" hidden="1">'MUA. VE KABUL BELGESİ'!$126:$171</definedName>
    <definedName name="Z_95D0C6C0_F15D_449A_B6BA_3466C2F1E3FF_.wvu.Rows" localSheetId="8" hidden="1">'muayene raporu'!$159:$65536,'muayene raporu'!$120:$144</definedName>
    <definedName name="Z_95D0C6C0_F15D_449A_B6BA_3466C2F1E3FF_.wvu.Rows" localSheetId="7" hidden="1">'muayene talep yazısı'!$145:$147</definedName>
    <definedName name="Z_95D0C6C0_F15D_449A_B6BA_3466C2F1E3FF_.wvu.Rows" localSheetId="4" hidden="1">onay!$48:$65536</definedName>
    <definedName name="Z_95D0C6C0_F15D_449A_B6BA_3466C2F1E3FF_.wvu.Rows" localSheetId="12" hidden="1">'ÖDEME EMRİ'!$988:$65536,'ÖDEME EMRİ'!$13:$19,'ÖDEME EMRİ'!$97:$847</definedName>
    <definedName name="Z_95D0C6C0_F15D_449A_B6BA_3466C2F1E3FF_.wvu.Rows" localSheetId="11" hidden="1">SÖZLEŞME!$189:$65536,SÖZLEŞME!$157:$177</definedName>
    <definedName name="Z_95D0C6C0_F15D_449A_B6BA_3466C2F1E3FF_.wvu.Rows" localSheetId="10" hidden="1">'TAŞINIR İŞ. F.'!$289:$65536,'TAŞINIR İŞ. F.'!$132:$132,'TAŞINIR İŞ. F.'!$140:$140,'TAŞINIR İŞ. F.'!$253:$288</definedName>
    <definedName name="Z_95D0C6C0_F15D_449A_B6BA_3466C2F1E3FF_.wvu.Rows" localSheetId="5" hidden="1">TEKLİF!$292:$65536,TEKLİF!$11:$11,TEKLİF!$14:$14,TEKLİF!$16:$18,TEKLİF!$216:$291</definedName>
    <definedName name="Z_A1954527_2DFE_4017_9FAC_69962BC682E3_.wvu.Cols" localSheetId="3" hidden="1">' Yak.Mal.Hes.Cet'!$AJ:$IV</definedName>
    <definedName name="Z_A1954527_2DFE_4017_9FAC_69962BC682E3_.wvu.Cols" localSheetId="0" hidden="1">AÇIKLAMA!$N:$IV</definedName>
    <definedName name="Z_A1954527_2DFE_4017_9FAC_69962BC682E3_.wvu.Cols" localSheetId="2" hidden="1">'FİYAT İSTEME'!$N:$IT</definedName>
    <definedName name="Z_A1954527_2DFE_4017_9FAC_69962BC682E3_.wvu.Cols" localSheetId="9" hidden="1">'MUA. VE KABUL BELGESİ'!$J:$IV</definedName>
    <definedName name="Z_A1954527_2DFE_4017_9FAC_69962BC682E3_.wvu.Cols" localSheetId="6" hidden="1">'Piyasa Fiyat Ar.Tut.'!$AC:$IV</definedName>
    <definedName name="Z_A1954527_2DFE_4017_9FAC_69962BC682E3_.wvu.Cols" localSheetId="11" hidden="1">SÖZLEŞME!$W:$IV</definedName>
    <definedName name="Z_A1954527_2DFE_4017_9FAC_69962BC682E3_.wvu.Cols" localSheetId="10" hidden="1">'TAŞINIR İŞ. F.'!$R:$BP</definedName>
    <definedName name="Z_A1954527_2DFE_4017_9FAC_69962BC682E3_.wvu.Cols" localSheetId="1" hidden="1">'VERİ GİRİŞİ'!$R:$BN,'VERİ GİRİŞİ'!$CU:$IV</definedName>
    <definedName name="Z_A1954527_2DFE_4017_9FAC_69962BC682E3_.wvu.PrintArea" localSheetId="3" hidden="1">' Yak.Mal.Hes.Cet'!$B$1:$AH$121</definedName>
    <definedName name="Z_A1954527_2DFE_4017_9FAC_69962BC682E3_.wvu.PrintArea" localSheetId="0" hidden="1">AÇIKLAMA!$B$1:$M$30</definedName>
    <definedName name="Z_A1954527_2DFE_4017_9FAC_69962BC682E3_.wvu.PrintArea" localSheetId="2" hidden="1">'FİYAT İSTEME'!$B$2:$L$133</definedName>
    <definedName name="Z_A1954527_2DFE_4017_9FAC_69962BC682E3_.wvu.PrintArea" localSheetId="9" hidden="1">'MUA. VE KABUL BELGESİ'!$B$2:$I$121</definedName>
    <definedName name="Z_A1954527_2DFE_4017_9FAC_69962BC682E3_.wvu.PrintArea" localSheetId="6" hidden="1">'Piyasa Fiyat Ar.Tut.'!$B$1:$AB$125</definedName>
    <definedName name="Z_A1954527_2DFE_4017_9FAC_69962BC682E3_.wvu.PrintArea" localSheetId="11" hidden="1">SÖZLEŞME!$B$1:$U$155</definedName>
    <definedName name="Z_A1954527_2DFE_4017_9FAC_69962BC682E3_.wvu.PrintArea" localSheetId="10" hidden="1">'TAŞINIR İŞ. F.'!$B$3:$P$141</definedName>
    <definedName name="Z_A1954527_2DFE_4017_9FAC_69962BC682E3_.wvu.PrintArea" localSheetId="5" hidden="1">TEKLİF!$A$3:$R$144</definedName>
    <definedName name="Z_A1954527_2DFE_4017_9FAC_69962BC682E3_.wvu.PrintArea" localSheetId="1" hidden="1">'VERİ GİRİŞİ'!$A$39:$L$157</definedName>
    <definedName name="Z_A1954527_2DFE_4017_9FAC_69962BC682E3_.wvu.Rows" localSheetId="3" hidden="1">' Yak.Mal.Hes.Cet'!$132:$65536</definedName>
    <definedName name="Z_A1954527_2DFE_4017_9FAC_69962BC682E3_.wvu.Rows" localSheetId="0" hidden="1">AÇIKLAMA!$48:$65536,AÇIKLAMA!$47:$47</definedName>
    <definedName name="Z_A1954527_2DFE_4017_9FAC_69962BC682E3_.wvu.Rows" localSheetId="2" hidden="1">'FİYAT İSTEME'!$154:$65536,'FİYAT İSTEME'!$135:$153</definedName>
    <definedName name="Z_A1954527_2DFE_4017_9FAC_69962BC682E3_.wvu.Rows" localSheetId="9" hidden="1">'MUA. VE KABUL BELGESİ'!$172:$65536,'MUA. VE KABUL BELGESİ'!$126:$171</definedName>
    <definedName name="Z_A1954527_2DFE_4017_9FAC_69962BC682E3_.wvu.Rows" localSheetId="6" hidden="1">'Piyasa Fiyat Ar.Tut.'!$131:$65536</definedName>
    <definedName name="Z_A1954527_2DFE_4017_9FAC_69962BC682E3_.wvu.Rows" localSheetId="11" hidden="1">SÖZLEŞME!$178:$65536,SÖZLEŞME!$157:$177</definedName>
    <definedName name="Z_A1954527_2DFE_4017_9FAC_69962BC682E3_.wvu.Rows" localSheetId="10" hidden="1">'TAŞINIR İŞ. F.'!$132:$132,'TAŞINIR İŞ. F.'!$140:$140,'TAŞINIR İŞ. F.'!$261:$261</definedName>
    <definedName name="Z_A1954527_2DFE_4017_9FAC_69962BC682E3_.wvu.Rows" localSheetId="5" hidden="1">TEKLİF!$298:$65536,TEKLİF!$11:$11,TEKLİF!$14:$14,TEKLİF!$16:$17,TEKLİF!$24:$24,TEKLİF!$147:$297</definedName>
    <definedName name="Z_A1954527_2DFE_4017_9FAC_69962BC682E3_.wvu.Rows" localSheetId="1" hidden="1">'VERİ GİRİŞİ'!$2218:$65536,'VERİ GİRİŞİ'!$143:$146,'VERİ GİRİŞİ'!$158:$2217</definedName>
  </definedNames>
  <calcPr calcId="124519"/>
  <customWorkbookViews>
    <customWorkbookView name="Musa Öztürk - Kişisel Görünüm" guid="{95D0C6C0-F15D-449A-B6BA-3466C2F1E3FF}" mergeInterval="0" personalView="1" maximized="1" windowWidth="1148" windowHeight="718" tabRatio="927" activeSheetId="1"/>
  </customWorkbookViews>
</workbook>
</file>

<file path=xl/calcChain.xml><?xml version="1.0" encoding="utf-8"?>
<calcChain xmlns="http://schemas.openxmlformats.org/spreadsheetml/2006/main">
  <c r="AE266" i="13"/>
  <c r="E6" i="9"/>
  <c r="A6" s="1"/>
  <c r="L129" i="13"/>
  <c r="L130"/>
  <c r="L128"/>
  <c r="H130"/>
  <c r="H129"/>
  <c r="H128"/>
  <c r="E17" i="4"/>
  <c r="E18"/>
  <c r="E19"/>
  <c r="B32" i="3"/>
  <c r="B109" i="9" s="1"/>
  <c r="B31" i="3"/>
  <c r="B4" i="6" s="1"/>
  <c r="B30" i="3"/>
  <c r="AB154" i="13" s="1"/>
  <c r="D18" i="3"/>
  <c r="J26"/>
  <c r="L138" i="13" s="1"/>
  <c r="J25" i="3"/>
  <c r="L137" i="13" s="1"/>
  <c r="Q65" i="15"/>
  <c r="Q82"/>
  <c r="J82"/>
  <c r="F7" i="3"/>
  <c r="H44" i="6" s="1"/>
  <c r="G37" i="3"/>
  <c r="B119" i="11" s="1"/>
  <c r="G35" i="3"/>
  <c r="F119" i="11" s="1"/>
  <c r="G36" i="3"/>
  <c r="B109" i="10" s="1"/>
  <c r="AG123" i="9"/>
  <c r="G23" i="3"/>
  <c r="M28" i="6" s="1"/>
  <c r="G25" i="3"/>
  <c r="B23" i="7" s="1"/>
  <c r="G24" i="3"/>
  <c r="E123" i="8" s="1"/>
  <c r="F10" i="3"/>
  <c r="D44" i="6" s="1"/>
  <c r="D10" i="3"/>
  <c r="D43" i="6" s="1"/>
  <c r="D7" i="3"/>
  <c r="H43" i="6" s="1"/>
  <c r="F15" i="3"/>
  <c r="M119" i="5" s="1"/>
  <c r="F14" i="3"/>
  <c r="E119" i="5"/>
  <c r="F13" i="3"/>
  <c r="Z119" i="5" s="1"/>
  <c r="E35" i="3"/>
  <c r="AG108" i="10" s="1"/>
  <c r="E23" i="3"/>
  <c r="P22" i="7" s="1"/>
  <c r="E15" i="3"/>
  <c r="K118" i="5" s="1"/>
  <c r="E14" i="3"/>
  <c r="E118" i="5" s="1"/>
  <c r="E13" i="3"/>
  <c r="Z118" i="5" s="1"/>
  <c r="J19" i="4"/>
  <c r="G19"/>
  <c r="G18"/>
  <c r="Q75" i="15"/>
  <c r="I134" i="13"/>
  <c r="M134"/>
  <c r="L151" i="14"/>
  <c r="BT61" i="15"/>
  <c r="BU62" s="1"/>
  <c r="Q61" s="1"/>
  <c r="J75"/>
  <c r="N3" i="13"/>
  <c r="G127" i="10"/>
  <c r="L127" s="1"/>
  <c r="J4" i="5"/>
  <c r="H27" i="4"/>
  <c r="T1" i="16"/>
  <c r="T2"/>
  <c r="T3" s="1"/>
  <c r="T4" s="1"/>
  <c r="T5" s="1"/>
  <c r="T6" s="1"/>
  <c r="T7" s="1"/>
  <c r="T8" s="1"/>
  <c r="T9" s="1"/>
  <c r="T10" s="1"/>
  <c r="T11" s="1"/>
  <c r="U1"/>
  <c r="U2" s="1"/>
  <c r="U3" s="1"/>
  <c r="U4" s="1"/>
  <c r="U5" s="1"/>
  <c r="U6" s="1"/>
  <c r="U7" s="1"/>
  <c r="U8" s="1"/>
  <c r="U9" s="1"/>
  <c r="V1"/>
  <c r="V2" s="1"/>
  <c r="V3" s="1"/>
  <c r="V4" s="1"/>
  <c r="V5" s="1"/>
  <c r="V6" s="1"/>
  <c r="V7" s="1"/>
  <c r="V8" s="1"/>
  <c r="W1"/>
  <c r="W2" s="1"/>
  <c r="W3" s="1"/>
  <c r="W4" s="1"/>
  <c r="W5" s="1"/>
  <c r="W6" s="1"/>
  <c r="W7" s="1"/>
  <c r="W8" s="1"/>
  <c r="W9" s="1"/>
  <c r="X1"/>
  <c r="X2" s="1"/>
  <c r="X3" s="1"/>
  <c r="X4" s="1"/>
  <c r="X5" s="1"/>
  <c r="X6" s="1"/>
  <c r="X7" s="1"/>
  <c r="X8" s="1"/>
  <c r="X9" s="1"/>
  <c r="G43" i="15" s="1"/>
  <c r="Y1" i="16"/>
  <c r="Y2"/>
  <c r="Y3" s="1"/>
  <c r="Y4" s="1"/>
  <c r="Y5" s="1"/>
  <c r="Y6" s="1"/>
  <c r="Y7" s="1"/>
  <c r="Y8" s="1"/>
  <c r="Y9" s="1"/>
  <c r="Y10" s="1"/>
  <c r="Z1"/>
  <c r="Z2" s="1"/>
  <c r="Z3" s="1"/>
  <c r="Z4" s="1"/>
  <c r="Z5" s="1"/>
  <c r="Z6" s="1"/>
  <c r="Z7" s="1"/>
  <c r="Z8" s="1"/>
  <c r="Z9" s="1"/>
  <c r="AA1"/>
  <c r="AA2" s="1"/>
  <c r="AA3" s="1"/>
  <c r="AA4" s="1"/>
  <c r="AA5" s="1"/>
  <c r="AA6" s="1"/>
  <c r="AA7" s="1"/>
  <c r="AA8" s="1"/>
  <c r="AA9" s="1"/>
  <c r="AA10" s="1"/>
  <c r="AA11" s="1"/>
  <c r="AB1"/>
  <c r="AB2" s="1"/>
  <c r="AB3" s="1"/>
  <c r="AB4" s="1"/>
  <c r="AB5" s="1"/>
  <c r="AB6" s="1"/>
  <c r="AB7" s="1"/>
  <c r="AB8" s="1"/>
  <c r="AB9" s="1"/>
  <c r="E3" i="15"/>
  <c r="D4"/>
  <c r="L4"/>
  <c r="Q4"/>
  <c r="BT4"/>
  <c r="J20" i="8"/>
  <c r="O20"/>
  <c r="AZ170" i="13" s="1"/>
  <c r="J21" i="8"/>
  <c r="O21" s="1"/>
  <c r="J22"/>
  <c r="O22" s="1"/>
  <c r="J23"/>
  <c r="O23" s="1"/>
  <c r="J24"/>
  <c r="O24" s="1"/>
  <c r="AY174" i="13" s="1"/>
  <c r="BA174" s="1"/>
  <c r="J25" i="8"/>
  <c r="O25" s="1"/>
  <c r="J26"/>
  <c r="O26" s="1"/>
  <c r="J27"/>
  <c r="O27" s="1"/>
  <c r="J28"/>
  <c r="O28" s="1"/>
  <c r="J29"/>
  <c r="O29" s="1"/>
  <c r="J30"/>
  <c r="O30" s="1"/>
  <c r="J31"/>
  <c r="O31" s="1"/>
  <c r="J32"/>
  <c r="O32" s="1"/>
  <c r="AY182" i="13" s="1"/>
  <c r="BA182" s="1"/>
  <c r="J33" i="8"/>
  <c r="O33" s="1"/>
  <c r="J34"/>
  <c r="O34" s="1"/>
  <c r="J35"/>
  <c r="T35" s="1"/>
  <c r="J36"/>
  <c r="O36" s="1"/>
  <c r="J37"/>
  <c r="J38"/>
  <c r="O38" s="1"/>
  <c r="J39"/>
  <c r="O39" s="1"/>
  <c r="J40"/>
  <c r="O40" s="1"/>
  <c r="J41"/>
  <c r="J42"/>
  <c r="O42" s="1"/>
  <c r="AY192" i="13" s="1"/>
  <c r="BA192" s="1"/>
  <c r="J43" i="8"/>
  <c r="O43" s="1"/>
  <c r="J44"/>
  <c r="O44" s="1"/>
  <c r="J45"/>
  <c r="T45" s="1"/>
  <c r="J46"/>
  <c r="O46" s="1"/>
  <c r="J47"/>
  <c r="O47" s="1"/>
  <c r="J48"/>
  <c r="O48" s="1"/>
  <c r="AZ198" i="13" s="1"/>
  <c r="J49" i="8"/>
  <c r="O49" s="1"/>
  <c r="AY199" i="13" s="1"/>
  <c r="BA199" s="1"/>
  <c r="J50" i="8"/>
  <c r="O50" s="1"/>
  <c r="J51"/>
  <c r="O51" s="1"/>
  <c r="J52"/>
  <c r="O52" s="1"/>
  <c r="J53"/>
  <c r="O53" s="1"/>
  <c r="AY203" i="13" s="1"/>
  <c r="BA203" s="1"/>
  <c r="J54" i="8"/>
  <c r="O54" s="1"/>
  <c r="AY204" i="13" s="1"/>
  <c r="BA204" s="1"/>
  <c r="J55" i="8"/>
  <c r="O55" s="1"/>
  <c r="J56"/>
  <c r="O56" s="1"/>
  <c r="J57"/>
  <c r="O57" s="1"/>
  <c r="AY207" i="13" s="1"/>
  <c r="BA207" s="1"/>
  <c r="J58" i="8"/>
  <c r="O58" s="1"/>
  <c r="J59"/>
  <c r="O59" s="1"/>
  <c r="J60"/>
  <c r="O60" s="1"/>
  <c r="AZ210" i="13" s="1"/>
  <c r="J61" i="8"/>
  <c r="O61" s="1"/>
  <c r="AY211" i="13" s="1"/>
  <c r="BA211" s="1"/>
  <c r="J62" i="8"/>
  <c r="J63"/>
  <c r="O63" s="1"/>
  <c r="J64"/>
  <c r="O64" s="1"/>
  <c r="J65"/>
  <c r="O65" s="1"/>
  <c r="AY215" i="13" s="1"/>
  <c r="BA215" s="1"/>
  <c r="J66" i="8"/>
  <c r="J67"/>
  <c r="O67" s="1"/>
  <c r="J68"/>
  <c r="O68" s="1"/>
  <c r="AZ218" i="13" s="1"/>
  <c r="J69" i="8"/>
  <c r="O69" s="1"/>
  <c r="AZ219" i="13" s="1"/>
  <c r="J70" i="8"/>
  <c r="O70" s="1"/>
  <c r="J71"/>
  <c r="O71" s="1"/>
  <c r="J72"/>
  <c r="O72" s="1"/>
  <c r="J73"/>
  <c r="O73" s="1"/>
  <c r="AY223" i="13" s="1"/>
  <c r="BA223" s="1"/>
  <c r="J74" i="8"/>
  <c r="O74" s="1"/>
  <c r="J75"/>
  <c r="O75" s="1"/>
  <c r="J76"/>
  <c r="O76" s="1"/>
  <c r="AZ226" i="13" s="1"/>
  <c r="J77" i="8"/>
  <c r="O77" s="1"/>
  <c r="AY227" i="13" s="1"/>
  <c r="BA227" s="1"/>
  <c r="J78" i="8"/>
  <c r="J79"/>
  <c r="O79" s="1"/>
  <c r="J80"/>
  <c r="O80" s="1"/>
  <c r="J81"/>
  <c r="O81" s="1"/>
  <c r="AY231" i="13" s="1"/>
  <c r="BA231" s="1"/>
  <c r="J82" i="8"/>
  <c r="J83"/>
  <c r="O83" s="1"/>
  <c r="J84"/>
  <c r="O84" s="1"/>
  <c r="AZ234" i="13" s="1"/>
  <c r="J85" i="8"/>
  <c r="O85" s="1"/>
  <c r="AZ235" i="13" s="1"/>
  <c r="J86" i="8"/>
  <c r="O86" s="1"/>
  <c r="J87"/>
  <c r="O87"/>
  <c r="J88"/>
  <c r="O88" s="1"/>
  <c r="AZ238" i="13" s="1"/>
  <c r="J89" i="8"/>
  <c r="O89" s="1"/>
  <c r="AY239" i="13" s="1"/>
  <c r="BA239" s="1"/>
  <c r="J90" i="8"/>
  <c r="O90" s="1"/>
  <c r="J91"/>
  <c r="O91" s="1"/>
  <c r="J92"/>
  <c r="O92" s="1"/>
  <c r="J93"/>
  <c r="O93" s="1"/>
  <c r="J94"/>
  <c r="J95"/>
  <c r="O95" s="1"/>
  <c r="AY245" i="13" s="1"/>
  <c r="BA245" s="1"/>
  <c r="J96" i="8"/>
  <c r="O96" s="1"/>
  <c r="J97"/>
  <c r="O97" s="1"/>
  <c r="AY247" i="13" s="1"/>
  <c r="BA247" s="1"/>
  <c r="J98" i="8"/>
  <c r="O98" s="1"/>
  <c r="AY248" i="13" s="1"/>
  <c r="BA248" s="1"/>
  <c r="J99" i="8"/>
  <c r="O99" s="1"/>
  <c r="J100"/>
  <c r="O100" s="1"/>
  <c r="AZ250" i="13" s="1"/>
  <c r="J101" i="8"/>
  <c r="O101" s="1"/>
  <c r="AZ251" i="13" s="1"/>
  <c r="J102" i="8"/>
  <c r="O102" s="1"/>
  <c r="J103"/>
  <c r="O103" s="1"/>
  <c r="J104"/>
  <c r="O104" s="1"/>
  <c r="J105"/>
  <c r="O105" s="1"/>
  <c r="AY255" i="13" s="1"/>
  <c r="BA255" s="1"/>
  <c r="J106" i="8"/>
  <c r="O106" s="1"/>
  <c r="J107"/>
  <c r="O107" s="1"/>
  <c r="J108"/>
  <c r="O108" s="1"/>
  <c r="AZ258" i="13" s="1"/>
  <c r="J12" i="8"/>
  <c r="O12" s="1"/>
  <c r="AZ162" i="13" s="1"/>
  <c r="J10" i="8"/>
  <c r="V10" s="1"/>
  <c r="J11"/>
  <c r="Y11" s="1"/>
  <c r="J13"/>
  <c r="V13" s="1"/>
  <c r="J14"/>
  <c r="O14" s="1"/>
  <c r="AY164" i="13" s="1"/>
  <c r="BA164" s="1"/>
  <c r="J15" i="8"/>
  <c r="J16"/>
  <c r="O16" s="1"/>
  <c r="J17"/>
  <c r="O17" s="1"/>
  <c r="J18"/>
  <c r="O18" s="1"/>
  <c r="AY168" i="13" s="1"/>
  <c r="BA168" s="1"/>
  <c r="J19" i="8"/>
  <c r="O19" s="1"/>
  <c r="J109"/>
  <c r="O109" s="1"/>
  <c r="Q5" i="15"/>
  <c r="BT5"/>
  <c r="BT50" s="1"/>
  <c r="D6"/>
  <c r="E6"/>
  <c r="F6"/>
  <c r="G6"/>
  <c r="H6"/>
  <c r="Q6"/>
  <c r="D7"/>
  <c r="Q7"/>
  <c r="D8"/>
  <c r="Q8"/>
  <c r="B13"/>
  <c r="T63" s="1"/>
  <c r="V13"/>
  <c r="J13" s="1"/>
  <c r="L13"/>
  <c r="M13"/>
  <c r="N13"/>
  <c r="O13"/>
  <c r="R13"/>
  <c r="R35" s="1"/>
  <c r="B14"/>
  <c r="B36" s="1"/>
  <c r="D36" s="1"/>
  <c r="V14"/>
  <c r="F14" s="1"/>
  <c r="L14"/>
  <c r="M14"/>
  <c r="N14"/>
  <c r="O14"/>
  <c r="R14"/>
  <c r="R36" s="1"/>
  <c r="B15"/>
  <c r="V37" s="1"/>
  <c r="V15"/>
  <c r="F15" s="1"/>
  <c r="L15"/>
  <c r="M15"/>
  <c r="N15"/>
  <c r="O15"/>
  <c r="R15"/>
  <c r="R37" s="1"/>
  <c r="B16"/>
  <c r="B38" s="1"/>
  <c r="V16"/>
  <c r="D16" s="1"/>
  <c r="L16"/>
  <c r="M16"/>
  <c r="N16"/>
  <c r="O16"/>
  <c r="R16"/>
  <c r="R38" s="1"/>
  <c r="B17"/>
  <c r="V39" s="1"/>
  <c r="V17"/>
  <c r="J17" s="1"/>
  <c r="L17"/>
  <c r="M17"/>
  <c r="N17"/>
  <c r="O17"/>
  <c r="R17"/>
  <c r="R39"/>
  <c r="B18"/>
  <c r="B40" s="1"/>
  <c r="V18"/>
  <c r="D18" s="1"/>
  <c r="L18"/>
  <c r="M18"/>
  <c r="N18"/>
  <c r="O18"/>
  <c r="R18"/>
  <c r="R40" s="1"/>
  <c r="B19"/>
  <c r="T19" s="1"/>
  <c r="V19"/>
  <c r="L19"/>
  <c r="M19"/>
  <c r="N19"/>
  <c r="O19"/>
  <c r="R19"/>
  <c r="R41" s="1"/>
  <c r="B20"/>
  <c r="T20" s="1"/>
  <c r="V20"/>
  <c r="C20" s="1"/>
  <c r="L20"/>
  <c r="M20"/>
  <c r="N20"/>
  <c r="O20"/>
  <c r="R20"/>
  <c r="R42" s="1"/>
  <c r="A21"/>
  <c r="B21"/>
  <c r="V21"/>
  <c r="J21" s="1"/>
  <c r="L21"/>
  <c r="M21"/>
  <c r="N21"/>
  <c r="O21"/>
  <c r="R21"/>
  <c r="R43" s="1"/>
  <c r="A22"/>
  <c r="B22"/>
  <c r="V44" s="1"/>
  <c r="V22"/>
  <c r="F22" s="1"/>
  <c r="Z44" s="1"/>
  <c r="L22"/>
  <c r="M22"/>
  <c r="N22"/>
  <c r="O22"/>
  <c r="AI44" s="1"/>
  <c r="R22"/>
  <c r="R44" s="1"/>
  <c r="A23"/>
  <c r="B23"/>
  <c r="V23"/>
  <c r="J23" s="1"/>
  <c r="L23"/>
  <c r="M23"/>
  <c r="N23"/>
  <c r="O23"/>
  <c r="R23"/>
  <c r="R45" s="1"/>
  <c r="A24"/>
  <c r="B24"/>
  <c r="T24" s="1"/>
  <c r="V24"/>
  <c r="I24" s="1"/>
  <c r="L24"/>
  <c r="M24"/>
  <c r="N24"/>
  <c r="O24"/>
  <c r="R24"/>
  <c r="R46" s="1"/>
  <c r="A25"/>
  <c r="B25"/>
  <c r="V25"/>
  <c r="J25" s="1"/>
  <c r="L25"/>
  <c r="M25"/>
  <c r="N25"/>
  <c r="O25"/>
  <c r="R25"/>
  <c r="R47" s="1"/>
  <c r="A26"/>
  <c r="B26"/>
  <c r="T26"/>
  <c r="V26"/>
  <c r="L26"/>
  <c r="M26"/>
  <c r="N26"/>
  <c r="O26"/>
  <c r="R26"/>
  <c r="R48" s="1"/>
  <c r="A27"/>
  <c r="B27"/>
  <c r="V49" s="1"/>
  <c r="AJ49" s="1"/>
  <c r="V27"/>
  <c r="J27" s="1"/>
  <c r="L27"/>
  <c r="M27"/>
  <c r="N27"/>
  <c r="O27"/>
  <c r="R27"/>
  <c r="R49" s="1"/>
  <c r="B28"/>
  <c r="T28" s="1"/>
  <c r="V28"/>
  <c r="D28" s="1"/>
  <c r="L28"/>
  <c r="M28"/>
  <c r="N28"/>
  <c r="O28"/>
  <c r="R28"/>
  <c r="R50" s="1"/>
  <c r="B29"/>
  <c r="T29" s="1"/>
  <c r="V29"/>
  <c r="E29" s="1"/>
  <c r="Y51" s="1"/>
  <c r="L29"/>
  <c r="M29"/>
  <c r="N29"/>
  <c r="O29"/>
  <c r="R29"/>
  <c r="R51" s="1"/>
  <c r="B30"/>
  <c r="T30" s="1"/>
  <c r="V30"/>
  <c r="D30" s="1"/>
  <c r="L30"/>
  <c r="M30"/>
  <c r="N30"/>
  <c r="O30"/>
  <c r="R30"/>
  <c r="R52" s="1"/>
  <c r="Q31"/>
  <c r="S146" s="1"/>
  <c r="B31"/>
  <c r="V53" s="1"/>
  <c r="V31"/>
  <c r="F31" s="1"/>
  <c r="Z53" s="1"/>
  <c r="L31"/>
  <c r="M31"/>
  <c r="N31"/>
  <c r="O31"/>
  <c r="AI53" s="1"/>
  <c r="R31"/>
  <c r="R53" s="1"/>
  <c r="B32"/>
  <c r="V54" s="1"/>
  <c r="V32"/>
  <c r="D32" s="1"/>
  <c r="L32"/>
  <c r="M32"/>
  <c r="N32"/>
  <c r="O32"/>
  <c r="R32"/>
  <c r="R54" s="1"/>
  <c r="B33"/>
  <c r="B55" s="1"/>
  <c r="V33"/>
  <c r="F33" s="1"/>
  <c r="L33"/>
  <c r="M33"/>
  <c r="N33"/>
  <c r="O33"/>
  <c r="R33"/>
  <c r="R55" s="1"/>
  <c r="A34"/>
  <c r="V58"/>
  <c r="AL58"/>
  <c r="G113"/>
  <c r="Q63"/>
  <c r="Q64"/>
  <c r="F128"/>
  <c r="F129"/>
  <c r="B135" s="1"/>
  <c r="K135" s="1"/>
  <c r="Q68" s="1"/>
  <c r="U68"/>
  <c r="F130"/>
  <c r="U69"/>
  <c r="F131"/>
  <c r="F132"/>
  <c r="F133"/>
  <c r="F143"/>
  <c r="J80"/>
  <c r="Q80"/>
  <c r="J81"/>
  <c r="Q81"/>
  <c r="N113"/>
  <c r="Q98"/>
  <c r="D117"/>
  <c r="F117" s="1"/>
  <c r="E117"/>
  <c r="K117"/>
  <c r="M117" s="1"/>
  <c r="L117"/>
  <c r="O128"/>
  <c r="R128"/>
  <c r="S128"/>
  <c r="O129"/>
  <c r="R129"/>
  <c r="S129"/>
  <c r="O130"/>
  <c r="R130"/>
  <c r="S130"/>
  <c r="O131"/>
  <c r="R131"/>
  <c r="S131"/>
  <c r="O132"/>
  <c r="R132"/>
  <c r="S132"/>
  <c r="O133"/>
  <c r="R133"/>
  <c r="S133"/>
  <c r="R134"/>
  <c r="S134"/>
  <c r="S135"/>
  <c r="R136"/>
  <c r="S136"/>
  <c r="R137"/>
  <c r="S137"/>
  <c r="R138"/>
  <c r="S138"/>
  <c r="R139"/>
  <c r="S139"/>
  <c r="R140"/>
  <c r="S140"/>
  <c r="R141"/>
  <c r="S141"/>
  <c r="R142"/>
  <c r="S142"/>
  <c r="O143"/>
  <c r="R143"/>
  <c r="R144"/>
  <c r="R145"/>
  <c r="K146"/>
  <c r="R146"/>
  <c r="R147"/>
  <c r="R148"/>
  <c r="A43" i="3"/>
  <c r="C10" i="8" s="1"/>
  <c r="E39" i="14"/>
  <c r="H39"/>
  <c r="E40"/>
  <c r="A40" s="1"/>
  <c r="A44" i="3"/>
  <c r="C11" i="5" s="1"/>
  <c r="H40" i="14"/>
  <c r="E41"/>
  <c r="A41" s="1"/>
  <c r="A45" i="3"/>
  <c r="B6" i="10" s="1"/>
  <c r="H41" i="14"/>
  <c r="E42"/>
  <c r="A42" s="1"/>
  <c r="A46" i="3"/>
  <c r="H42" i="14"/>
  <c r="E43"/>
  <c r="A43" s="1"/>
  <c r="A47" i="3"/>
  <c r="H43" i="14"/>
  <c r="E44"/>
  <c r="A44" s="1"/>
  <c r="A48" i="3"/>
  <c r="H44" i="14"/>
  <c r="E45"/>
  <c r="A45" s="1"/>
  <c r="A49" i="3"/>
  <c r="H45" i="14"/>
  <c r="E46"/>
  <c r="A46" s="1"/>
  <c r="A50" i="3"/>
  <c r="H46" i="14"/>
  <c r="E47"/>
  <c r="A47" s="1"/>
  <c r="A51" i="3"/>
  <c r="C47" i="14" s="1"/>
  <c r="H47"/>
  <c r="E48"/>
  <c r="A48" s="1"/>
  <c r="A52" i="3"/>
  <c r="H48" i="14"/>
  <c r="E49"/>
  <c r="A49" s="1"/>
  <c r="A53" i="3"/>
  <c r="H49" i="14"/>
  <c r="E50"/>
  <c r="A50" s="1"/>
  <c r="A54" i="3"/>
  <c r="H50" i="14"/>
  <c r="E51"/>
  <c r="A51" s="1"/>
  <c r="A55" i="3"/>
  <c r="B39" i="7" s="1"/>
  <c r="C51" i="14"/>
  <c r="H51"/>
  <c r="E52"/>
  <c r="A52" s="1"/>
  <c r="A56" i="3"/>
  <c r="H52" i="14"/>
  <c r="E53"/>
  <c r="A53" s="1"/>
  <c r="A57" i="3"/>
  <c r="C53" i="14" s="1"/>
  <c r="H53"/>
  <c r="E54"/>
  <c r="A54" s="1"/>
  <c r="A58" i="3"/>
  <c r="H54" i="14"/>
  <c r="E55"/>
  <c r="A55" s="1"/>
  <c r="A59" i="3"/>
  <c r="B43" i="7" s="1"/>
  <c r="B24" i="11" s="1"/>
  <c r="H55" i="14"/>
  <c r="E56"/>
  <c r="A56" s="1"/>
  <c r="A60" i="3"/>
  <c r="H56" i="14"/>
  <c r="E57"/>
  <c r="A57" s="1"/>
  <c r="A61" i="3"/>
  <c r="C57" i="14"/>
  <c r="H57"/>
  <c r="E58"/>
  <c r="A58" s="1"/>
  <c r="A62" i="3"/>
  <c r="H58" i="14"/>
  <c r="E59"/>
  <c r="A59" s="1"/>
  <c r="A63" i="3"/>
  <c r="C59" i="14" s="1"/>
  <c r="H59"/>
  <c r="E60"/>
  <c r="A60" s="1"/>
  <c r="A64" i="3"/>
  <c r="H60" i="14"/>
  <c r="E61"/>
  <c r="A61" s="1"/>
  <c r="A65" i="3"/>
  <c r="B49" i="7" s="1"/>
  <c r="B30" i="11" s="1"/>
  <c r="H61" i="14"/>
  <c r="E62"/>
  <c r="A62" s="1"/>
  <c r="A66" i="3"/>
  <c r="C33" i="8"/>
  <c r="H62" i="14"/>
  <c r="E63"/>
  <c r="A63" s="1"/>
  <c r="A67" i="3"/>
  <c r="H63" i="14"/>
  <c r="E64"/>
  <c r="A64" s="1"/>
  <c r="A68" i="3"/>
  <c r="C35" i="8" s="1"/>
  <c r="H64" i="14"/>
  <c r="E65"/>
  <c r="A65" s="1"/>
  <c r="A69" i="3"/>
  <c r="H65" i="14"/>
  <c r="E66"/>
  <c r="A66" s="1"/>
  <c r="A70" i="3"/>
  <c r="H66" i="14"/>
  <c r="E67"/>
  <c r="A67" s="1"/>
  <c r="A71" i="3"/>
  <c r="C67" i="14"/>
  <c r="H67"/>
  <c r="E68"/>
  <c r="A68" s="1"/>
  <c r="A72" i="3"/>
  <c r="H68" i="14"/>
  <c r="E69"/>
  <c r="A69" s="1"/>
  <c r="C69"/>
  <c r="H69"/>
  <c r="E70"/>
  <c r="A70" s="1"/>
  <c r="A74" i="3"/>
  <c r="B35" i="9" s="1"/>
  <c r="H70" i="14"/>
  <c r="E71"/>
  <c r="A71" s="1"/>
  <c r="A75" i="3"/>
  <c r="B36" i="10" s="1"/>
  <c r="H71" i="14"/>
  <c r="E72"/>
  <c r="A72" s="1"/>
  <c r="A76" i="3"/>
  <c r="B60" i="7" s="1"/>
  <c r="H72" i="14"/>
  <c r="E73"/>
  <c r="A73" s="1"/>
  <c r="A77" i="3"/>
  <c r="C44" i="8" s="1"/>
  <c r="H73" i="14"/>
  <c r="E74"/>
  <c r="A74" s="1"/>
  <c r="A78" i="3"/>
  <c r="B39" i="9" s="1"/>
  <c r="H74" i="14"/>
  <c r="E75"/>
  <c r="A75" s="1"/>
  <c r="A79" i="3"/>
  <c r="H75" i="14"/>
  <c r="E76"/>
  <c r="A76" s="1"/>
  <c r="A80" i="3"/>
  <c r="B64" i="7" s="1"/>
  <c r="B45" i="11" s="1"/>
  <c r="C76" i="14"/>
  <c r="H76"/>
  <c r="E77"/>
  <c r="A77" s="1"/>
  <c r="A81" i="3"/>
  <c r="C48" i="8"/>
  <c r="H77" i="14"/>
  <c r="E78"/>
  <c r="A78" s="1"/>
  <c r="A82" i="3"/>
  <c r="C78" i="14"/>
  <c r="H78"/>
  <c r="E79"/>
  <c r="A79" s="1"/>
  <c r="A83" i="3"/>
  <c r="H79" i="14"/>
  <c r="E80"/>
  <c r="A80" s="1"/>
  <c r="A84" i="3"/>
  <c r="H80" i="14"/>
  <c r="E81"/>
  <c r="A81" s="1"/>
  <c r="A85" i="3"/>
  <c r="H81" i="14"/>
  <c r="E82"/>
  <c r="A82" s="1"/>
  <c r="A86" i="3"/>
  <c r="H82" i="14"/>
  <c r="E83"/>
  <c r="A83" s="1"/>
  <c r="A87" i="3"/>
  <c r="B48" i="10" s="1"/>
  <c r="H83" i="14"/>
  <c r="E84"/>
  <c r="A84" s="1"/>
  <c r="A88" i="3"/>
  <c r="C84" i="14" s="1"/>
  <c r="H84"/>
  <c r="E85"/>
  <c r="A85" s="1"/>
  <c r="A89" i="3"/>
  <c r="H85" i="14"/>
  <c r="E86"/>
  <c r="A86" s="1"/>
  <c r="A90" i="3"/>
  <c r="C86" i="14" s="1"/>
  <c r="H86"/>
  <c r="E87"/>
  <c r="A87" s="1"/>
  <c r="A91" i="3"/>
  <c r="B52" i="10" s="1"/>
  <c r="H87" i="14"/>
  <c r="E88"/>
  <c r="A88" s="1"/>
  <c r="A92" i="3"/>
  <c r="B53" i="10" s="1"/>
  <c r="H88" i="14"/>
  <c r="E89"/>
  <c r="A89" s="1"/>
  <c r="A93" i="3"/>
  <c r="B54" i="10" s="1"/>
  <c r="H89" i="14"/>
  <c r="E90"/>
  <c r="A90" s="1"/>
  <c r="A94" i="3"/>
  <c r="B55" i="10" s="1"/>
  <c r="H90" i="14"/>
  <c r="E91"/>
  <c r="A91" s="1"/>
  <c r="A95" i="3"/>
  <c r="B56" i="10" s="1"/>
  <c r="H91" i="14"/>
  <c r="E92"/>
  <c r="A92" s="1"/>
  <c r="A96" i="3"/>
  <c r="C92" i="14" s="1"/>
  <c r="H92"/>
  <c r="E93"/>
  <c r="A93" s="1"/>
  <c r="A97" i="3"/>
  <c r="B58" i="9" s="1"/>
  <c r="H93" i="14"/>
  <c r="E94"/>
  <c r="A94" s="1"/>
  <c r="A98" i="3"/>
  <c r="H94" i="14"/>
  <c r="E95"/>
  <c r="A95" s="1"/>
  <c r="A99" i="3"/>
  <c r="H95" i="14"/>
  <c r="E96"/>
  <c r="A96" s="1"/>
  <c r="A100" i="3"/>
  <c r="B61" i="9" s="1"/>
  <c r="H96" i="14"/>
  <c r="E97"/>
  <c r="A97" s="1"/>
  <c r="A101" i="3"/>
  <c r="B62" i="9" s="1"/>
  <c r="H97" i="14"/>
  <c r="E98"/>
  <c r="A98" s="1"/>
  <c r="A102" i="3"/>
  <c r="H98" i="14"/>
  <c r="E99"/>
  <c r="A99" s="1"/>
  <c r="A103" i="3"/>
  <c r="B64" i="10" s="1"/>
  <c r="H99" i="14"/>
  <c r="E100"/>
  <c r="A100" s="1"/>
  <c r="A104" i="3"/>
  <c r="C100" i="14" s="1"/>
  <c r="H100"/>
  <c r="E101"/>
  <c r="A101" s="1"/>
  <c r="A105" i="3"/>
  <c r="B66" i="9" s="1"/>
  <c r="H101" i="14"/>
  <c r="E102"/>
  <c r="A102" s="1"/>
  <c r="A106" i="3"/>
  <c r="B67" i="9" s="1"/>
  <c r="H102" i="14"/>
  <c r="E103"/>
  <c r="A103" s="1"/>
  <c r="A107" i="3"/>
  <c r="H103" i="14"/>
  <c r="E104"/>
  <c r="A104" s="1"/>
  <c r="A108" i="3"/>
  <c r="H104" i="14"/>
  <c r="E105"/>
  <c r="A105" s="1"/>
  <c r="A109" i="3"/>
  <c r="H105" i="14"/>
  <c r="E106"/>
  <c r="A106" s="1"/>
  <c r="A110" i="3"/>
  <c r="C106" i="14" s="1"/>
  <c r="H106"/>
  <c r="E107"/>
  <c r="A107" s="1"/>
  <c r="A111" i="3"/>
  <c r="B72" i="10" s="1"/>
  <c r="H107" i="14"/>
  <c r="E108"/>
  <c r="A108" s="1"/>
  <c r="A112" i="3"/>
  <c r="C108" i="14"/>
  <c r="H108"/>
  <c r="E109"/>
  <c r="A109" s="1"/>
  <c r="A113" i="3"/>
  <c r="H109" i="14"/>
  <c r="E110"/>
  <c r="A110" s="1"/>
  <c r="A114" i="3"/>
  <c r="C110" i="14" s="1"/>
  <c r="H110"/>
  <c r="E111"/>
  <c r="A111" s="1"/>
  <c r="A115" i="3"/>
  <c r="C82" i="8" s="1"/>
  <c r="H111" i="14"/>
  <c r="E112"/>
  <c r="A112" s="1"/>
  <c r="A116" i="3"/>
  <c r="B77" i="10" s="1"/>
  <c r="H112" i="14"/>
  <c r="E113"/>
  <c r="A113" s="1"/>
  <c r="A117" i="3"/>
  <c r="B78" i="10" s="1"/>
  <c r="H113" i="14"/>
  <c r="E114"/>
  <c r="A114" s="1"/>
  <c r="A118" i="3"/>
  <c r="H114" i="14"/>
  <c r="E115"/>
  <c r="A115" s="1"/>
  <c r="A119" i="3"/>
  <c r="H115" i="14"/>
  <c r="E116"/>
  <c r="A116" s="1"/>
  <c r="A120" i="3"/>
  <c r="H116" i="14"/>
  <c r="E117"/>
  <c r="A117" s="1"/>
  <c r="A121" i="3"/>
  <c r="H117" i="14"/>
  <c r="E118"/>
  <c r="A118" s="1"/>
  <c r="A122" i="3"/>
  <c r="C118" i="14" s="1"/>
  <c r="H118"/>
  <c r="E119"/>
  <c r="A119" s="1"/>
  <c r="A123" i="3"/>
  <c r="B84" i="9" s="1"/>
  <c r="H119" i="14"/>
  <c r="E120"/>
  <c r="A120" s="1"/>
  <c r="A124" i="3"/>
  <c r="H120" i="14"/>
  <c r="E121"/>
  <c r="A121" s="1"/>
  <c r="A125" i="3"/>
  <c r="B86" i="10" s="1"/>
  <c r="H121" i="14"/>
  <c r="E122"/>
  <c r="A122" s="1"/>
  <c r="A126" i="3"/>
  <c r="H122" i="14"/>
  <c r="E123"/>
  <c r="A123" s="1"/>
  <c r="A127" i="3"/>
  <c r="B88" i="10" s="1"/>
  <c r="H123" i="14"/>
  <c r="E124"/>
  <c r="A124" s="1"/>
  <c r="A128" i="3"/>
  <c r="B89" i="10" s="1"/>
  <c r="H124" i="14"/>
  <c r="E125"/>
  <c r="A125" s="1"/>
  <c r="A129" i="3"/>
  <c r="H125" i="14"/>
  <c r="E126"/>
  <c r="A126" s="1"/>
  <c r="A130" i="3"/>
  <c r="C126" i="14" s="1"/>
  <c r="H126"/>
  <c r="E127"/>
  <c r="A127" s="1"/>
  <c r="A131" i="3"/>
  <c r="H127" i="14"/>
  <c r="E128"/>
  <c r="A128" s="1"/>
  <c r="A132" i="3"/>
  <c r="H128" i="14"/>
  <c r="E129"/>
  <c r="A129" s="1"/>
  <c r="A133" i="3"/>
  <c r="B94" i="10" s="1"/>
  <c r="H129" i="14"/>
  <c r="E130"/>
  <c r="A130" s="1"/>
  <c r="A134" i="3"/>
  <c r="B118" i="7" s="1"/>
  <c r="H130" i="14"/>
  <c r="E131"/>
  <c r="A131" s="1"/>
  <c r="A135" i="3"/>
  <c r="B96" i="9" s="1"/>
  <c r="H131" i="14"/>
  <c r="E132"/>
  <c r="A132" s="1"/>
  <c r="A136" i="3"/>
  <c r="C132" i="14" s="1"/>
  <c r="H132"/>
  <c r="E133"/>
  <c r="A133" s="1"/>
  <c r="A137" i="3"/>
  <c r="H133" i="14"/>
  <c r="E134"/>
  <c r="A134" s="1"/>
  <c r="A138" i="3"/>
  <c r="B122" i="7" s="1"/>
  <c r="H134" i="14"/>
  <c r="E135"/>
  <c r="A135" s="1"/>
  <c r="A139" i="3"/>
  <c r="B100" i="10" s="1"/>
  <c r="H135" i="14"/>
  <c r="E136"/>
  <c r="A136" s="1"/>
  <c r="A140" i="3"/>
  <c r="B101" i="9" s="1"/>
  <c r="H136" i="14"/>
  <c r="E137"/>
  <c r="A137" s="1"/>
  <c r="A141" i="3"/>
  <c r="H137" i="14"/>
  <c r="A142" i="3"/>
  <c r="C138" i="14" s="1"/>
  <c r="E138"/>
  <c r="H138"/>
  <c r="D6" i="3"/>
  <c r="H42" i="6" s="1"/>
  <c r="H3" i="13"/>
  <c r="H21" i="3"/>
  <c r="J2" i="5" s="1"/>
  <c r="K7" i="13"/>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N122"/>
  <c r="J24" i="3"/>
  <c r="L136" i="13" s="1"/>
  <c r="AB152"/>
  <c r="B29" i="3"/>
  <c r="AB155" i="13"/>
  <c r="AJ156"/>
  <c r="AJ157"/>
  <c r="AC160"/>
  <c r="BX290" i="11" s="1"/>
  <c r="AD160" i="13"/>
  <c r="BY290" i="11" s="1"/>
  <c r="AR160" i="13"/>
  <c r="AF160"/>
  <c r="CA290" i="11" s="1"/>
  <c r="AT160" i="13"/>
  <c r="AU160"/>
  <c r="AG160"/>
  <c r="CB290" i="11" s="1"/>
  <c r="AV160" i="13"/>
  <c r="AW160"/>
  <c r="AX160" s="1"/>
  <c r="AJ160" s="1"/>
  <c r="AS160"/>
  <c r="AB161"/>
  <c r="BW291" i="11" s="1"/>
  <c r="AC161" i="13"/>
  <c r="BX291" i="11" s="1"/>
  <c r="AD161" i="13"/>
  <c r="BY291" i="11" s="1"/>
  <c r="AR161" i="13"/>
  <c r="AF161"/>
  <c r="CA291" i="11" s="1"/>
  <c r="AT161" i="13"/>
  <c r="AU161"/>
  <c r="AG161"/>
  <c r="CB291" i="11" s="1"/>
  <c r="AV161" i="13"/>
  <c r="AW161"/>
  <c r="AX161" s="1"/>
  <c r="AJ161" s="1"/>
  <c r="CE291" i="11" s="1"/>
  <c r="AS161" i="13"/>
  <c r="AB162"/>
  <c r="BW292" i="11" s="1"/>
  <c r="AC162" i="13"/>
  <c r="BX292" i="11" s="1"/>
  <c r="AD162" i="13"/>
  <c r="BY292" i="11" s="1"/>
  <c r="AR162" i="13"/>
  <c r="AF162"/>
  <c r="CA292" i="11" s="1"/>
  <c r="AT162" i="13"/>
  <c r="AU162"/>
  <c r="AG162"/>
  <c r="CB292" i="11" s="1"/>
  <c r="AV162" i="13"/>
  <c r="AW162"/>
  <c r="AX162" s="1"/>
  <c r="AJ162" s="1"/>
  <c r="CE292" i="11" s="1"/>
  <c r="AS162" i="13"/>
  <c r="AB163"/>
  <c r="AC163"/>
  <c r="BX293" i="11" s="1"/>
  <c r="AD163" i="13"/>
  <c r="AR163"/>
  <c r="AF163"/>
  <c r="CA293" i="11" s="1"/>
  <c r="AT163" i="13"/>
  <c r="AU163"/>
  <c r="AG163"/>
  <c r="CB293" i="11" s="1"/>
  <c r="AV163" i="13"/>
  <c r="AW163"/>
  <c r="AX163" s="1"/>
  <c r="AJ163" s="1"/>
  <c r="CE293" i="11" s="1"/>
  <c r="AS163" i="13"/>
  <c r="AB164"/>
  <c r="AC164"/>
  <c r="BX294" i="11" s="1"/>
  <c r="AD164" i="13"/>
  <c r="BY294" i="11" s="1"/>
  <c r="AR164" i="13"/>
  <c r="AF164"/>
  <c r="CA294" i="11" s="1"/>
  <c r="AT164" i="13"/>
  <c r="AU164"/>
  <c r="AG164"/>
  <c r="AV164"/>
  <c r="AW164"/>
  <c r="AX164" s="1"/>
  <c r="AJ164" s="1"/>
  <c r="CE294" i="11" s="1"/>
  <c r="AS164" i="13"/>
  <c r="AB165"/>
  <c r="BW295" i="11" s="1"/>
  <c r="AC165" i="13"/>
  <c r="BX295" i="11" s="1"/>
  <c r="AD165" i="13"/>
  <c r="BY295" i="11" s="1"/>
  <c r="AR165" i="13"/>
  <c r="AF165"/>
  <c r="CA295" i="11" s="1"/>
  <c r="AT165" i="13"/>
  <c r="AU165"/>
  <c r="AG165"/>
  <c r="CB295" i="11" s="1"/>
  <c r="AV165" i="13"/>
  <c r="AW165"/>
  <c r="AX165" s="1"/>
  <c r="AJ165" s="1"/>
  <c r="CE295" i="11" s="1"/>
  <c r="AS165" i="13"/>
  <c r="AB166"/>
  <c r="BW296" i="11" s="1"/>
  <c r="AC166" i="13"/>
  <c r="BX296" i="11" s="1"/>
  <c r="AD166" i="13"/>
  <c r="BY296" i="11" s="1"/>
  <c r="AR166" i="13"/>
  <c r="AF166"/>
  <c r="CA296" i="11" s="1"/>
  <c r="AT166" i="13"/>
  <c r="AU166"/>
  <c r="AG166"/>
  <c r="CB296" i="11" s="1"/>
  <c r="AV166" i="13"/>
  <c r="AW166"/>
  <c r="AX166" s="1"/>
  <c r="AJ166" s="1"/>
  <c r="CE296" i="11" s="1"/>
  <c r="AS166" i="13"/>
  <c r="AB167"/>
  <c r="AC167"/>
  <c r="BX297" i="11" s="1"/>
  <c r="AD167" i="13"/>
  <c r="BY297" i="11" s="1"/>
  <c r="AF167" i="13"/>
  <c r="CA297" i="11" s="1"/>
  <c r="AG167" i="13"/>
  <c r="CB297" i="11" s="1"/>
  <c r="AW167" i="13"/>
  <c r="AX167" s="1"/>
  <c r="AJ167" s="1"/>
  <c r="CE297" i="11" s="1"/>
  <c r="AR167" i="13"/>
  <c r="AS167"/>
  <c r="AT167"/>
  <c r="AU167"/>
  <c r="AV167"/>
  <c r="AB168"/>
  <c r="BW298" i="11" s="1"/>
  <c r="AC168" i="13"/>
  <c r="AD168"/>
  <c r="BY298" i="11" s="1"/>
  <c r="AF168" i="13"/>
  <c r="CA298" i="11" s="1"/>
  <c r="AG168" i="13"/>
  <c r="AW168"/>
  <c r="AX168" s="1"/>
  <c r="AJ168" s="1"/>
  <c r="CE298" i="11" s="1"/>
  <c r="AR168" i="13"/>
  <c r="AS168"/>
  <c r="AT168"/>
  <c r="AU168"/>
  <c r="AV168"/>
  <c r="AB169"/>
  <c r="BW299" i="11" s="1"/>
  <c r="AC169" i="13"/>
  <c r="BX299" i="11" s="1"/>
  <c r="AD169" i="13"/>
  <c r="BY299" i="11" s="1"/>
  <c r="AF169" i="13"/>
  <c r="CA299" i="11" s="1"/>
  <c r="AG169" i="13"/>
  <c r="CB299" i="11" s="1"/>
  <c r="AW169" i="13"/>
  <c r="AX169" s="1"/>
  <c r="AJ169" s="1"/>
  <c r="CE299" i="11" s="1"/>
  <c r="AR169" i="13"/>
  <c r="AS169"/>
  <c r="AT169"/>
  <c r="AU169"/>
  <c r="AV169"/>
  <c r="AB170"/>
  <c r="BW300" i="11" s="1"/>
  <c r="AC170" i="13"/>
  <c r="AD170"/>
  <c r="AF170"/>
  <c r="CA300" i="11" s="1"/>
  <c r="AG170" i="13"/>
  <c r="CB300" i="11" s="1"/>
  <c r="AW170" i="13"/>
  <c r="AX170" s="1"/>
  <c r="AJ170" s="1"/>
  <c r="CE300" i="11" s="1"/>
  <c r="AR170" i="13"/>
  <c r="AS170"/>
  <c r="AT170"/>
  <c r="AU170"/>
  <c r="AV170"/>
  <c r="AB171"/>
  <c r="AC171"/>
  <c r="BX301" i="11" s="1"/>
  <c r="AD171" i="13"/>
  <c r="AF171"/>
  <c r="CA301" i="11" s="1"/>
  <c r="AG171" i="13"/>
  <c r="CB301" i="11" s="1"/>
  <c r="AW171" i="13"/>
  <c r="AX171" s="1"/>
  <c r="AJ171" s="1"/>
  <c r="CE301" i="11" s="1"/>
  <c r="AR171" i="13"/>
  <c r="AS171"/>
  <c r="AT171"/>
  <c r="AU171"/>
  <c r="AV171"/>
  <c r="AB172"/>
  <c r="BW302" i="11" s="1"/>
  <c r="AC172" i="13"/>
  <c r="BX302" i="11" s="1"/>
  <c r="AD172" i="13"/>
  <c r="BY302" i="11" s="1"/>
  <c r="AF172" i="13"/>
  <c r="CA302" i="11" s="1"/>
  <c r="AG172" i="13"/>
  <c r="CB302" i="11" s="1"/>
  <c r="AW172" i="13"/>
  <c r="AX172" s="1"/>
  <c r="AJ172" s="1"/>
  <c r="CE302" i="11" s="1"/>
  <c r="AR172" i="13"/>
  <c r="AS172"/>
  <c r="AT172"/>
  <c r="AU172"/>
  <c r="AV172"/>
  <c r="AB173"/>
  <c r="AC173"/>
  <c r="AD173"/>
  <c r="BY303" i="11" s="1"/>
  <c r="AF173" i="13"/>
  <c r="CA303" i="11" s="1"/>
  <c r="AG173" i="13"/>
  <c r="CB303" i="11" s="1"/>
  <c r="AW173" i="13"/>
  <c r="AX173" s="1"/>
  <c r="AJ173" s="1"/>
  <c r="CE303" i="11" s="1"/>
  <c r="AR173" i="13"/>
  <c r="AS173"/>
  <c r="AT173"/>
  <c r="AU173"/>
  <c r="AV173"/>
  <c r="AB174"/>
  <c r="BW304" i="11" s="1"/>
  <c r="AC174" i="13"/>
  <c r="BX304" i="11" s="1"/>
  <c r="AD174" i="13"/>
  <c r="AF174"/>
  <c r="CA304" i="11" s="1"/>
  <c r="AG174" i="13"/>
  <c r="CB304" i="11" s="1"/>
  <c r="AW174" i="13"/>
  <c r="AX174" s="1"/>
  <c r="AJ174" s="1"/>
  <c r="CE304" i="11" s="1"/>
  <c r="AR174" i="13"/>
  <c r="AS174"/>
  <c r="AT174"/>
  <c r="AU174"/>
  <c r="AV174"/>
  <c r="AB175"/>
  <c r="BW305" i="11" s="1"/>
  <c r="AC175" i="13"/>
  <c r="AD175"/>
  <c r="BY305" i="11" s="1"/>
  <c r="AF175" i="13"/>
  <c r="CA305" i="11" s="1"/>
  <c r="AG175" i="13"/>
  <c r="CB305" i="11" s="1"/>
  <c r="AW175" i="13"/>
  <c r="AX175" s="1"/>
  <c r="AJ175" s="1"/>
  <c r="CE305" i="11" s="1"/>
  <c r="AR175" i="13"/>
  <c r="AS175"/>
  <c r="AT175"/>
  <c r="AU175"/>
  <c r="AV175"/>
  <c r="AB176"/>
  <c r="BW306" i="11" s="1"/>
  <c r="AC176" i="13"/>
  <c r="BX306" i="11" s="1"/>
  <c r="AD176" i="13"/>
  <c r="BY306" i="11" s="1"/>
  <c r="AF176" i="13"/>
  <c r="CA306" i="11" s="1"/>
  <c r="AG176" i="13"/>
  <c r="CB306" i="11" s="1"/>
  <c r="AW176" i="13"/>
  <c r="AX176" s="1"/>
  <c r="AJ176" s="1"/>
  <c r="CE306" i="11" s="1"/>
  <c r="AR176" i="13"/>
  <c r="AS176"/>
  <c r="AT176"/>
  <c r="AU176"/>
  <c r="AV176"/>
  <c r="AB177"/>
  <c r="AC177"/>
  <c r="BX307" i="11" s="1"/>
  <c r="AD177" i="13"/>
  <c r="BY307" i="11" s="1"/>
  <c r="AF177" i="13"/>
  <c r="AG177"/>
  <c r="CB307" i="11" s="1"/>
  <c r="AW177" i="13"/>
  <c r="AX177" s="1"/>
  <c r="AJ177" s="1"/>
  <c r="CE307" i="11" s="1"/>
  <c r="AR177" i="13"/>
  <c r="AS177"/>
  <c r="AT177"/>
  <c r="AU177"/>
  <c r="AV177"/>
  <c r="AB178"/>
  <c r="AC178"/>
  <c r="BX308" i="11" s="1"/>
  <c r="AD178" i="13"/>
  <c r="AF178"/>
  <c r="CA308" i="11" s="1"/>
  <c r="AG178" i="13"/>
  <c r="CB308" i="11" s="1"/>
  <c r="AW178" i="13"/>
  <c r="AX178"/>
  <c r="AJ178" s="1"/>
  <c r="CE308" i="11" s="1"/>
  <c r="AR178" i="13"/>
  <c r="AS178"/>
  <c r="AT178"/>
  <c r="AU178"/>
  <c r="AV178"/>
  <c r="AB179"/>
  <c r="AC179"/>
  <c r="AD179"/>
  <c r="BY309" i="11" s="1"/>
  <c r="AF179" i="13"/>
  <c r="AG179"/>
  <c r="CB309" i="11" s="1"/>
  <c r="AW179" i="13"/>
  <c r="AX179" s="1"/>
  <c r="AJ179" s="1"/>
  <c r="CE309" i="11" s="1"/>
  <c r="AR179" i="13"/>
  <c r="AS179"/>
  <c r="AT179"/>
  <c r="AU179"/>
  <c r="AV179"/>
  <c r="AB180"/>
  <c r="AC180"/>
  <c r="AD180"/>
  <c r="BY310" i="11" s="1"/>
  <c r="AF180" i="13"/>
  <c r="CA310" i="11" s="1"/>
  <c r="AG180" i="13"/>
  <c r="CB310" i="11" s="1"/>
  <c r="AW180" i="13"/>
  <c r="AX180" s="1"/>
  <c r="AJ180" s="1"/>
  <c r="CE310" i="11" s="1"/>
  <c r="AR180" i="13"/>
  <c r="AS180"/>
  <c r="AT180"/>
  <c r="AU180"/>
  <c r="AV180"/>
  <c r="AB181"/>
  <c r="BW311" i="11" s="1"/>
  <c r="AC181" i="13"/>
  <c r="BX311" i="11" s="1"/>
  <c r="AD181" i="13"/>
  <c r="AF181"/>
  <c r="AG181"/>
  <c r="CB311" i="11" s="1"/>
  <c r="AW181" i="13"/>
  <c r="AX181" s="1"/>
  <c r="AJ181" s="1"/>
  <c r="CE311" i="11" s="1"/>
  <c r="AR181" i="13"/>
  <c r="AS181"/>
  <c r="AT181"/>
  <c r="AU181"/>
  <c r="AV181"/>
  <c r="AB182"/>
  <c r="BW312" i="11" s="1"/>
  <c r="AC182" i="13"/>
  <c r="BX312" i="11" s="1"/>
  <c r="AD182" i="13"/>
  <c r="BY312" i="11" s="1"/>
  <c r="AF182" i="13"/>
  <c r="CA312" i="11" s="1"/>
  <c r="AG182" i="13"/>
  <c r="CB312" i="11" s="1"/>
  <c r="AW182" i="13"/>
  <c r="AX182" s="1"/>
  <c r="AJ182" s="1"/>
  <c r="CE312" i="11" s="1"/>
  <c r="AR182" i="13"/>
  <c r="AS182"/>
  <c r="AT182"/>
  <c r="AU182"/>
  <c r="AV182"/>
  <c r="AB183"/>
  <c r="BW313" i="11" s="1"/>
  <c r="AC183" i="13"/>
  <c r="AD183"/>
  <c r="BY313" i="11" s="1"/>
  <c r="AF183" i="13"/>
  <c r="CA313" i="11" s="1"/>
  <c r="AG183" i="13"/>
  <c r="CB313" i="11" s="1"/>
  <c r="AW183" i="13"/>
  <c r="AX183" s="1"/>
  <c r="AJ183" s="1"/>
  <c r="CE313" i="11" s="1"/>
  <c r="AR183" i="13"/>
  <c r="AS183"/>
  <c r="AT183"/>
  <c r="AU183"/>
  <c r="AV183"/>
  <c r="AB184"/>
  <c r="AC184"/>
  <c r="BX314" i="11" s="1"/>
  <c r="AD184" i="13"/>
  <c r="BY314" i="11" s="1"/>
  <c r="AF184" i="13"/>
  <c r="CA314" i="11" s="1"/>
  <c r="AG184" i="13"/>
  <c r="CB314" i="11" s="1"/>
  <c r="AW184" i="13"/>
  <c r="AX184" s="1"/>
  <c r="AJ184" s="1"/>
  <c r="CE314" i="11" s="1"/>
  <c r="AR184" i="13"/>
  <c r="AS184"/>
  <c r="AT184"/>
  <c r="AU184"/>
  <c r="AV184"/>
  <c r="AB185"/>
  <c r="BW315" i="11" s="1"/>
  <c r="AC185" i="13"/>
  <c r="BX315" i="11" s="1"/>
  <c r="AD185" i="13"/>
  <c r="BY315" i="11" s="1"/>
  <c r="AF185" i="13"/>
  <c r="AG185"/>
  <c r="CB315" i="11" s="1"/>
  <c r="AW185" i="13"/>
  <c r="AX185" s="1"/>
  <c r="AJ185" s="1"/>
  <c r="CE315" i="11" s="1"/>
  <c r="AR185" i="13"/>
  <c r="AS185"/>
  <c r="AT185"/>
  <c r="AU185"/>
  <c r="AV185"/>
  <c r="AB186"/>
  <c r="BW316" i="11" s="1"/>
  <c r="AC186" i="13"/>
  <c r="BX316" i="11" s="1"/>
  <c r="AD186" i="13"/>
  <c r="BY316" i="11" s="1"/>
  <c r="AF186" i="13"/>
  <c r="CA316" i="11" s="1"/>
  <c r="AG186" i="13"/>
  <c r="AW186"/>
  <c r="AX186" s="1"/>
  <c r="AJ186" s="1"/>
  <c r="CE316" i="11" s="1"/>
  <c r="AR186" i="13"/>
  <c r="AS186"/>
  <c r="AT186"/>
  <c r="AU186"/>
  <c r="AV186"/>
  <c r="AB187"/>
  <c r="BW317" i="11" s="1"/>
  <c r="AC187" i="13"/>
  <c r="BX317" i="11" s="1"/>
  <c r="AD187" i="13"/>
  <c r="BY317" i="11" s="1"/>
  <c r="AF187" i="13"/>
  <c r="CA317" i="11" s="1"/>
  <c r="AG187" i="13"/>
  <c r="CB317" i="11" s="1"/>
  <c r="AW187" i="13"/>
  <c r="AX187" s="1"/>
  <c r="AJ187" s="1"/>
  <c r="CE317" i="11" s="1"/>
  <c r="AR187" i="13"/>
  <c r="AS187"/>
  <c r="AT187"/>
  <c r="AU187"/>
  <c r="AV187"/>
  <c r="AB188"/>
  <c r="BW318" i="11" s="1"/>
  <c r="AC188" i="13"/>
  <c r="AD188"/>
  <c r="AF188"/>
  <c r="CA318" i="11" s="1"/>
  <c r="AG188" i="13"/>
  <c r="CB318" i="11" s="1"/>
  <c r="AW188" i="13"/>
  <c r="AX188" s="1"/>
  <c r="AJ188" s="1"/>
  <c r="CE318" i="11" s="1"/>
  <c r="AR188" i="13"/>
  <c r="AS188"/>
  <c r="AT188"/>
  <c r="AU188"/>
  <c r="AV188"/>
  <c r="AB189"/>
  <c r="AC189"/>
  <c r="BX319" i="11" s="1"/>
  <c r="AD189" i="13"/>
  <c r="BY319" i="11" s="1"/>
  <c r="AF189" i="13"/>
  <c r="AG189"/>
  <c r="CB319" i="11" s="1"/>
  <c r="AW189" i="13"/>
  <c r="AX189" s="1"/>
  <c r="AJ189" s="1"/>
  <c r="CE319" i="11" s="1"/>
  <c r="AR189" i="13"/>
  <c r="AS189"/>
  <c r="AT189"/>
  <c r="AU189"/>
  <c r="AV189"/>
  <c r="AB190"/>
  <c r="BW320" i="11" s="1"/>
  <c r="AC190" i="13"/>
  <c r="BX320" i="11" s="1"/>
  <c r="AD190" i="13"/>
  <c r="BY320" i="11" s="1"/>
  <c r="AF190" i="13"/>
  <c r="CA320" i="11" s="1"/>
  <c r="AG190" i="13"/>
  <c r="AW190"/>
  <c r="AX190" s="1"/>
  <c r="AJ190" s="1"/>
  <c r="CE320" i="11" s="1"/>
  <c r="AR190" i="13"/>
  <c r="AS190"/>
  <c r="AT190"/>
  <c r="AU190"/>
  <c r="AV190"/>
  <c r="AB191"/>
  <c r="AC191"/>
  <c r="BX321" i="11" s="1"/>
  <c r="AD191" i="13"/>
  <c r="AF191"/>
  <c r="CA321" i="11" s="1"/>
  <c r="AG191" i="13"/>
  <c r="CB321" i="11" s="1"/>
  <c r="AW191" i="13"/>
  <c r="AX191" s="1"/>
  <c r="AJ191" s="1"/>
  <c r="CE321" i="11" s="1"/>
  <c r="AR191" i="13"/>
  <c r="AS191"/>
  <c r="AT191"/>
  <c r="AU191"/>
  <c r="AV191"/>
  <c r="AB192"/>
  <c r="AC192"/>
  <c r="BX322" i="11" s="1"/>
  <c r="AD192" i="13"/>
  <c r="AF192"/>
  <c r="CA322" i="11" s="1"/>
  <c r="AG192" i="13"/>
  <c r="CB322" i="11" s="1"/>
  <c r="AW192" i="13"/>
  <c r="AX192" s="1"/>
  <c r="AJ192" s="1"/>
  <c r="CE322" i="11" s="1"/>
  <c r="AR192" i="13"/>
  <c r="AS192"/>
  <c r="AT192"/>
  <c r="AU192"/>
  <c r="AV192"/>
  <c r="AB193"/>
  <c r="BW323" i="11" s="1"/>
  <c r="AC193" i="13"/>
  <c r="AD193"/>
  <c r="AF193"/>
  <c r="CA323" i="11" s="1"/>
  <c r="AG193" i="13"/>
  <c r="CB323" i="11" s="1"/>
  <c r="AW193" i="13"/>
  <c r="AX193" s="1"/>
  <c r="AJ193" s="1"/>
  <c r="CE323" i="11" s="1"/>
  <c r="AR193" i="13"/>
  <c r="AS193"/>
  <c r="AT193"/>
  <c r="AU193"/>
  <c r="AV193"/>
  <c r="AB194"/>
  <c r="AC194"/>
  <c r="BX324" i="11" s="1"/>
  <c r="AD194" i="13"/>
  <c r="BY324" i="11" s="1"/>
  <c r="AF194" i="13"/>
  <c r="CA324" i="11" s="1"/>
  <c r="AG194" i="13"/>
  <c r="AW194"/>
  <c r="AX194" s="1"/>
  <c r="AJ194" s="1"/>
  <c r="CE324" i="11" s="1"/>
  <c r="AR194" i="13"/>
  <c r="AS194"/>
  <c r="AT194"/>
  <c r="AU194"/>
  <c r="AV194"/>
  <c r="AB195"/>
  <c r="AC195"/>
  <c r="AD195"/>
  <c r="BY325" i="11" s="1"/>
  <c r="AF195" i="13"/>
  <c r="CA325" i="11" s="1"/>
  <c r="AG195" i="13"/>
  <c r="CB325" i="11" s="1"/>
  <c r="AW195" i="13"/>
  <c r="AX195" s="1"/>
  <c r="AJ195" s="1"/>
  <c r="CE325" i="11" s="1"/>
  <c r="AR195" i="13"/>
  <c r="AS195"/>
  <c r="AT195"/>
  <c r="AU195"/>
  <c r="AV195"/>
  <c r="AB196"/>
  <c r="BW326" i="11" s="1"/>
  <c r="AC196" i="13"/>
  <c r="AD196"/>
  <c r="BY326" i="11" s="1"/>
  <c r="AF196" i="13"/>
  <c r="CA326" i="11" s="1"/>
  <c r="AG196" i="13"/>
  <c r="CB326" i="11" s="1"/>
  <c r="AW196" i="13"/>
  <c r="AX196" s="1"/>
  <c r="AJ196" s="1"/>
  <c r="CE326" i="11" s="1"/>
  <c r="AR196" i="13"/>
  <c r="AS196"/>
  <c r="AT196"/>
  <c r="AU196"/>
  <c r="AV196"/>
  <c r="AB197"/>
  <c r="BW327" i="11" s="1"/>
  <c r="AC197" i="13"/>
  <c r="AD197"/>
  <c r="BY327" i="11" s="1"/>
  <c r="AF197" i="13"/>
  <c r="CA327" i="11" s="1"/>
  <c r="AG197" i="13"/>
  <c r="CB327" i="11" s="1"/>
  <c r="AW197" i="13"/>
  <c r="AX197" s="1"/>
  <c r="AJ197" s="1"/>
  <c r="CE327" i="11" s="1"/>
  <c r="AR197" i="13"/>
  <c r="AS197"/>
  <c r="AT197"/>
  <c r="AU197"/>
  <c r="AV197"/>
  <c r="AB198"/>
  <c r="AC198"/>
  <c r="BX328" i="11" s="1"/>
  <c r="AD198" i="13"/>
  <c r="BY328" i="11" s="1"/>
  <c r="AF198" i="13"/>
  <c r="CA328" i="11" s="1"/>
  <c r="AG198" i="13"/>
  <c r="CB328" i="11" s="1"/>
  <c r="AW198" i="13"/>
  <c r="AX198" s="1"/>
  <c r="AJ198" s="1"/>
  <c r="CE328" i="11" s="1"/>
  <c r="AR198" i="13"/>
  <c r="AS198"/>
  <c r="AT198"/>
  <c r="AU198"/>
  <c r="AV198"/>
  <c r="AB199"/>
  <c r="AC199"/>
  <c r="AD199"/>
  <c r="BY329" i="11" s="1"/>
  <c r="AF199" i="13"/>
  <c r="CA329" i="11" s="1"/>
  <c r="AG199" i="13"/>
  <c r="CB329" i="11" s="1"/>
  <c r="AW199" i="13"/>
  <c r="AX199" s="1"/>
  <c r="AJ199" s="1"/>
  <c r="CE329" i="11" s="1"/>
  <c r="AR199" i="13"/>
  <c r="AS199"/>
  <c r="AT199"/>
  <c r="AU199"/>
  <c r="AV199"/>
  <c r="AB200"/>
  <c r="BW330" i="11" s="1"/>
  <c r="AC200" i="13"/>
  <c r="AD200"/>
  <c r="AF200"/>
  <c r="CA330" i="11" s="1"/>
  <c r="AG200" i="13"/>
  <c r="CB330" i="11" s="1"/>
  <c r="AW200" i="13"/>
  <c r="AX200" s="1"/>
  <c r="AJ200" s="1"/>
  <c r="CE330" i="11" s="1"/>
  <c r="AR200" i="13"/>
  <c r="AS200"/>
  <c r="AT200"/>
  <c r="AU200"/>
  <c r="AV200"/>
  <c r="AB201"/>
  <c r="BW331" i="11" s="1"/>
  <c r="AC201" i="13"/>
  <c r="BX331" i="11" s="1"/>
  <c r="AD201" i="13"/>
  <c r="BY331" i="11" s="1"/>
  <c r="AF201" i="13"/>
  <c r="CA331" i="11" s="1"/>
  <c r="AG201" i="13"/>
  <c r="CB331" i="11" s="1"/>
  <c r="AW201" i="13"/>
  <c r="AX201" s="1"/>
  <c r="AJ201" s="1"/>
  <c r="CE331" i="11" s="1"/>
  <c r="AR201" i="13"/>
  <c r="AS201"/>
  <c r="AT201"/>
  <c r="AU201"/>
  <c r="AV201"/>
  <c r="AB202"/>
  <c r="AC202"/>
  <c r="AD202"/>
  <c r="BY332" i="11" s="1"/>
  <c r="AF202" i="13"/>
  <c r="CA332" i="11" s="1"/>
  <c r="AG202" i="13"/>
  <c r="AW202"/>
  <c r="AX202" s="1"/>
  <c r="AJ202" s="1"/>
  <c r="CE332" i="11" s="1"/>
  <c r="AR202" i="13"/>
  <c r="AS202"/>
  <c r="AT202"/>
  <c r="AU202"/>
  <c r="AV202"/>
  <c r="AB203"/>
  <c r="BW333" i="11" s="1"/>
  <c r="AC203" i="13"/>
  <c r="BX333" i="11" s="1"/>
  <c r="AD203" i="13"/>
  <c r="AF203"/>
  <c r="CA333" i="11" s="1"/>
  <c r="AG203" i="13"/>
  <c r="CB333" i="11" s="1"/>
  <c r="AW203" i="13"/>
  <c r="AX203" s="1"/>
  <c r="AJ203" s="1"/>
  <c r="CE333" i="11" s="1"/>
  <c r="AR203" i="13"/>
  <c r="AS203"/>
  <c r="AT203"/>
  <c r="AU203"/>
  <c r="AV203"/>
  <c r="AB204"/>
  <c r="AC204"/>
  <c r="BX334" i="11" s="1"/>
  <c r="AD204" i="13"/>
  <c r="BY334" i="11" s="1"/>
  <c r="AF204" i="13"/>
  <c r="CA334" i="11" s="1"/>
  <c r="AG204" i="13"/>
  <c r="CB334" i="11" s="1"/>
  <c r="AW204" i="13"/>
  <c r="AX204" s="1"/>
  <c r="AJ204" s="1"/>
  <c r="CE334" i="11" s="1"/>
  <c r="AR204" i="13"/>
  <c r="AS204"/>
  <c r="AT204"/>
  <c r="AU204"/>
  <c r="AV204"/>
  <c r="AB205"/>
  <c r="BW335" i="11" s="1"/>
  <c r="AC205" i="13"/>
  <c r="AD205"/>
  <c r="AF205"/>
  <c r="AG205"/>
  <c r="CB335" i="11" s="1"/>
  <c r="AW205" i="13"/>
  <c r="AX205" s="1"/>
  <c r="AJ205" s="1"/>
  <c r="CE335" i="11" s="1"/>
  <c r="AR205" i="13"/>
  <c r="AS205"/>
  <c r="AT205"/>
  <c r="AU205"/>
  <c r="AV205"/>
  <c r="AB206"/>
  <c r="BW336" i="11" s="1"/>
  <c r="AC206" i="13"/>
  <c r="BX336" i="11" s="1"/>
  <c r="AD206" i="13"/>
  <c r="AF206"/>
  <c r="CA336" i="11" s="1"/>
  <c r="AG206" i="13"/>
  <c r="CB336" i="11" s="1"/>
  <c r="AW206" i="13"/>
  <c r="AX206" s="1"/>
  <c r="AJ206" s="1"/>
  <c r="CE336" i="11" s="1"/>
  <c r="AR206" i="13"/>
  <c r="AS206"/>
  <c r="AT206"/>
  <c r="AU206"/>
  <c r="AV206"/>
  <c r="AB207"/>
  <c r="BW337" i="11" s="1"/>
  <c r="AC207" i="13"/>
  <c r="BX337" i="11" s="1"/>
  <c r="AD207" i="13"/>
  <c r="BY337" i="11" s="1"/>
  <c r="AF207" i="13"/>
  <c r="CA337" i="11" s="1"/>
  <c r="AG207" i="13"/>
  <c r="CB337" i="11" s="1"/>
  <c r="AW207" i="13"/>
  <c r="AX207" s="1"/>
  <c r="AJ207" s="1"/>
  <c r="CE337" i="11" s="1"/>
  <c r="AR207" i="13"/>
  <c r="AS207"/>
  <c r="AT207"/>
  <c r="AU207"/>
  <c r="AV207"/>
  <c r="AB208"/>
  <c r="BW338" i="11" s="1"/>
  <c r="AC208" i="13"/>
  <c r="AD208"/>
  <c r="BY338" i="11" s="1"/>
  <c r="AF208" i="13"/>
  <c r="CA338" i="11" s="1"/>
  <c r="AG208" i="13"/>
  <c r="AW208"/>
  <c r="AX208" s="1"/>
  <c r="AJ208" s="1"/>
  <c r="CE338" i="11" s="1"/>
  <c r="AR208" i="13"/>
  <c r="AS208"/>
  <c r="AT208"/>
  <c r="AU208"/>
  <c r="AV208"/>
  <c r="AB209"/>
  <c r="AC209"/>
  <c r="AD209"/>
  <c r="BY339" i="11" s="1"/>
  <c r="AF209" i="13"/>
  <c r="AG209"/>
  <c r="CB339" i="11" s="1"/>
  <c r="AW209" i="13"/>
  <c r="AX209" s="1"/>
  <c r="AJ209" s="1"/>
  <c r="CE339" i="11" s="1"/>
  <c r="AR209" i="13"/>
  <c r="AS209"/>
  <c r="AT209"/>
  <c r="AU209"/>
  <c r="AV209"/>
  <c r="AB210"/>
  <c r="BW340" i="11" s="1"/>
  <c r="AC210" i="13"/>
  <c r="BX340" i="11" s="1"/>
  <c r="AD210" i="13"/>
  <c r="AF210"/>
  <c r="CA340" i="11" s="1"/>
  <c r="AG210" i="13"/>
  <c r="CB340" i="11" s="1"/>
  <c r="AW210" i="13"/>
  <c r="AX210" s="1"/>
  <c r="AJ210" s="1"/>
  <c r="CE340" i="11" s="1"/>
  <c r="AR210" i="13"/>
  <c r="AS210"/>
  <c r="AT210"/>
  <c r="AU210"/>
  <c r="AV210"/>
  <c r="AB211"/>
  <c r="AC211"/>
  <c r="AD211"/>
  <c r="BY341" i="11" s="1"/>
  <c r="AF211" i="13"/>
  <c r="CA341" i="11" s="1"/>
  <c r="AG211" i="13"/>
  <c r="CB341" i="11" s="1"/>
  <c r="AW211" i="13"/>
  <c r="AX211" s="1"/>
  <c r="AJ211" s="1"/>
  <c r="CE341" i="11" s="1"/>
  <c r="AR211" i="13"/>
  <c r="AS211"/>
  <c r="AT211"/>
  <c r="AU211"/>
  <c r="AV211"/>
  <c r="AB212"/>
  <c r="AC212"/>
  <c r="AD212"/>
  <c r="BY342" i="11" s="1"/>
  <c r="AF212" i="13"/>
  <c r="CA342" i="11" s="1"/>
  <c r="AG212" i="13"/>
  <c r="AW212"/>
  <c r="AX212" s="1"/>
  <c r="AJ212" s="1"/>
  <c r="CE342" i="11" s="1"/>
  <c r="AR212" i="13"/>
  <c r="AS212"/>
  <c r="AT212"/>
  <c r="AU212"/>
  <c r="AV212"/>
  <c r="AB213"/>
  <c r="BW343" i="11" s="1"/>
  <c r="AC213" i="13"/>
  <c r="BX343" i="11" s="1"/>
  <c r="AD213" i="13"/>
  <c r="BY343" i="11" s="1"/>
  <c r="AF213" i="13"/>
  <c r="CA343" i="11" s="1"/>
  <c r="AG213" i="13"/>
  <c r="CB343" i="11" s="1"/>
  <c r="AW213" i="13"/>
  <c r="AX213" s="1"/>
  <c r="AJ213" s="1"/>
  <c r="CE343" i="11" s="1"/>
  <c r="AR213" i="13"/>
  <c r="AS213"/>
  <c r="AT213"/>
  <c r="AU213"/>
  <c r="AV213"/>
  <c r="AB214"/>
  <c r="BW344" i="11" s="1"/>
  <c r="AC214" i="13"/>
  <c r="BX344" i="11" s="1"/>
  <c r="AD214" i="13"/>
  <c r="AF214"/>
  <c r="CA344" i="11" s="1"/>
  <c r="AG214" i="13"/>
  <c r="AW214"/>
  <c r="AX214" s="1"/>
  <c r="AJ214" s="1"/>
  <c r="CE344" i="11" s="1"/>
  <c r="AR214" i="13"/>
  <c r="AS214"/>
  <c r="AT214"/>
  <c r="AU214"/>
  <c r="AV214"/>
  <c r="AB215"/>
  <c r="AC215"/>
  <c r="BX345" i="11" s="1"/>
  <c r="AD215" i="13"/>
  <c r="BY345" i="11" s="1"/>
  <c r="AF215" i="13"/>
  <c r="AG215"/>
  <c r="CB345" i="11" s="1"/>
  <c r="AW215" i="13"/>
  <c r="AX215" s="1"/>
  <c r="AJ215" s="1"/>
  <c r="CE345" i="11" s="1"/>
  <c r="AR215" i="13"/>
  <c r="AS215"/>
  <c r="AT215"/>
  <c r="AU215"/>
  <c r="AV215"/>
  <c r="AB216"/>
  <c r="BW346" i="11" s="1"/>
  <c r="AC216" i="13"/>
  <c r="AD216"/>
  <c r="BY346" i="11" s="1"/>
  <c r="AF216" i="13"/>
  <c r="CA346" i="11" s="1"/>
  <c r="AG216" i="13"/>
  <c r="AW216"/>
  <c r="AX216" s="1"/>
  <c r="AJ216" s="1"/>
  <c r="CE346" i="11" s="1"/>
  <c r="AR216" i="13"/>
  <c r="AS216"/>
  <c r="AT216"/>
  <c r="AU216"/>
  <c r="AV216"/>
  <c r="AB217"/>
  <c r="BW347" i="11" s="1"/>
  <c r="AC217" i="13"/>
  <c r="BX347" i="11" s="1"/>
  <c r="AD217" i="13"/>
  <c r="AF217"/>
  <c r="CA347" i="11" s="1"/>
  <c r="AG217" i="13"/>
  <c r="CB347" i="11" s="1"/>
  <c r="AW217" i="13"/>
  <c r="AX217" s="1"/>
  <c r="AJ217" s="1"/>
  <c r="CE347" i="11" s="1"/>
  <c r="AR217" i="13"/>
  <c r="AS217"/>
  <c r="AT217"/>
  <c r="AU217"/>
  <c r="AV217"/>
  <c r="AB218"/>
  <c r="AC218"/>
  <c r="BX348" i="11" s="1"/>
  <c r="AD218" i="13"/>
  <c r="BY348" i="11" s="1"/>
  <c r="AF218" i="13"/>
  <c r="CA348" i="11" s="1"/>
  <c r="AG218" i="13"/>
  <c r="CB348" i="11" s="1"/>
  <c r="AW218" i="13"/>
  <c r="AX218" s="1"/>
  <c r="AJ218" s="1"/>
  <c r="CE348" i="11" s="1"/>
  <c r="AR218" i="13"/>
  <c r="AS218"/>
  <c r="AT218"/>
  <c r="AU218"/>
  <c r="AV218"/>
  <c r="AB219"/>
  <c r="BW349" i="11" s="1"/>
  <c r="AC219" i="13"/>
  <c r="AD219"/>
  <c r="AF219"/>
  <c r="AG219"/>
  <c r="CB349" i="11" s="1"/>
  <c r="AW219" i="13"/>
  <c r="AX219" s="1"/>
  <c r="AJ219" s="1"/>
  <c r="CE349" i="11" s="1"/>
  <c r="AR219" i="13"/>
  <c r="AS219"/>
  <c r="AT219"/>
  <c r="AU219"/>
  <c r="AV219"/>
  <c r="AB220"/>
  <c r="BW350" i="11" s="1"/>
  <c r="AC220" i="13"/>
  <c r="AD220"/>
  <c r="BY350" i="11" s="1"/>
  <c r="AF220" i="13"/>
  <c r="CA350" i="11" s="1"/>
  <c r="AG220" i="13"/>
  <c r="CB350" i="11" s="1"/>
  <c r="AW220" i="13"/>
  <c r="AX220" s="1"/>
  <c r="AJ220" s="1"/>
  <c r="CE350" i="11" s="1"/>
  <c r="AR220" i="13"/>
  <c r="AS220"/>
  <c r="AT220"/>
  <c r="AU220"/>
  <c r="AV220"/>
  <c r="AB221"/>
  <c r="AC221"/>
  <c r="AD221"/>
  <c r="AF221"/>
  <c r="AG221"/>
  <c r="CB351" i="11" s="1"/>
  <c r="AW221" i="13"/>
  <c r="AX221" s="1"/>
  <c r="AJ221" s="1"/>
  <c r="CE351" i="11" s="1"/>
  <c r="AR221" i="13"/>
  <c r="AS221"/>
  <c r="AT221"/>
  <c r="AU221"/>
  <c r="AV221"/>
  <c r="AB222"/>
  <c r="BW352" i="11" s="1"/>
  <c r="AC222" i="13"/>
  <c r="AD222"/>
  <c r="BY352" i="11" s="1"/>
  <c r="AF222" i="13"/>
  <c r="CA352" i="11" s="1"/>
  <c r="AG222" i="13"/>
  <c r="AW222"/>
  <c r="AX222" s="1"/>
  <c r="AJ222" s="1"/>
  <c r="CE352" i="11" s="1"/>
  <c r="AR222" i="13"/>
  <c r="AS222"/>
  <c r="AT222"/>
  <c r="AU222"/>
  <c r="AV222"/>
  <c r="AB223"/>
  <c r="BW353" i="11" s="1"/>
  <c r="AC223" i="13"/>
  <c r="BX353" i="11" s="1"/>
  <c r="AD223" i="13"/>
  <c r="AF223"/>
  <c r="CA353" i="11" s="1"/>
  <c r="AG223" i="13"/>
  <c r="CB353" i="11" s="1"/>
  <c r="AW223" i="13"/>
  <c r="AX223" s="1"/>
  <c r="AJ223" s="1"/>
  <c r="CE353" i="11" s="1"/>
  <c r="AR223" i="13"/>
  <c r="AS223"/>
  <c r="AT223"/>
  <c r="AU223"/>
  <c r="AV223"/>
  <c r="AB224"/>
  <c r="BW354" i="11" s="1"/>
  <c r="AC224" i="13"/>
  <c r="AD224"/>
  <c r="AF224"/>
  <c r="CA354" i="11" s="1"/>
  <c r="AG224" i="13"/>
  <c r="CB354" i="11" s="1"/>
  <c r="AW224" i="13"/>
  <c r="AX224" s="1"/>
  <c r="AJ224" s="1"/>
  <c r="CE354" i="11" s="1"/>
  <c r="AR224" i="13"/>
  <c r="AS224"/>
  <c r="AT224"/>
  <c r="AU224"/>
  <c r="AV224"/>
  <c r="AB225"/>
  <c r="AC225"/>
  <c r="BX355" i="11" s="1"/>
  <c r="AD225" i="13"/>
  <c r="BY355" i="11" s="1"/>
  <c r="AF225" i="13"/>
  <c r="CA355" i="11" s="1"/>
  <c r="AG225" i="13"/>
  <c r="CB355" i="11" s="1"/>
  <c r="AW225" i="13"/>
  <c r="AX225" s="1"/>
  <c r="AJ225" s="1"/>
  <c r="CE355" i="11" s="1"/>
  <c r="AR225" i="13"/>
  <c r="AS225"/>
  <c r="AT225"/>
  <c r="AU225"/>
  <c r="AV225"/>
  <c r="AB226"/>
  <c r="AC226"/>
  <c r="AD226"/>
  <c r="AF226"/>
  <c r="CA356" i="11" s="1"/>
  <c r="AG226" i="13"/>
  <c r="AW226"/>
  <c r="AX226" s="1"/>
  <c r="AJ226" s="1"/>
  <c r="CE356" i="11" s="1"/>
  <c r="AR226" i="13"/>
  <c r="AS226"/>
  <c r="AT226"/>
  <c r="AU226"/>
  <c r="AV226"/>
  <c r="AB227"/>
  <c r="AC227"/>
  <c r="AD227"/>
  <c r="BY357" i="11" s="1"/>
  <c r="AF227" i="13"/>
  <c r="AG227"/>
  <c r="CB357" i="11" s="1"/>
  <c r="AW227" i="13"/>
  <c r="AX227" s="1"/>
  <c r="AJ227" s="1"/>
  <c r="CE357" i="11" s="1"/>
  <c r="AR227" i="13"/>
  <c r="AS227"/>
  <c r="AT227"/>
  <c r="AU227"/>
  <c r="AV227"/>
  <c r="AB228"/>
  <c r="BW358" i="11" s="1"/>
  <c r="AC228" i="13"/>
  <c r="BX358" i="11" s="1"/>
  <c r="AD228" i="13"/>
  <c r="AF228"/>
  <c r="CA358" i="11" s="1"/>
  <c r="AG228" i="13"/>
  <c r="CB358" i="11" s="1"/>
  <c r="AW228" i="13"/>
  <c r="AX228" s="1"/>
  <c r="AJ228" s="1"/>
  <c r="CE358" i="11" s="1"/>
  <c r="AR228" i="13"/>
  <c r="AS228"/>
  <c r="AT228"/>
  <c r="AU228"/>
  <c r="AV228"/>
  <c r="AB229"/>
  <c r="BW359" i="11" s="1"/>
  <c r="AC229" i="13"/>
  <c r="BX359" i="11" s="1"/>
  <c r="AD229" i="13"/>
  <c r="BY359" i="11" s="1"/>
  <c r="AF229" i="13"/>
  <c r="AG229"/>
  <c r="CB359" i="11" s="1"/>
  <c r="AW229" i="13"/>
  <c r="AX229" s="1"/>
  <c r="AJ229" s="1"/>
  <c r="CE359" i="11" s="1"/>
  <c r="AR229" i="13"/>
  <c r="AS229"/>
  <c r="AT229"/>
  <c r="AU229"/>
  <c r="AV229"/>
  <c r="AB230"/>
  <c r="AC230"/>
  <c r="AD230"/>
  <c r="BY360" i="11" s="1"/>
  <c r="AF230" i="13"/>
  <c r="CA360" i="11" s="1"/>
  <c r="AG230" i="13"/>
  <c r="CB360" i="11" s="1"/>
  <c r="AW230" i="13"/>
  <c r="AX230" s="1"/>
  <c r="AJ230" s="1"/>
  <c r="CE360" i="11" s="1"/>
  <c r="AR230" i="13"/>
  <c r="AS230"/>
  <c r="AT230"/>
  <c r="AU230"/>
  <c r="AV230"/>
  <c r="AB231"/>
  <c r="AC231"/>
  <c r="BX361" i="11" s="1"/>
  <c r="AD231" i="13"/>
  <c r="AF231"/>
  <c r="AG231"/>
  <c r="CB361" i="11" s="1"/>
  <c r="AW231" i="13"/>
  <c r="AX231" s="1"/>
  <c r="AJ231" s="1"/>
  <c r="CE361" i="11" s="1"/>
  <c r="AR231" i="13"/>
  <c r="AS231"/>
  <c r="AT231"/>
  <c r="AU231"/>
  <c r="AV231"/>
  <c r="AB232"/>
  <c r="BW362" i="11" s="1"/>
  <c r="AC232" i="13"/>
  <c r="AD232"/>
  <c r="BY362" i="11" s="1"/>
  <c r="AF232" i="13"/>
  <c r="CA362" i="11" s="1"/>
  <c r="AG232" i="13"/>
  <c r="CB362" i="11" s="1"/>
  <c r="AW232" i="13"/>
  <c r="AX232" s="1"/>
  <c r="AJ232" s="1"/>
  <c r="CE362" i="11" s="1"/>
  <c r="AR232" i="13"/>
  <c r="AS232"/>
  <c r="AT232"/>
  <c r="AU232"/>
  <c r="AV232"/>
  <c r="AB233"/>
  <c r="AC233"/>
  <c r="BX363" i="11" s="1"/>
  <c r="AD233" i="13"/>
  <c r="BY363" i="11" s="1"/>
  <c r="AF233" i="13"/>
  <c r="AG233"/>
  <c r="CB363" i="11" s="1"/>
  <c r="AW233" i="13"/>
  <c r="AX233" s="1"/>
  <c r="AJ233" s="1"/>
  <c r="CE363" i="11" s="1"/>
  <c r="AR233" i="13"/>
  <c r="AS233"/>
  <c r="AT233"/>
  <c r="AU233"/>
  <c r="AV233"/>
  <c r="AB234"/>
  <c r="BW364" i="11" s="1"/>
  <c r="AC234" i="13"/>
  <c r="BX364" i="11" s="1"/>
  <c r="AD234" i="13"/>
  <c r="BY364" i="11" s="1"/>
  <c r="AF234" i="13"/>
  <c r="CA364" i="11" s="1"/>
  <c r="AG234" i="13"/>
  <c r="CB364" i="11" s="1"/>
  <c r="AW234" i="13"/>
  <c r="AX234" s="1"/>
  <c r="AJ234" s="1"/>
  <c r="CE364" i="11" s="1"/>
  <c r="AR234" i="13"/>
  <c r="AS234"/>
  <c r="AT234"/>
  <c r="AU234"/>
  <c r="AV234"/>
  <c r="AB235"/>
  <c r="AC235"/>
  <c r="AD235"/>
  <c r="BY365" i="11" s="1"/>
  <c r="AF235" i="13"/>
  <c r="CA365" i="11" s="1"/>
  <c r="AG235" i="13"/>
  <c r="CB365" i="11" s="1"/>
  <c r="AW235" i="13"/>
  <c r="AX235" s="1"/>
  <c r="AJ235" s="1"/>
  <c r="CE365" i="11" s="1"/>
  <c r="AR235" i="13"/>
  <c r="AS235"/>
  <c r="AT235"/>
  <c r="AU235"/>
  <c r="AV235"/>
  <c r="AB236"/>
  <c r="BW366" i="11" s="1"/>
  <c r="AC236" i="13"/>
  <c r="AD236"/>
  <c r="BY366" i="11" s="1"/>
  <c r="AF236" i="13"/>
  <c r="CA366" i="11" s="1"/>
  <c r="AG236" i="13"/>
  <c r="AW236"/>
  <c r="AX236" s="1"/>
  <c r="AJ236" s="1"/>
  <c r="CE366" i="11" s="1"/>
  <c r="AR236" i="13"/>
  <c r="AS236"/>
  <c r="AT236"/>
  <c r="AU236"/>
  <c r="AV236"/>
  <c r="AB237"/>
  <c r="AC237"/>
  <c r="AD237"/>
  <c r="AF237"/>
  <c r="CA367" i="11" s="1"/>
  <c r="AG237" i="13"/>
  <c r="CB367" i="11" s="1"/>
  <c r="AW237" i="13"/>
  <c r="AX237" s="1"/>
  <c r="AJ237" s="1"/>
  <c r="CE367" i="11" s="1"/>
  <c r="AR237" i="13"/>
  <c r="AS237"/>
  <c r="AT237"/>
  <c r="AU237"/>
  <c r="AV237"/>
  <c r="AB238"/>
  <c r="BW368" i="11" s="1"/>
  <c r="AC238" i="13"/>
  <c r="BX368" i="11" s="1"/>
  <c r="AD238" i="13"/>
  <c r="AF238"/>
  <c r="CA368" i="11" s="1"/>
  <c r="AG238" i="13"/>
  <c r="AW238"/>
  <c r="AX238" s="1"/>
  <c r="AJ238" s="1"/>
  <c r="CE368" i="11" s="1"/>
  <c r="AR238" i="13"/>
  <c r="AS238"/>
  <c r="AT238"/>
  <c r="AU238"/>
  <c r="AV238"/>
  <c r="AB239"/>
  <c r="BW369" i="11" s="1"/>
  <c r="AC239" i="13"/>
  <c r="BX369" i="11" s="1"/>
  <c r="AD239" i="13"/>
  <c r="BY369" i="11" s="1"/>
  <c r="AF239" i="13"/>
  <c r="CA369" i="11" s="1"/>
  <c r="AG239" i="13"/>
  <c r="CB369" i="11" s="1"/>
  <c r="AW239" i="13"/>
  <c r="AX239" s="1"/>
  <c r="AJ239" s="1"/>
  <c r="CE369" i="11" s="1"/>
  <c r="AR239" i="13"/>
  <c r="AS239"/>
  <c r="AT239"/>
  <c r="AU239"/>
  <c r="AV239"/>
  <c r="AB240"/>
  <c r="AC240"/>
  <c r="AD240"/>
  <c r="AF240"/>
  <c r="CA370" i="11" s="1"/>
  <c r="AG240" i="13"/>
  <c r="CB370" i="11" s="1"/>
  <c r="AW240" i="13"/>
  <c r="AX240" s="1"/>
  <c r="AJ240" s="1"/>
  <c r="CE370" i="11" s="1"/>
  <c r="AR240" i="13"/>
  <c r="AS240"/>
  <c r="AT240"/>
  <c r="AU240"/>
  <c r="AV240"/>
  <c r="AB241"/>
  <c r="AC241"/>
  <c r="BX371" i="11" s="1"/>
  <c r="AD241" i="13"/>
  <c r="AF241"/>
  <c r="CA371" i="11" s="1"/>
  <c r="AG241" i="13"/>
  <c r="CB371" i="11" s="1"/>
  <c r="AW241" i="13"/>
  <c r="AX241" s="1"/>
  <c r="AJ241" s="1"/>
  <c r="CE371" i="11" s="1"/>
  <c r="AR241" i="13"/>
  <c r="AS241"/>
  <c r="AT241"/>
  <c r="AU241"/>
  <c r="AV241"/>
  <c r="AB242"/>
  <c r="AC242"/>
  <c r="BX372" i="11" s="1"/>
  <c r="AD242" i="13"/>
  <c r="AF242"/>
  <c r="CA372" i="11" s="1"/>
  <c r="AG242" i="13"/>
  <c r="AW242"/>
  <c r="AX242" s="1"/>
  <c r="AJ242" s="1"/>
  <c r="CE372" i="11" s="1"/>
  <c r="AR242" i="13"/>
  <c r="AS242"/>
  <c r="AT242"/>
  <c r="AU242"/>
  <c r="AV242"/>
  <c r="AB243"/>
  <c r="AC243"/>
  <c r="AD243"/>
  <c r="BY373" i="11" s="1"/>
  <c r="AF243" i="13"/>
  <c r="CA373" i="11" s="1"/>
  <c r="AG243" i="13"/>
  <c r="CB373" i="11" s="1"/>
  <c r="AW243" i="13"/>
  <c r="AX243" s="1"/>
  <c r="AJ243" s="1"/>
  <c r="CE373" i="11" s="1"/>
  <c r="AR243" i="13"/>
  <c r="AS243"/>
  <c r="AT243"/>
  <c r="AU243"/>
  <c r="AV243"/>
  <c r="AB244"/>
  <c r="BW374" i="11" s="1"/>
  <c r="AC244" i="13"/>
  <c r="AD244"/>
  <c r="AF244"/>
  <c r="CA374" i="11" s="1"/>
  <c r="AG244" i="13"/>
  <c r="AW244"/>
  <c r="AX244" s="1"/>
  <c r="AJ244" s="1"/>
  <c r="CE374" i="11" s="1"/>
  <c r="AR244" i="13"/>
  <c r="AS244"/>
  <c r="AT244"/>
  <c r="AU244"/>
  <c r="AV244"/>
  <c r="AB245"/>
  <c r="BW375" i="11" s="1"/>
  <c r="AC245" i="13"/>
  <c r="BX375" i="11" s="1"/>
  <c r="AD245" i="13"/>
  <c r="BY375" i="11" s="1"/>
  <c r="AF245" i="13"/>
  <c r="CA375" i="11" s="1"/>
  <c r="AG245" i="13"/>
  <c r="CB375" i="11" s="1"/>
  <c r="AW245" i="13"/>
  <c r="AX245" s="1"/>
  <c r="AJ245" s="1"/>
  <c r="CE375" i="11" s="1"/>
  <c r="AR245" i="13"/>
  <c r="AS245"/>
  <c r="AT245"/>
  <c r="AU245"/>
  <c r="AV245"/>
  <c r="AB246"/>
  <c r="AC246"/>
  <c r="AD246"/>
  <c r="BY376" i="11" s="1"/>
  <c r="AF246" i="13"/>
  <c r="CA376" i="11" s="1"/>
  <c r="AG246" i="13"/>
  <c r="CB376" i="11" s="1"/>
  <c r="AW246" i="13"/>
  <c r="AX246" s="1"/>
  <c r="AJ246" s="1"/>
  <c r="CE376" i="11" s="1"/>
  <c r="AR246" i="13"/>
  <c r="AS246"/>
  <c r="AT246"/>
  <c r="AU246"/>
  <c r="AV246"/>
  <c r="AB247"/>
  <c r="BW377" i="11" s="1"/>
  <c r="AC247" i="13"/>
  <c r="AD247"/>
  <c r="BY377" i="11" s="1"/>
  <c r="AF247" i="13"/>
  <c r="CA377" i="11" s="1"/>
  <c r="AG247" i="13"/>
  <c r="CB377" i="11" s="1"/>
  <c r="AW247" i="13"/>
  <c r="AX247" s="1"/>
  <c r="AJ247" s="1"/>
  <c r="CE377" i="11" s="1"/>
  <c r="AR247" i="13"/>
  <c r="AS247"/>
  <c r="AT247"/>
  <c r="AU247"/>
  <c r="AV247"/>
  <c r="AB248"/>
  <c r="BW378" i="11" s="1"/>
  <c r="AC248" i="13"/>
  <c r="BX378" i="11" s="1"/>
  <c r="AD248" i="13"/>
  <c r="AF248"/>
  <c r="CA378" i="11" s="1"/>
  <c r="AG248" i="13"/>
  <c r="CB378" i="11" s="1"/>
  <c r="AW248" i="13"/>
  <c r="AX248" s="1"/>
  <c r="AJ248" s="1"/>
  <c r="CE378" i="11" s="1"/>
  <c r="AR248" i="13"/>
  <c r="AS248"/>
  <c r="AT248"/>
  <c r="AU248"/>
  <c r="AV248"/>
  <c r="AB249"/>
  <c r="BW379" i="11" s="1"/>
  <c r="AC249" i="13"/>
  <c r="BX379" i="11" s="1"/>
  <c r="AD249" i="13"/>
  <c r="BY379" i="11" s="1"/>
  <c r="AF249" i="13"/>
  <c r="CA379" i="11" s="1"/>
  <c r="AG249" i="13"/>
  <c r="CB379" i="11" s="1"/>
  <c r="AW249" i="13"/>
  <c r="AX249" s="1"/>
  <c r="AJ249" s="1"/>
  <c r="CE379" i="11" s="1"/>
  <c r="AR249" i="13"/>
  <c r="AS249"/>
  <c r="AT249"/>
  <c r="AU249"/>
  <c r="AV249"/>
  <c r="AB250"/>
  <c r="BW380" i="11" s="1"/>
  <c r="AC250" i="13"/>
  <c r="BX380" i="11" s="1"/>
  <c r="AD250" i="13"/>
  <c r="BY380" i="11" s="1"/>
  <c r="AF250" i="13"/>
  <c r="CA380" i="11" s="1"/>
  <c r="AG250" i="13"/>
  <c r="AW250"/>
  <c r="AX250" s="1"/>
  <c r="AJ250" s="1"/>
  <c r="CE380" i="11" s="1"/>
  <c r="AR250" i="13"/>
  <c r="AS250"/>
  <c r="AT250"/>
  <c r="AU250"/>
  <c r="AV250"/>
  <c r="AB251"/>
  <c r="AC251"/>
  <c r="BX381" i="11" s="1"/>
  <c r="AD251" i="13"/>
  <c r="BY381" i="11" s="1"/>
  <c r="AF251" i="13"/>
  <c r="CA381" i="11" s="1"/>
  <c r="AG251" i="13"/>
  <c r="CB381" i="11" s="1"/>
  <c r="AW251" i="13"/>
  <c r="AX251" s="1"/>
  <c r="AJ251" s="1"/>
  <c r="CE381" i="11" s="1"/>
  <c r="AR251" i="13"/>
  <c r="AS251"/>
  <c r="AT251"/>
  <c r="AU251"/>
  <c r="AV251"/>
  <c r="AB252"/>
  <c r="BW382" i="11" s="1"/>
  <c r="AC252" i="13"/>
  <c r="BX382" i="11" s="1"/>
  <c r="AD252" i="13"/>
  <c r="AF252"/>
  <c r="CA382" i="11" s="1"/>
  <c r="AG252" i="13"/>
  <c r="CB382" i="11" s="1"/>
  <c r="AW252" i="13"/>
  <c r="AX252" s="1"/>
  <c r="AJ252" s="1"/>
  <c r="CE382" i="11" s="1"/>
  <c r="AR252" i="13"/>
  <c r="AS252"/>
  <c r="AT252"/>
  <c r="AU252"/>
  <c r="AV252"/>
  <c r="AB253"/>
  <c r="BW383" i="11"/>
  <c r="AC253" i="13"/>
  <c r="AD253"/>
  <c r="AF253"/>
  <c r="CA383" i="11"/>
  <c r="AG253" i="13"/>
  <c r="CB383" i="11" s="1"/>
  <c r="AW253" i="13"/>
  <c r="AX253" s="1"/>
  <c r="AJ253" s="1"/>
  <c r="CE383" i="11" s="1"/>
  <c r="AR253" i="13"/>
  <c r="AS253"/>
  <c r="AT253"/>
  <c r="AU253"/>
  <c r="AV253"/>
  <c r="AB254"/>
  <c r="BW384" i="11" s="1"/>
  <c r="AC254" i="13"/>
  <c r="BX384" i="11" s="1"/>
  <c r="AD254" i="13"/>
  <c r="BY384" i="11" s="1"/>
  <c r="AF254" i="13"/>
  <c r="CA384" i="11" s="1"/>
  <c r="AG254" i="13"/>
  <c r="CB384" i="11" s="1"/>
  <c r="AW254" i="13"/>
  <c r="AX254" s="1"/>
  <c r="AJ254" s="1"/>
  <c r="CE384" i="11" s="1"/>
  <c r="AR254" i="13"/>
  <c r="AS254"/>
  <c r="AT254"/>
  <c r="AU254"/>
  <c r="AV254"/>
  <c r="AB255"/>
  <c r="BW385" i="11" s="1"/>
  <c r="AC255" i="13"/>
  <c r="BX385" i="11" s="1"/>
  <c r="AD255" i="13"/>
  <c r="BY385" i="11" s="1"/>
  <c r="AF255" i="13"/>
  <c r="AG255"/>
  <c r="CB385" i="11" s="1"/>
  <c r="AW255" i="13"/>
  <c r="AX255" s="1"/>
  <c r="AJ255" s="1"/>
  <c r="CE385" i="11" s="1"/>
  <c r="AR255" i="13"/>
  <c r="AS255"/>
  <c r="AT255"/>
  <c r="AU255"/>
  <c r="AV255"/>
  <c r="AB256"/>
  <c r="BW386" i="11" s="1"/>
  <c r="AC256" i="13"/>
  <c r="AD256"/>
  <c r="BY386" i="11" s="1"/>
  <c r="AF256" i="13"/>
  <c r="CA386" i="11" s="1"/>
  <c r="AG256" i="13"/>
  <c r="CB386" i="11" s="1"/>
  <c r="AW256" i="13"/>
  <c r="AX256"/>
  <c r="AJ256" s="1"/>
  <c r="CE386" i="11" s="1"/>
  <c r="AR256" i="13"/>
  <c r="AS256"/>
  <c r="AT256"/>
  <c r="AU256"/>
  <c r="AV256"/>
  <c r="AB257"/>
  <c r="BW387" i="11" s="1"/>
  <c r="AC257" i="13"/>
  <c r="AD257"/>
  <c r="BY387" i="11" s="1"/>
  <c r="AF257" i="13"/>
  <c r="CA387" i="11" s="1"/>
  <c r="AG257" i="13"/>
  <c r="CB387" i="11" s="1"/>
  <c r="AW257" i="13"/>
  <c r="AX257" s="1"/>
  <c r="AJ257" s="1"/>
  <c r="CE387" i="11" s="1"/>
  <c r="AR257" i="13"/>
  <c r="AS257"/>
  <c r="AT257"/>
  <c r="AU257"/>
  <c r="AV257"/>
  <c r="AB258"/>
  <c r="BW388" i="11" s="1"/>
  <c r="AC258" i="13"/>
  <c r="BX388" i="11" s="1"/>
  <c r="AD258" i="13"/>
  <c r="AF258"/>
  <c r="CA388" i="11" s="1"/>
  <c r="AG258" i="13"/>
  <c r="CB388" i="11" s="1"/>
  <c r="AW258" i="13"/>
  <c r="AX258" s="1"/>
  <c r="AJ258" s="1"/>
  <c r="CE388" i="11" s="1"/>
  <c r="AR258" i="13"/>
  <c r="AS258"/>
  <c r="AT258"/>
  <c r="AU258"/>
  <c r="AV258"/>
  <c r="AB259"/>
  <c r="BW389" i="11" s="1"/>
  <c r="AC259" i="13"/>
  <c r="BX389" i="11" s="1"/>
  <c r="AD259" i="13"/>
  <c r="BY389" i="11" s="1"/>
  <c r="AF259" i="13"/>
  <c r="AG259"/>
  <c r="CB389" i="11" s="1"/>
  <c r="AW259" i="13"/>
  <c r="AX259" s="1"/>
  <c r="AJ259" s="1"/>
  <c r="CE389" i="11" s="1"/>
  <c r="AR259" i="13"/>
  <c r="AS259"/>
  <c r="AT259"/>
  <c r="AU259"/>
  <c r="AV259"/>
  <c r="A1" i="11"/>
  <c r="B3"/>
  <c r="A40" i="3"/>
  <c r="C7" i="11"/>
  <c r="C27" i="7"/>
  <c r="A27" s="1"/>
  <c r="I27"/>
  <c r="D8" i="11" s="1"/>
  <c r="F8"/>
  <c r="G8"/>
  <c r="H8"/>
  <c r="C28" i="7"/>
  <c r="C9" i="11" s="1"/>
  <c r="A9" s="1"/>
  <c r="I28" i="7"/>
  <c r="D9" i="11" s="1"/>
  <c r="F9"/>
  <c r="G9"/>
  <c r="H9"/>
  <c r="C29" i="7"/>
  <c r="C10" i="11" s="1"/>
  <c r="A10" s="1"/>
  <c r="I29" i="7"/>
  <c r="D10" i="11" s="1"/>
  <c r="F10"/>
  <c r="G10"/>
  <c r="H10"/>
  <c r="C30" i="7"/>
  <c r="A30" s="1"/>
  <c r="B30"/>
  <c r="B11" i="11" s="1"/>
  <c r="I30" i="7"/>
  <c r="D11" i="11" s="1"/>
  <c r="F11"/>
  <c r="G11"/>
  <c r="H11"/>
  <c r="C31" i="7"/>
  <c r="C12" i="11" s="1"/>
  <c r="A12" s="1"/>
  <c r="I31" i="7"/>
  <c r="D12" i="11"/>
  <c r="F12"/>
  <c r="G12"/>
  <c r="H12"/>
  <c r="C32" i="7"/>
  <c r="C13" i="11" s="1"/>
  <c r="A13" s="1"/>
  <c r="I32" i="7"/>
  <c r="D13" i="11" s="1"/>
  <c r="F13"/>
  <c r="G13"/>
  <c r="H13"/>
  <c r="C33" i="7"/>
  <c r="C14" i="11" s="1"/>
  <c r="A14" s="1"/>
  <c r="I33" i="7"/>
  <c r="D14" i="11" s="1"/>
  <c r="F14"/>
  <c r="G14"/>
  <c r="H14"/>
  <c r="C34" i="7"/>
  <c r="C15" i="11" s="1"/>
  <c r="A15" s="1"/>
  <c r="I34" i="7"/>
  <c r="D15" i="11" s="1"/>
  <c r="F15"/>
  <c r="G15"/>
  <c r="H15"/>
  <c r="C35" i="7"/>
  <c r="C16" i="11" s="1"/>
  <c r="A16" s="1"/>
  <c r="I35" i="7"/>
  <c r="D16" i="11" s="1"/>
  <c r="F16"/>
  <c r="G16"/>
  <c r="H16"/>
  <c r="C36" i="7"/>
  <c r="I36"/>
  <c r="D17" i="11" s="1"/>
  <c r="F17"/>
  <c r="G17"/>
  <c r="H17"/>
  <c r="C37" i="7"/>
  <c r="I37"/>
  <c r="D18" i="11" s="1"/>
  <c r="F18"/>
  <c r="G18"/>
  <c r="H18"/>
  <c r="C38" i="7"/>
  <c r="C19" i="11" s="1"/>
  <c r="A19" s="1"/>
  <c r="I38" i="7"/>
  <c r="D19" i="11" s="1"/>
  <c r="F19"/>
  <c r="G19"/>
  <c r="H19"/>
  <c r="C39" i="7"/>
  <c r="C20" i="11" s="1"/>
  <c r="A20" s="1"/>
  <c r="B20"/>
  <c r="I39" i="7"/>
  <c r="D20" i="11" s="1"/>
  <c r="F20"/>
  <c r="G20"/>
  <c r="H20"/>
  <c r="C40" i="7"/>
  <c r="C21" i="11" s="1"/>
  <c r="A21" s="1"/>
  <c r="I40" i="7"/>
  <c r="D21" i="11" s="1"/>
  <c r="F21"/>
  <c r="G21"/>
  <c r="H21"/>
  <c r="C41" i="7"/>
  <c r="C22" i="11" s="1"/>
  <c r="A22" s="1"/>
  <c r="B41" i="7"/>
  <c r="B22" i="11" s="1"/>
  <c r="I41" i="7"/>
  <c r="D22" i="11" s="1"/>
  <c r="F22"/>
  <c r="G22"/>
  <c r="H22"/>
  <c r="C42" i="7"/>
  <c r="C23" i="11" s="1"/>
  <c r="A23" s="1"/>
  <c r="I42" i="7"/>
  <c r="D23" i="11" s="1"/>
  <c r="F23"/>
  <c r="G23"/>
  <c r="H23"/>
  <c r="C43" i="7"/>
  <c r="C24" i="11" s="1"/>
  <c r="A24" s="1"/>
  <c r="I43" i="7"/>
  <c r="D24" i="11" s="1"/>
  <c r="F24"/>
  <c r="G24"/>
  <c r="H24"/>
  <c r="C44" i="7"/>
  <c r="C25" i="11" s="1"/>
  <c r="A25" s="1"/>
  <c r="I44" i="7"/>
  <c r="D25" i="11" s="1"/>
  <c r="F25"/>
  <c r="G25"/>
  <c r="H25"/>
  <c r="C45" i="7"/>
  <c r="B45"/>
  <c r="B26" i="11" s="1"/>
  <c r="I45" i="7"/>
  <c r="D26" i="11" s="1"/>
  <c r="F26"/>
  <c r="G26"/>
  <c r="H26"/>
  <c r="C46" i="7"/>
  <c r="C27" i="11" s="1"/>
  <c r="A27" s="1"/>
  <c r="I46" i="7"/>
  <c r="D27" i="11" s="1"/>
  <c r="F27"/>
  <c r="G27"/>
  <c r="H27"/>
  <c r="C47" i="7"/>
  <c r="C28" i="11" s="1"/>
  <c r="A28" s="1"/>
  <c r="B47" i="7"/>
  <c r="B28" i="11" s="1"/>
  <c r="I47" i="7"/>
  <c r="D28" i="11" s="1"/>
  <c r="F28"/>
  <c r="G28"/>
  <c r="H28"/>
  <c r="C48" i="7"/>
  <c r="C29" i="11" s="1"/>
  <c r="A29" s="1"/>
  <c r="I48" i="7"/>
  <c r="D29" i="11" s="1"/>
  <c r="F29"/>
  <c r="G29"/>
  <c r="H29"/>
  <c r="C49" i="7"/>
  <c r="I49"/>
  <c r="D30" i="11" s="1"/>
  <c r="F30"/>
  <c r="G30"/>
  <c r="H30"/>
  <c r="C50" i="7"/>
  <c r="C31" i="11" s="1"/>
  <c r="A31" s="1"/>
  <c r="I50" i="7"/>
  <c r="D31" i="11" s="1"/>
  <c r="F31"/>
  <c r="G31"/>
  <c r="H31"/>
  <c r="C51" i="7"/>
  <c r="C32" i="11" s="1"/>
  <c r="A32" s="1"/>
  <c r="I51" i="7"/>
  <c r="D32" i="11" s="1"/>
  <c r="F32"/>
  <c r="G32"/>
  <c r="H32"/>
  <c r="C52" i="7"/>
  <c r="I52"/>
  <c r="D33" i="11" s="1"/>
  <c r="F33"/>
  <c r="G33"/>
  <c r="H33"/>
  <c r="C53" i="7"/>
  <c r="C34" i="11" s="1"/>
  <c r="A34" s="1"/>
  <c r="I53" i="7"/>
  <c r="D34" i="11" s="1"/>
  <c r="F34"/>
  <c r="G34"/>
  <c r="H34"/>
  <c r="C54" i="7"/>
  <c r="C35" i="11" s="1"/>
  <c r="A35" s="1"/>
  <c r="I54" i="7"/>
  <c r="D35" i="11" s="1"/>
  <c r="F35"/>
  <c r="G35"/>
  <c r="H35"/>
  <c r="C55" i="7"/>
  <c r="C36" i="11" s="1"/>
  <c r="A36" s="1"/>
  <c r="B55" i="7"/>
  <c r="B36" i="11" s="1"/>
  <c r="I55" i="7"/>
  <c r="D36" i="11" s="1"/>
  <c r="F36"/>
  <c r="G36"/>
  <c r="H36"/>
  <c r="C56" i="7"/>
  <c r="C37" i="11" s="1"/>
  <c r="A37" s="1"/>
  <c r="I56" i="7"/>
  <c r="D37" i="11" s="1"/>
  <c r="F37"/>
  <c r="G37"/>
  <c r="H37"/>
  <c r="C57" i="7"/>
  <c r="C38" i="11" s="1"/>
  <c r="A38" s="1"/>
  <c r="B57" i="7"/>
  <c r="B38" i="11" s="1"/>
  <c r="I57" i="7"/>
  <c r="D38" i="11" s="1"/>
  <c r="F38"/>
  <c r="G38"/>
  <c r="H38"/>
  <c r="C58" i="7"/>
  <c r="C39" i="11" s="1"/>
  <c r="A39" s="1"/>
  <c r="I58" i="7"/>
  <c r="D39" i="11" s="1"/>
  <c r="F39"/>
  <c r="G39"/>
  <c r="H39"/>
  <c r="C59" i="7"/>
  <c r="I59"/>
  <c r="D40" i="11" s="1"/>
  <c r="F40"/>
  <c r="G40"/>
  <c r="H40"/>
  <c r="C60" i="7"/>
  <c r="C41" i="11" s="1"/>
  <c r="A41" s="1"/>
  <c r="B41"/>
  <c r="I60" i="7"/>
  <c r="D41" i="11" s="1"/>
  <c r="F41"/>
  <c r="G41"/>
  <c r="H41"/>
  <c r="C61" i="7"/>
  <c r="C42" i="11" s="1"/>
  <c r="A42" s="1"/>
  <c r="I61" i="7"/>
  <c r="D42" i="11" s="1"/>
  <c r="F42"/>
  <c r="G42"/>
  <c r="H42"/>
  <c r="C62" i="7"/>
  <c r="C43" i="11" s="1"/>
  <c r="A43" s="1"/>
  <c r="I62" i="7"/>
  <c r="D43" i="11" s="1"/>
  <c r="F43"/>
  <c r="G43"/>
  <c r="H43"/>
  <c r="C63" i="7"/>
  <c r="C44" i="11" s="1"/>
  <c r="A44" s="1"/>
  <c r="I63" i="7"/>
  <c r="D44" i="11" s="1"/>
  <c r="F44"/>
  <c r="G44"/>
  <c r="H44"/>
  <c r="C64" i="7"/>
  <c r="C45" i="11" s="1"/>
  <c r="A45" s="1"/>
  <c r="I64" i="7"/>
  <c r="D45" i="11" s="1"/>
  <c r="F45"/>
  <c r="G45"/>
  <c r="H45"/>
  <c r="C65" i="7"/>
  <c r="C46" i="11" s="1"/>
  <c r="A46" s="1"/>
  <c r="I65" i="7"/>
  <c r="D46" i="11" s="1"/>
  <c r="F46"/>
  <c r="G46"/>
  <c r="H46"/>
  <c r="C66" i="7"/>
  <c r="C47" i="11" s="1"/>
  <c r="A47" s="1"/>
  <c r="I66" i="7"/>
  <c r="D47" i="11" s="1"/>
  <c r="F47"/>
  <c r="G47"/>
  <c r="H47"/>
  <c r="C67" i="7"/>
  <c r="C48" i="11" s="1"/>
  <c r="A48" s="1"/>
  <c r="I67" i="7"/>
  <c r="D48" i="11"/>
  <c r="F48"/>
  <c r="G48"/>
  <c r="H48"/>
  <c r="C68" i="7"/>
  <c r="I68"/>
  <c r="D49" i="11"/>
  <c r="F49"/>
  <c r="G49"/>
  <c r="H49"/>
  <c r="C69" i="7"/>
  <c r="C50" i="11" s="1"/>
  <c r="A50" s="1"/>
  <c r="I69" i="7"/>
  <c r="D50" i="11" s="1"/>
  <c r="F50"/>
  <c r="G50"/>
  <c r="H50"/>
  <c r="C70" i="7"/>
  <c r="C51" i="11" s="1"/>
  <c r="A51"/>
  <c r="I70" i="7"/>
  <c r="D51" i="11" s="1"/>
  <c r="F51"/>
  <c r="G51"/>
  <c r="H51"/>
  <c r="C71" i="7"/>
  <c r="C52" i="11" s="1"/>
  <c r="A52"/>
  <c r="I71" i="7"/>
  <c r="D52" i="11" s="1"/>
  <c r="F52"/>
  <c r="G52"/>
  <c r="H52"/>
  <c r="C72" i="7"/>
  <c r="C53" i="11"/>
  <c r="A53" s="1"/>
  <c r="B72" i="7"/>
  <c r="B53" i="11" s="1"/>
  <c r="I72" i="7"/>
  <c r="D53" i="11" s="1"/>
  <c r="F53"/>
  <c r="G53"/>
  <c r="H53"/>
  <c r="C73" i="7"/>
  <c r="C54" i="11" s="1"/>
  <c r="A54" s="1"/>
  <c r="I73" i="7"/>
  <c r="D54" i="11" s="1"/>
  <c r="F54"/>
  <c r="G54"/>
  <c r="H54"/>
  <c r="C74" i="7"/>
  <c r="C55" i="11" s="1"/>
  <c r="A55" s="1"/>
  <c r="B74" i="7"/>
  <c r="B55" i="11" s="1"/>
  <c r="I74" i="7"/>
  <c r="D55" i="11" s="1"/>
  <c r="F55"/>
  <c r="G55"/>
  <c r="H55"/>
  <c r="C75" i="7"/>
  <c r="C56" i="11"/>
  <c r="A56" s="1"/>
  <c r="I75" i="7"/>
  <c r="D56" i="11" s="1"/>
  <c r="F56"/>
  <c r="G56"/>
  <c r="H56"/>
  <c r="C76" i="7"/>
  <c r="I76"/>
  <c r="D57" i="11" s="1"/>
  <c r="F57"/>
  <c r="G57"/>
  <c r="H57"/>
  <c r="C77" i="7"/>
  <c r="C58" i="11" s="1"/>
  <c r="A58" s="1"/>
  <c r="I77" i="7"/>
  <c r="D58" i="11" s="1"/>
  <c r="F58"/>
  <c r="G58"/>
  <c r="H58"/>
  <c r="C78" i="7"/>
  <c r="C59" i="11" s="1"/>
  <c r="A59" s="1"/>
  <c r="I78" i="7"/>
  <c r="D59" i="11" s="1"/>
  <c r="F59"/>
  <c r="G59"/>
  <c r="H59"/>
  <c r="C79" i="7"/>
  <c r="C60" i="11" s="1"/>
  <c r="A60" s="1"/>
  <c r="I79" i="7"/>
  <c r="D60" i="11" s="1"/>
  <c r="F60"/>
  <c r="G60"/>
  <c r="H60"/>
  <c r="C80" i="7"/>
  <c r="B80"/>
  <c r="B61" i="11" s="1"/>
  <c r="I80" i="7"/>
  <c r="D61" i="11" s="1"/>
  <c r="F61"/>
  <c r="G61"/>
  <c r="H61"/>
  <c r="C81" i="7"/>
  <c r="C62" i="11" s="1"/>
  <c r="A62" s="1"/>
  <c r="I81" i="7"/>
  <c r="D62" i="11" s="1"/>
  <c r="F62"/>
  <c r="G62"/>
  <c r="H62"/>
  <c r="C82" i="7"/>
  <c r="C63" i="11" s="1"/>
  <c r="A63" s="1"/>
  <c r="B82" i="7"/>
  <c r="B63" i="11" s="1"/>
  <c r="I82" i="7"/>
  <c r="D63" i="11" s="1"/>
  <c r="F63"/>
  <c r="G63"/>
  <c r="H63"/>
  <c r="C83" i="7"/>
  <c r="I83"/>
  <c r="D64" i="11" s="1"/>
  <c r="F64"/>
  <c r="G64"/>
  <c r="H64"/>
  <c r="C84" i="7"/>
  <c r="C65" i="11" s="1"/>
  <c r="A65" s="1"/>
  <c r="B84" i="7"/>
  <c r="B65" i="11" s="1"/>
  <c r="I84" i="7"/>
  <c r="D65" i="11" s="1"/>
  <c r="F65"/>
  <c r="G65"/>
  <c r="H65"/>
  <c r="C85" i="7"/>
  <c r="C66" i="11" s="1"/>
  <c r="A66" s="1"/>
  <c r="I85" i="7"/>
  <c r="D66" i="11" s="1"/>
  <c r="F66"/>
  <c r="G66"/>
  <c r="H66"/>
  <c r="C86" i="7"/>
  <c r="C67" i="11" s="1"/>
  <c r="A67" s="1"/>
  <c r="I86" i="7"/>
  <c r="D67" i="11" s="1"/>
  <c r="F67"/>
  <c r="G67"/>
  <c r="H67"/>
  <c r="C87" i="7"/>
  <c r="C68" i="11" s="1"/>
  <c r="A68" s="1"/>
  <c r="I87" i="7"/>
  <c r="D68" i="11" s="1"/>
  <c r="F68"/>
  <c r="G68"/>
  <c r="H68"/>
  <c r="C88" i="7"/>
  <c r="C69" i="11" s="1"/>
  <c r="A69" s="1"/>
  <c r="B88" i="7"/>
  <c r="B69" i="11" s="1"/>
  <c r="I88" i="7"/>
  <c r="D69" i="11" s="1"/>
  <c r="F69"/>
  <c r="G69"/>
  <c r="H69"/>
  <c r="C89" i="7"/>
  <c r="C70" i="11" s="1"/>
  <c r="A70" s="1"/>
  <c r="I89" i="7"/>
  <c r="D70" i="11" s="1"/>
  <c r="F70"/>
  <c r="G70"/>
  <c r="H70"/>
  <c r="C90" i="7"/>
  <c r="C71" i="11" s="1"/>
  <c r="A71" s="1"/>
  <c r="I90" i="7"/>
  <c r="D71" i="11" s="1"/>
  <c r="F71"/>
  <c r="G71"/>
  <c r="H71"/>
  <c r="C91" i="7"/>
  <c r="C72" i="11" s="1"/>
  <c r="A72" s="1"/>
  <c r="I91" i="7"/>
  <c r="D72" i="11" s="1"/>
  <c r="F72"/>
  <c r="G72"/>
  <c r="H72"/>
  <c r="C92" i="7"/>
  <c r="I92"/>
  <c r="D73" i="11" s="1"/>
  <c r="F73"/>
  <c r="G73"/>
  <c r="H73"/>
  <c r="C93" i="7"/>
  <c r="C74" i="11" s="1"/>
  <c r="A74" s="1"/>
  <c r="I93" i="7"/>
  <c r="D74" i="11" s="1"/>
  <c r="F74"/>
  <c r="G74"/>
  <c r="H74"/>
  <c r="C94" i="7"/>
  <c r="C75" i="11" s="1"/>
  <c r="A75" s="1"/>
  <c r="B94" i="7"/>
  <c r="B75" i="11" s="1"/>
  <c r="I94" i="7"/>
  <c r="D75" i="11" s="1"/>
  <c r="F75"/>
  <c r="G75"/>
  <c r="H75"/>
  <c r="C95" i="7"/>
  <c r="C76" i="11" s="1"/>
  <c r="A76" s="1"/>
  <c r="I95" i="7"/>
  <c r="D76" i="11" s="1"/>
  <c r="F76"/>
  <c r="G76"/>
  <c r="H76"/>
  <c r="C96" i="7"/>
  <c r="C77" i="11" s="1"/>
  <c r="A77" s="1"/>
  <c r="B96" i="7"/>
  <c r="B77" i="11"/>
  <c r="I96" i="7"/>
  <c r="D77" i="11" s="1"/>
  <c r="F77"/>
  <c r="G77"/>
  <c r="H77"/>
  <c r="C97" i="7"/>
  <c r="C78" i="11" s="1"/>
  <c r="A78"/>
  <c r="I97" i="7"/>
  <c r="D78" i="11" s="1"/>
  <c r="F78"/>
  <c r="G78"/>
  <c r="H78"/>
  <c r="C98" i="7"/>
  <c r="C79" i="11"/>
  <c r="A79" s="1"/>
  <c r="I98" i="7"/>
  <c r="D79" i="11" s="1"/>
  <c r="F79"/>
  <c r="G79"/>
  <c r="H79"/>
  <c r="C99" i="7"/>
  <c r="I99"/>
  <c r="D80" i="11" s="1"/>
  <c r="F80"/>
  <c r="G80"/>
  <c r="H80"/>
  <c r="C100" i="7"/>
  <c r="C81" i="11" s="1"/>
  <c r="A81" s="1"/>
  <c r="I100" i="7"/>
  <c r="D81" i="11"/>
  <c r="F81"/>
  <c r="G81"/>
  <c r="H81"/>
  <c r="C101" i="7"/>
  <c r="C82" i="11" s="1"/>
  <c r="A82" s="1"/>
  <c r="I101" i="7"/>
  <c r="D82" i="11" s="1"/>
  <c r="F82"/>
  <c r="G82"/>
  <c r="H82"/>
  <c r="C102" i="7"/>
  <c r="C83" i="11" s="1"/>
  <c r="A83" s="1"/>
  <c r="B102" i="7"/>
  <c r="B83" i="11" s="1"/>
  <c r="I102" i="7"/>
  <c r="D83" i="11" s="1"/>
  <c r="F83"/>
  <c r="G83"/>
  <c r="H83"/>
  <c r="C103" i="7"/>
  <c r="C84" i="11" s="1"/>
  <c r="A84" s="1"/>
  <c r="I103" i="7"/>
  <c r="D84" i="11" s="1"/>
  <c r="F84"/>
  <c r="G84"/>
  <c r="H84"/>
  <c r="C104" i="7"/>
  <c r="C85" i="11" s="1"/>
  <c r="A85" s="1"/>
  <c r="B104" i="7"/>
  <c r="B85" i="11" s="1"/>
  <c r="I104" i="7"/>
  <c r="D85" i="11" s="1"/>
  <c r="F85"/>
  <c r="G85"/>
  <c r="H85"/>
  <c r="C105" i="7"/>
  <c r="C86" i="11" s="1"/>
  <c r="A86" s="1"/>
  <c r="I105" i="7"/>
  <c r="D86" i="11" s="1"/>
  <c r="F86"/>
  <c r="G86"/>
  <c r="H86"/>
  <c r="C106" i="7"/>
  <c r="B106"/>
  <c r="B87" i="11" s="1"/>
  <c r="I106" i="7"/>
  <c r="D87" i="11" s="1"/>
  <c r="F87"/>
  <c r="G87"/>
  <c r="H87"/>
  <c r="C107" i="7"/>
  <c r="C88" i="11" s="1"/>
  <c r="A88" s="1"/>
  <c r="I107" i="7"/>
  <c r="D88" i="11" s="1"/>
  <c r="F88"/>
  <c r="G88"/>
  <c r="H88"/>
  <c r="C108" i="7"/>
  <c r="C89" i="11" s="1"/>
  <c r="A89" s="1"/>
  <c r="I108" i="7"/>
  <c r="D89" i="11" s="1"/>
  <c r="F89"/>
  <c r="G89"/>
  <c r="H89"/>
  <c r="C109" i="7"/>
  <c r="C90" i="11" s="1"/>
  <c r="A90" s="1"/>
  <c r="I109" i="7"/>
  <c r="D90" i="11" s="1"/>
  <c r="F90"/>
  <c r="G90"/>
  <c r="H90"/>
  <c r="C110" i="7"/>
  <c r="C91" i="11" s="1"/>
  <c r="A91" s="1"/>
  <c r="I110" i="7"/>
  <c r="D91" i="11" s="1"/>
  <c r="F91"/>
  <c r="G91"/>
  <c r="H91"/>
  <c r="C111" i="7"/>
  <c r="C92" i="11" s="1"/>
  <c r="A92" s="1"/>
  <c r="I111" i="7"/>
  <c r="D92" i="11" s="1"/>
  <c r="F92"/>
  <c r="G92"/>
  <c r="H92"/>
  <c r="C112" i="7"/>
  <c r="C93" i="11" s="1"/>
  <c r="A93" s="1"/>
  <c r="I112" i="7"/>
  <c r="D93" i="11" s="1"/>
  <c r="F93"/>
  <c r="G93"/>
  <c r="H93"/>
  <c r="C113" i="7"/>
  <c r="C94" i="11" s="1"/>
  <c r="A94" s="1"/>
  <c r="I113" i="7"/>
  <c r="D94" i="11" s="1"/>
  <c r="F94"/>
  <c r="G94"/>
  <c r="H94"/>
  <c r="C114" i="7"/>
  <c r="C95" i="11" s="1"/>
  <c r="A95" s="1"/>
  <c r="B114" i="7"/>
  <c r="B95" i="11" s="1"/>
  <c r="I114" i="7"/>
  <c r="D95" i="11" s="1"/>
  <c r="F95"/>
  <c r="G95"/>
  <c r="H95"/>
  <c r="C115" i="7"/>
  <c r="C96" i="11" s="1"/>
  <c r="A96" s="1"/>
  <c r="I115" i="7"/>
  <c r="D96" i="11" s="1"/>
  <c r="F96"/>
  <c r="G96"/>
  <c r="H96"/>
  <c r="C116" i="7"/>
  <c r="C97" i="11" s="1"/>
  <c r="A97" s="1"/>
  <c r="I116" i="7"/>
  <c r="D97" i="11" s="1"/>
  <c r="F97"/>
  <c r="G97"/>
  <c r="H97"/>
  <c r="C117" i="7"/>
  <c r="I117"/>
  <c r="D98" i="11" s="1"/>
  <c r="F98"/>
  <c r="G98"/>
  <c r="H98"/>
  <c r="C118" i="7"/>
  <c r="C99" i="11" s="1"/>
  <c r="A99" s="1"/>
  <c r="B99"/>
  <c r="I118" i="7"/>
  <c r="D99" i="11" s="1"/>
  <c r="F99"/>
  <c r="G99"/>
  <c r="H99"/>
  <c r="C119" i="7"/>
  <c r="C100" i="11" s="1"/>
  <c r="A100" s="1"/>
  <c r="I119" i="7"/>
  <c r="D100" i="11" s="1"/>
  <c r="F100"/>
  <c r="G100"/>
  <c r="H100"/>
  <c r="C120" i="7"/>
  <c r="C101" i="11" s="1"/>
  <c r="A101" s="1"/>
  <c r="B120" i="7"/>
  <c r="B101" i="11" s="1"/>
  <c r="I120" i="7"/>
  <c r="D101" i="11" s="1"/>
  <c r="F101"/>
  <c r="G101"/>
  <c r="H101"/>
  <c r="C121" i="7"/>
  <c r="C102" i="11" s="1"/>
  <c r="A102" s="1"/>
  <c r="I121" i="7"/>
  <c r="D102" i="11" s="1"/>
  <c r="F102"/>
  <c r="G102"/>
  <c r="H102"/>
  <c r="C122" i="7"/>
  <c r="A122" s="1"/>
  <c r="B103" i="11"/>
  <c r="I122" i="7"/>
  <c r="D103" i="11" s="1"/>
  <c r="F103"/>
  <c r="G103"/>
  <c r="H103"/>
  <c r="C123" i="7"/>
  <c r="C104" i="11" s="1"/>
  <c r="A104" s="1"/>
  <c r="I123" i="7"/>
  <c r="D104" i="11" s="1"/>
  <c r="F104"/>
  <c r="G104"/>
  <c r="H104"/>
  <c r="C124" i="7"/>
  <c r="C105" i="11" s="1"/>
  <c r="A105" s="1"/>
  <c r="I124" i="7"/>
  <c r="D105" i="11" s="1"/>
  <c r="F105"/>
  <c r="G105"/>
  <c r="H105"/>
  <c r="C125" i="7"/>
  <c r="C106" i="11" s="1"/>
  <c r="A106" s="1"/>
  <c r="I125" i="7"/>
  <c r="D106" i="11" s="1"/>
  <c r="F106"/>
  <c r="G106"/>
  <c r="H106"/>
  <c r="B126" i="7"/>
  <c r="B107" i="11" s="1"/>
  <c r="C126" i="7"/>
  <c r="C107" i="11" s="1"/>
  <c r="I126" i="7"/>
  <c r="D107" i="11" s="1"/>
  <c r="F107"/>
  <c r="G107"/>
  <c r="H107"/>
  <c r="C37" i="3"/>
  <c r="P107" i="10" s="1"/>
  <c r="C36" i="3"/>
  <c r="D117" i="11" s="1"/>
  <c r="C35" i="3"/>
  <c r="F117" i="11" s="1"/>
  <c r="E37" i="3"/>
  <c r="P108" i="10" s="1"/>
  <c r="E36" i="3"/>
  <c r="B108" i="10" s="1"/>
  <c r="BW288" i="11"/>
  <c r="BX288"/>
  <c r="BY288"/>
  <c r="BZ288"/>
  <c r="CA288"/>
  <c r="CB288"/>
  <c r="CC288"/>
  <c r="CD288"/>
  <c r="CE288"/>
  <c r="BW289"/>
  <c r="BX289"/>
  <c r="BY289"/>
  <c r="BZ289"/>
  <c r="CA289"/>
  <c r="CB289"/>
  <c r="CC289"/>
  <c r="CD289"/>
  <c r="CE289"/>
  <c r="BZ290"/>
  <c r="CC290"/>
  <c r="CD290"/>
  <c r="BZ291"/>
  <c r="CC291"/>
  <c r="CD291"/>
  <c r="BZ292"/>
  <c r="CC292"/>
  <c r="CD292"/>
  <c r="BW293"/>
  <c r="BY293"/>
  <c r="BZ293"/>
  <c r="CC293"/>
  <c r="CD293"/>
  <c r="BW294"/>
  <c r="BZ294"/>
  <c r="CB294"/>
  <c r="CC294"/>
  <c r="CD294"/>
  <c r="BZ295"/>
  <c r="CC295"/>
  <c r="CD295"/>
  <c r="BZ296"/>
  <c r="CC296"/>
  <c r="CD296"/>
  <c r="BW297"/>
  <c r="BZ297"/>
  <c r="CC297"/>
  <c r="CD297"/>
  <c r="BX298"/>
  <c r="BZ298"/>
  <c r="CB298"/>
  <c r="CC298"/>
  <c r="CD298"/>
  <c r="BZ299"/>
  <c r="CC299"/>
  <c r="CD299"/>
  <c r="BX300"/>
  <c r="BY300"/>
  <c r="BZ300"/>
  <c r="CC300"/>
  <c r="CD300"/>
  <c r="BW301"/>
  <c r="BY301"/>
  <c r="BZ301"/>
  <c r="CC301"/>
  <c r="CD301"/>
  <c r="BZ302"/>
  <c r="CC302"/>
  <c r="CD302"/>
  <c r="BW303"/>
  <c r="BX303"/>
  <c r="BZ303"/>
  <c r="CC303"/>
  <c r="CD303"/>
  <c r="BY304"/>
  <c r="BZ304"/>
  <c r="CC304"/>
  <c r="CD304"/>
  <c r="BX305"/>
  <c r="BZ305"/>
  <c r="CC305"/>
  <c r="CD305"/>
  <c r="BZ306"/>
  <c r="CC306"/>
  <c r="CD306"/>
  <c r="BW307"/>
  <c r="BZ307"/>
  <c r="CA307"/>
  <c r="CC307"/>
  <c r="CD307"/>
  <c r="BW308"/>
  <c r="BY308"/>
  <c r="BZ308"/>
  <c r="CC308"/>
  <c r="CD308"/>
  <c r="BW309"/>
  <c r="BX309"/>
  <c r="BZ309"/>
  <c r="CA309"/>
  <c r="CC309"/>
  <c r="CD309"/>
  <c r="BW310"/>
  <c r="BX310"/>
  <c r="BZ310"/>
  <c r="CC310"/>
  <c r="CD310"/>
  <c r="BY311"/>
  <c r="BZ311"/>
  <c r="CA311"/>
  <c r="CC311"/>
  <c r="CD311"/>
  <c r="BZ312"/>
  <c r="CC312"/>
  <c r="CD312"/>
  <c r="BX313"/>
  <c r="BZ313"/>
  <c r="CC313"/>
  <c r="CD313"/>
  <c r="BW314"/>
  <c r="BZ314"/>
  <c r="CC314"/>
  <c r="CD314"/>
  <c r="BZ315"/>
  <c r="CA315"/>
  <c r="CC315"/>
  <c r="CD315"/>
  <c r="BZ316"/>
  <c r="CB316"/>
  <c r="CC316"/>
  <c r="CD316"/>
  <c r="BZ317"/>
  <c r="CC317"/>
  <c r="CD317"/>
  <c r="BX318"/>
  <c r="BY318"/>
  <c r="BZ318"/>
  <c r="CC318"/>
  <c r="CD318"/>
  <c r="BW319"/>
  <c r="BZ319"/>
  <c r="CA319"/>
  <c r="CC319"/>
  <c r="CD319"/>
  <c r="BZ320"/>
  <c r="CB320"/>
  <c r="CC320"/>
  <c r="CD320"/>
  <c r="BW321"/>
  <c r="BY321"/>
  <c r="BZ321"/>
  <c r="CC321"/>
  <c r="CD321"/>
  <c r="BW322"/>
  <c r="BY322"/>
  <c r="BZ322"/>
  <c r="CC322"/>
  <c r="CD322"/>
  <c r="BX323"/>
  <c r="BY323"/>
  <c r="BZ323"/>
  <c r="CC323"/>
  <c r="CD323"/>
  <c r="BW324"/>
  <c r="BZ324"/>
  <c r="CB324"/>
  <c r="CC324"/>
  <c r="CD324"/>
  <c r="BW325"/>
  <c r="BX325"/>
  <c r="BZ325"/>
  <c r="CC325"/>
  <c r="CD325"/>
  <c r="BX326"/>
  <c r="BZ326"/>
  <c r="CC326"/>
  <c r="CD326"/>
  <c r="BX327"/>
  <c r="BZ327"/>
  <c r="CC327"/>
  <c r="CD327"/>
  <c r="BW328"/>
  <c r="BZ328"/>
  <c r="CC328"/>
  <c r="CD328"/>
  <c r="BW329"/>
  <c r="BX329"/>
  <c r="BZ329"/>
  <c r="CC329"/>
  <c r="CD329"/>
  <c r="BX330"/>
  <c r="BY330"/>
  <c r="BZ330"/>
  <c r="CC330"/>
  <c r="CD330"/>
  <c r="BZ331"/>
  <c r="CC331"/>
  <c r="CD331"/>
  <c r="BW332"/>
  <c r="BX332"/>
  <c r="BZ332"/>
  <c r="CB332"/>
  <c r="CC332"/>
  <c r="CD332"/>
  <c r="BY333"/>
  <c r="BZ333"/>
  <c r="CC333"/>
  <c r="CD333"/>
  <c r="BW334"/>
  <c r="BZ334"/>
  <c r="CC334"/>
  <c r="CD334"/>
  <c r="BX335"/>
  <c r="BY335"/>
  <c r="BZ335"/>
  <c r="CA335"/>
  <c r="CC335"/>
  <c r="CD335"/>
  <c r="BY336"/>
  <c r="BZ336"/>
  <c r="CC336"/>
  <c r="CD336"/>
  <c r="BZ337"/>
  <c r="CC337"/>
  <c r="CD337"/>
  <c r="BX338"/>
  <c r="BZ338"/>
  <c r="CB338"/>
  <c r="CC338"/>
  <c r="CD338"/>
  <c r="BW339"/>
  <c r="BX339"/>
  <c r="BZ339"/>
  <c r="CA339"/>
  <c r="CC339"/>
  <c r="CD339"/>
  <c r="BY340"/>
  <c r="BZ340"/>
  <c r="CC340"/>
  <c r="CD340"/>
  <c r="BW341"/>
  <c r="BX341"/>
  <c r="BZ341"/>
  <c r="CC341"/>
  <c r="CD341"/>
  <c r="BW342"/>
  <c r="BX342"/>
  <c r="BZ342"/>
  <c r="CB342"/>
  <c r="CC342"/>
  <c r="CD342"/>
  <c r="BZ343"/>
  <c r="CC343"/>
  <c r="CD343"/>
  <c r="BY344"/>
  <c r="BZ344"/>
  <c r="CB344"/>
  <c r="CC344"/>
  <c r="CD344"/>
  <c r="BW345"/>
  <c r="BZ345"/>
  <c r="CA345"/>
  <c r="CC345"/>
  <c r="CD345"/>
  <c r="BX346"/>
  <c r="BZ346"/>
  <c r="CB346"/>
  <c r="CC346"/>
  <c r="CD346"/>
  <c r="BY347"/>
  <c r="BZ347"/>
  <c r="CC347"/>
  <c r="CD347"/>
  <c r="BW348"/>
  <c r="BZ348"/>
  <c r="CC348"/>
  <c r="CD348"/>
  <c r="BX349"/>
  <c r="BY349"/>
  <c r="BZ349"/>
  <c r="CA349"/>
  <c r="CC349"/>
  <c r="CD349"/>
  <c r="BX350"/>
  <c r="BZ350"/>
  <c r="CC350"/>
  <c r="CD350"/>
  <c r="BW351"/>
  <c r="BX351"/>
  <c r="BY351"/>
  <c r="BZ351"/>
  <c r="CA351"/>
  <c r="CC351"/>
  <c r="CD351"/>
  <c r="BX352"/>
  <c r="BZ352"/>
  <c r="CB352"/>
  <c r="CC352"/>
  <c r="CD352"/>
  <c r="BY353"/>
  <c r="BZ353"/>
  <c r="CC353"/>
  <c r="CD353"/>
  <c r="BX354"/>
  <c r="BY354"/>
  <c r="BZ354"/>
  <c r="CC354"/>
  <c r="CD354"/>
  <c r="BW355"/>
  <c r="BZ355"/>
  <c r="CC355"/>
  <c r="CD355"/>
  <c r="BW356"/>
  <c r="BX356"/>
  <c r="BY356"/>
  <c r="BZ356"/>
  <c r="CB356"/>
  <c r="CC356"/>
  <c r="CD356"/>
  <c r="BW357"/>
  <c r="BX357"/>
  <c r="BZ357"/>
  <c r="CA357"/>
  <c r="CC357"/>
  <c r="CD357"/>
  <c r="BY358"/>
  <c r="BZ358"/>
  <c r="CC358"/>
  <c r="CD358"/>
  <c r="BZ359"/>
  <c r="CA359"/>
  <c r="CC359"/>
  <c r="CD359"/>
  <c r="BW360"/>
  <c r="BX360"/>
  <c r="BZ360"/>
  <c r="CC360"/>
  <c r="CD360"/>
  <c r="BW361"/>
  <c r="BY361"/>
  <c r="BZ361"/>
  <c r="CA361"/>
  <c r="CC361"/>
  <c r="CD361"/>
  <c r="BX362"/>
  <c r="BZ362"/>
  <c r="CC362"/>
  <c r="CD362"/>
  <c r="BW363"/>
  <c r="BZ363"/>
  <c r="CA363"/>
  <c r="CC363"/>
  <c r="CD363"/>
  <c r="BZ364"/>
  <c r="CC364"/>
  <c r="CD364"/>
  <c r="BW365"/>
  <c r="BX365"/>
  <c r="BZ365"/>
  <c r="CC365"/>
  <c r="CD365"/>
  <c r="BX366"/>
  <c r="BZ366"/>
  <c r="CB366"/>
  <c r="CC366"/>
  <c r="CD366"/>
  <c r="BW367"/>
  <c r="BX367"/>
  <c r="BY367"/>
  <c r="BZ367"/>
  <c r="CC367"/>
  <c r="CD367"/>
  <c r="BY368"/>
  <c r="BZ368"/>
  <c r="CB368"/>
  <c r="CC368"/>
  <c r="CD368"/>
  <c r="BZ369"/>
  <c r="CC369"/>
  <c r="CD369"/>
  <c r="BW370"/>
  <c r="BX370"/>
  <c r="BY370"/>
  <c r="BZ370"/>
  <c r="CC370"/>
  <c r="CD370"/>
  <c r="BW371"/>
  <c r="BY371"/>
  <c r="BZ371"/>
  <c r="CC371"/>
  <c r="CD371"/>
  <c r="BW372"/>
  <c r="BY372"/>
  <c r="BZ372"/>
  <c r="CB372"/>
  <c r="CC372"/>
  <c r="CD372"/>
  <c r="BW373"/>
  <c r="BX373"/>
  <c r="BZ373"/>
  <c r="CC373"/>
  <c r="CD373"/>
  <c r="BX374"/>
  <c r="BY374"/>
  <c r="BZ374"/>
  <c r="CB374"/>
  <c r="CC374"/>
  <c r="CD374"/>
  <c r="BZ375"/>
  <c r="CC375"/>
  <c r="CD375"/>
  <c r="BW376"/>
  <c r="BX376"/>
  <c r="BZ376"/>
  <c r="CC376"/>
  <c r="CD376"/>
  <c r="BX377"/>
  <c r="BZ377"/>
  <c r="CC377"/>
  <c r="CD377"/>
  <c r="BY378"/>
  <c r="BZ378"/>
  <c r="CC378"/>
  <c r="CD378"/>
  <c r="BZ379"/>
  <c r="CC379"/>
  <c r="CD379"/>
  <c r="BZ380"/>
  <c r="CB380"/>
  <c r="CC380"/>
  <c r="CD380"/>
  <c r="BW381"/>
  <c r="BZ381"/>
  <c r="CC381"/>
  <c r="CD381"/>
  <c r="BY382"/>
  <c r="BZ382"/>
  <c r="CC382"/>
  <c r="CD382"/>
  <c r="BX383"/>
  <c r="BY383"/>
  <c r="BZ383"/>
  <c r="CC383"/>
  <c r="CD383"/>
  <c r="BZ384"/>
  <c r="CC384"/>
  <c r="CD384"/>
  <c r="BZ385"/>
  <c r="CA385"/>
  <c r="CC385"/>
  <c r="CD385"/>
  <c r="BX386"/>
  <c r="BZ386"/>
  <c r="CC386"/>
  <c r="CD386"/>
  <c r="BX387"/>
  <c r="BZ387"/>
  <c r="CC387"/>
  <c r="CD387"/>
  <c r="BY388"/>
  <c r="BZ388"/>
  <c r="CC388"/>
  <c r="CD388"/>
  <c r="BZ389"/>
  <c r="CA389"/>
  <c r="CC389"/>
  <c r="CD389"/>
  <c r="BW390"/>
  <c r="BX390"/>
  <c r="BY390"/>
  <c r="BZ390"/>
  <c r="CA390"/>
  <c r="CB390"/>
  <c r="CC390"/>
  <c r="CD390"/>
  <c r="BW391"/>
  <c r="BX391"/>
  <c r="BY391"/>
  <c r="BZ391"/>
  <c r="CA391"/>
  <c r="CB391"/>
  <c r="CC391"/>
  <c r="CD391"/>
  <c r="CE391"/>
  <c r="BW392"/>
  <c r="BX392"/>
  <c r="BY392"/>
  <c r="BZ392"/>
  <c r="CA392"/>
  <c r="CB392"/>
  <c r="CC392"/>
  <c r="CD392"/>
  <c r="CE392"/>
  <c r="E4" i="10"/>
  <c r="A4" s="1"/>
  <c r="R4"/>
  <c r="V4"/>
  <c r="IT4"/>
  <c r="AQ4"/>
  <c r="E5"/>
  <c r="A5" s="1"/>
  <c r="R5"/>
  <c r="AA5" s="1"/>
  <c r="V5"/>
  <c r="AQ5"/>
  <c r="IT5"/>
  <c r="E6"/>
  <c r="A6" s="1"/>
  <c r="R6"/>
  <c r="V6"/>
  <c r="AQ6"/>
  <c r="IT6"/>
  <c r="E7"/>
  <c r="A7" s="1"/>
  <c r="R7"/>
  <c r="V7"/>
  <c r="AQ7"/>
  <c r="IT7"/>
  <c r="E8"/>
  <c r="A8" s="1"/>
  <c r="R8"/>
  <c r="V8"/>
  <c r="AQ8"/>
  <c r="IT8"/>
  <c r="E9"/>
  <c r="A9" s="1"/>
  <c r="R9"/>
  <c r="V9"/>
  <c r="AQ9"/>
  <c r="IT9"/>
  <c r="AA9" s="1"/>
  <c r="AG9" s="1"/>
  <c r="E10"/>
  <c r="A10" s="1"/>
  <c r="R10"/>
  <c r="V10"/>
  <c r="AQ10"/>
  <c r="IT10"/>
  <c r="E11"/>
  <c r="A11" s="1"/>
  <c r="R11"/>
  <c r="V11"/>
  <c r="AQ11"/>
  <c r="IT11"/>
  <c r="AA11" s="1"/>
  <c r="AG11" s="1"/>
  <c r="E12"/>
  <c r="A12" s="1"/>
  <c r="B12"/>
  <c r="R12"/>
  <c r="V12"/>
  <c r="AQ12"/>
  <c r="IT12"/>
  <c r="AA12"/>
  <c r="AG12" s="1"/>
  <c r="E13"/>
  <c r="A13" s="1"/>
  <c r="R13"/>
  <c r="AA13" s="1"/>
  <c r="AG13" s="1"/>
  <c r="V13"/>
  <c r="IT13"/>
  <c r="AQ13"/>
  <c r="E14"/>
  <c r="A14" s="1"/>
  <c r="R14"/>
  <c r="AA14" s="1"/>
  <c r="AG14" s="1"/>
  <c r="V14"/>
  <c r="IT14"/>
  <c r="AQ14"/>
  <c r="E15"/>
  <c r="A15" s="1"/>
  <c r="R15"/>
  <c r="V15"/>
  <c r="IT15"/>
  <c r="AQ15"/>
  <c r="E16"/>
  <c r="A16" s="1"/>
  <c r="B16"/>
  <c r="R16"/>
  <c r="AA16"/>
  <c r="AG16" s="1"/>
  <c r="V16"/>
  <c r="IT16"/>
  <c r="AQ16"/>
  <c r="E17"/>
  <c r="A17" s="1"/>
  <c r="R17"/>
  <c r="V17"/>
  <c r="IT17"/>
  <c r="AQ17"/>
  <c r="E18"/>
  <c r="A18" s="1"/>
  <c r="B18"/>
  <c r="R18"/>
  <c r="V18"/>
  <c r="IT18"/>
  <c r="AQ18"/>
  <c r="E19"/>
  <c r="A19" s="1"/>
  <c r="R19"/>
  <c r="V19"/>
  <c r="IT19"/>
  <c r="AQ19"/>
  <c r="E20"/>
  <c r="A20" s="1"/>
  <c r="B20"/>
  <c r="R20"/>
  <c r="V20"/>
  <c r="IT20"/>
  <c r="AQ20"/>
  <c r="E21"/>
  <c r="A21" s="1"/>
  <c r="R21"/>
  <c r="V21"/>
  <c r="IT21"/>
  <c r="AQ21"/>
  <c r="E22"/>
  <c r="A22" s="1"/>
  <c r="B22"/>
  <c r="R22"/>
  <c r="AA22" s="1"/>
  <c r="AG22" s="1"/>
  <c r="V22"/>
  <c r="IT22"/>
  <c r="AQ22"/>
  <c r="E23"/>
  <c r="A23" s="1"/>
  <c r="R23"/>
  <c r="V23"/>
  <c r="IT23"/>
  <c r="AQ23"/>
  <c r="E24"/>
  <c r="A24" s="1"/>
  <c r="B24"/>
  <c r="R24"/>
  <c r="V24"/>
  <c r="IT24"/>
  <c r="AQ24"/>
  <c r="E25"/>
  <c r="A25" s="1"/>
  <c r="R25"/>
  <c r="V25"/>
  <c r="IT25"/>
  <c r="AQ25"/>
  <c r="E26"/>
  <c r="A26" s="1"/>
  <c r="R26"/>
  <c r="AA26" s="1"/>
  <c r="AG26" s="1"/>
  <c r="V26"/>
  <c r="IT26"/>
  <c r="AQ26"/>
  <c r="E27"/>
  <c r="A27" s="1"/>
  <c r="R27"/>
  <c r="V27"/>
  <c r="IT27"/>
  <c r="AQ27"/>
  <c r="E28"/>
  <c r="A28" s="1"/>
  <c r="R28"/>
  <c r="V28"/>
  <c r="IT28"/>
  <c r="AQ28"/>
  <c r="E29"/>
  <c r="A29" s="1"/>
  <c r="R29"/>
  <c r="V29"/>
  <c r="IT29"/>
  <c r="AQ29"/>
  <c r="E30"/>
  <c r="A30" s="1"/>
  <c r="B30"/>
  <c r="R30"/>
  <c r="AA30" s="1"/>
  <c r="AG30" s="1"/>
  <c r="V30"/>
  <c r="IT30"/>
  <c r="AQ30"/>
  <c r="E31"/>
  <c r="A31" s="1"/>
  <c r="R31"/>
  <c r="V31"/>
  <c r="IT31"/>
  <c r="AQ31"/>
  <c r="E32"/>
  <c r="A32" s="1"/>
  <c r="B32"/>
  <c r="R32"/>
  <c r="AA32" s="1"/>
  <c r="AG32" s="1"/>
  <c r="V32"/>
  <c r="IT32"/>
  <c r="AQ32"/>
  <c r="E33"/>
  <c r="A33" s="1"/>
  <c r="R33"/>
  <c r="V33"/>
  <c r="IT33"/>
  <c r="AQ33"/>
  <c r="E34"/>
  <c r="A34" s="1"/>
  <c r="B34"/>
  <c r="R34"/>
  <c r="AA34" s="1"/>
  <c r="AG34" s="1"/>
  <c r="V34"/>
  <c r="IT34"/>
  <c r="AQ34"/>
  <c r="E35"/>
  <c r="A35" s="1"/>
  <c r="R35"/>
  <c r="AA35" s="1"/>
  <c r="AG35" s="1"/>
  <c r="V35"/>
  <c r="IT35"/>
  <c r="AQ35"/>
  <c r="E36"/>
  <c r="A36" s="1"/>
  <c r="R36"/>
  <c r="AA36" s="1"/>
  <c r="AG36" s="1"/>
  <c r="V36"/>
  <c r="IT36"/>
  <c r="AQ36"/>
  <c r="E37"/>
  <c r="A37" s="1"/>
  <c r="B37"/>
  <c r="R37"/>
  <c r="V37"/>
  <c r="IT37"/>
  <c r="AQ37"/>
  <c r="E38"/>
  <c r="A38" s="1"/>
  <c r="B38"/>
  <c r="R38"/>
  <c r="V38"/>
  <c r="IT38"/>
  <c r="AQ38"/>
  <c r="E39"/>
  <c r="A39" s="1"/>
  <c r="B39"/>
  <c r="R39"/>
  <c r="V39"/>
  <c r="IT39"/>
  <c r="AQ39"/>
  <c r="E40"/>
  <c r="A40" s="1"/>
  <c r="R40"/>
  <c r="V40"/>
  <c r="IT40"/>
  <c r="AQ40"/>
  <c r="E41"/>
  <c r="A41" s="1"/>
  <c r="B41"/>
  <c r="R41"/>
  <c r="V41"/>
  <c r="IT41"/>
  <c r="AQ41"/>
  <c r="E42"/>
  <c r="A42" s="1"/>
  <c r="B42"/>
  <c r="R42"/>
  <c r="V42"/>
  <c r="IT42"/>
  <c r="AQ42"/>
  <c r="E43"/>
  <c r="A43" s="1"/>
  <c r="B43"/>
  <c r="R43"/>
  <c r="V43"/>
  <c r="IT43"/>
  <c r="AQ43"/>
  <c r="E44"/>
  <c r="A44" s="1"/>
  <c r="R44"/>
  <c r="V44"/>
  <c r="IT44"/>
  <c r="AQ44"/>
  <c r="E45"/>
  <c r="A45" s="1"/>
  <c r="R45"/>
  <c r="AA45" s="1"/>
  <c r="AG45" s="1"/>
  <c r="V45"/>
  <c r="IT45"/>
  <c r="AQ45"/>
  <c r="E46"/>
  <c r="A46" s="1"/>
  <c r="R46"/>
  <c r="AA46" s="1"/>
  <c r="AG46" s="1"/>
  <c r="V46"/>
  <c r="IT46"/>
  <c r="AQ46"/>
  <c r="E47"/>
  <c r="A47" s="1"/>
  <c r="R47"/>
  <c r="V47"/>
  <c r="IT47"/>
  <c r="AQ47"/>
  <c r="E48"/>
  <c r="A48" s="1"/>
  <c r="R48"/>
  <c r="V48"/>
  <c r="IT48"/>
  <c r="AQ48"/>
  <c r="E49"/>
  <c r="A49" s="1"/>
  <c r="B49"/>
  <c r="R49"/>
  <c r="AA49" s="1"/>
  <c r="AG49" s="1"/>
  <c r="V49"/>
  <c r="IT49"/>
  <c r="AQ49"/>
  <c r="E50"/>
  <c r="A50" s="1"/>
  <c r="B50"/>
  <c r="R50"/>
  <c r="V50"/>
  <c r="IT50"/>
  <c r="AQ50"/>
  <c r="E51"/>
  <c r="A51" s="1"/>
  <c r="B51"/>
  <c r="R51"/>
  <c r="AA51" s="1"/>
  <c r="AG51" s="1"/>
  <c r="V51"/>
  <c r="IT51"/>
  <c r="AQ51"/>
  <c r="E52"/>
  <c r="A52" s="1"/>
  <c r="R52"/>
  <c r="AA52" s="1"/>
  <c r="AG52" s="1"/>
  <c r="V52"/>
  <c r="IT52"/>
  <c r="AQ52"/>
  <c r="E53"/>
  <c r="A53" s="1"/>
  <c r="R53"/>
  <c r="V53"/>
  <c r="IT53"/>
  <c r="AQ53"/>
  <c r="E54"/>
  <c r="A54" s="1"/>
  <c r="R54"/>
  <c r="V54"/>
  <c r="IT54"/>
  <c r="AQ54"/>
  <c r="E55"/>
  <c r="A55" s="1"/>
  <c r="R55"/>
  <c r="V55"/>
  <c r="IT55"/>
  <c r="AQ55"/>
  <c r="E56"/>
  <c r="A56" s="1"/>
  <c r="R56"/>
  <c r="AA56" s="1"/>
  <c r="AG56" s="1"/>
  <c r="V56"/>
  <c r="IT56"/>
  <c r="AQ56"/>
  <c r="E57"/>
  <c r="A57" s="1"/>
  <c r="R57"/>
  <c r="AA57" s="1"/>
  <c r="AG57" s="1"/>
  <c r="V57"/>
  <c r="IT57"/>
  <c r="AQ57"/>
  <c r="E58"/>
  <c r="A58" s="1"/>
  <c r="B58"/>
  <c r="R58"/>
  <c r="AA58" s="1"/>
  <c r="AG58" s="1"/>
  <c r="V58"/>
  <c r="IT58"/>
  <c r="AQ58"/>
  <c r="E59"/>
  <c r="A59" s="1"/>
  <c r="R59"/>
  <c r="V59"/>
  <c r="IT59"/>
  <c r="AQ59"/>
  <c r="E60"/>
  <c r="A60" s="1"/>
  <c r="R60"/>
  <c r="V60"/>
  <c r="IT60"/>
  <c r="AQ60"/>
  <c r="E61"/>
  <c r="A61" s="1"/>
  <c r="B61"/>
  <c r="R61"/>
  <c r="AA61" s="1"/>
  <c r="AG61" s="1"/>
  <c r="V61"/>
  <c r="IT61"/>
  <c r="AQ61"/>
  <c r="E62"/>
  <c r="A62" s="1"/>
  <c r="R62"/>
  <c r="V62"/>
  <c r="IT62"/>
  <c r="AQ62"/>
  <c r="E63"/>
  <c r="A63" s="1"/>
  <c r="R63"/>
  <c r="AA63" s="1"/>
  <c r="AG63" s="1"/>
  <c r="V63"/>
  <c r="IT63"/>
  <c r="AQ63"/>
  <c r="E64"/>
  <c r="A64" s="1"/>
  <c r="R64"/>
  <c r="V64"/>
  <c r="IT64"/>
  <c r="AQ64"/>
  <c r="E65"/>
  <c r="A65" s="1"/>
  <c r="B65"/>
  <c r="R65"/>
  <c r="V65"/>
  <c r="IT65"/>
  <c r="AQ65"/>
  <c r="E66"/>
  <c r="A66" s="1"/>
  <c r="B66"/>
  <c r="R66"/>
  <c r="V66"/>
  <c r="IT66"/>
  <c r="AQ66"/>
  <c r="E67"/>
  <c r="A67" s="1"/>
  <c r="B67"/>
  <c r="R67"/>
  <c r="V67"/>
  <c r="IT67"/>
  <c r="AQ67"/>
  <c r="E68"/>
  <c r="A68" s="1"/>
  <c r="R68"/>
  <c r="V68"/>
  <c r="IT68"/>
  <c r="AQ68"/>
  <c r="E69"/>
  <c r="A69" s="1"/>
  <c r="R69"/>
  <c r="AA69" s="1"/>
  <c r="AG69" s="1"/>
  <c r="V69"/>
  <c r="IT69"/>
  <c r="AQ69"/>
  <c r="E70"/>
  <c r="A70" s="1"/>
  <c r="B70"/>
  <c r="R70"/>
  <c r="V70"/>
  <c r="IT70"/>
  <c r="AQ70"/>
  <c r="E71"/>
  <c r="A71" s="1"/>
  <c r="B71"/>
  <c r="R71"/>
  <c r="V71"/>
  <c r="IT71"/>
  <c r="AQ71"/>
  <c r="E72"/>
  <c r="A72" s="1"/>
  <c r="R72"/>
  <c r="AA72" s="1"/>
  <c r="AG72" s="1"/>
  <c r="V72"/>
  <c r="IT72"/>
  <c r="AQ72"/>
  <c r="E73"/>
  <c r="A73" s="1"/>
  <c r="B73"/>
  <c r="R73"/>
  <c r="AA73" s="1"/>
  <c r="AG73" s="1"/>
  <c r="V73"/>
  <c r="IT73"/>
  <c r="AQ73"/>
  <c r="E74"/>
  <c r="A74" s="1"/>
  <c r="B74"/>
  <c r="R74"/>
  <c r="V74"/>
  <c r="IT74"/>
  <c r="AQ74"/>
  <c r="E75"/>
  <c r="A75" s="1"/>
  <c r="R75"/>
  <c r="V75"/>
  <c r="IT75"/>
  <c r="AQ75"/>
  <c r="E76"/>
  <c r="A76" s="1"/>
  <c r="R76"/>
  <c r="AA76" s="1"/>
  <c r="AG76" s="1"/>
  <c r="V76"/>
  <c r="IT76"/>
  <c r="AQ76"/>
  <c r="E77"/>
  <c r="A77" s="1"/>
  <c r="R77"/>
  <c r="V77"/>
  <c r="IT77"/>
  <c r="AQ77"/>
  <c r="E78"/>
  <c r="A78" s="1"/>
  <c r="R78"/>
  <c r="V78"/>
  <c r="IT78"/>
  <c r="AQ78"/>
  <c r="E79"/>
  <c r="A79" s="1"/>
  <c r="B79"/>
  <c r="R79"/>
  <c r="AA79" s="1"/>
  <c r="AG79" s="1"/>
  <c r="V79"/>
  <c r="IT79"/>
  <c r="AQ79"/>
  <c r="E80"/>
  <c r="A80" s="1"/>
  <c r="R80"/>
  <c r="AA80" s="1"/>
  <c r="AG80" s="1"/>
  <c r="V80"/>
  <c r="IT80"/>
  <c r="AQ80"/>
  <c r="E81"/>
  <c r="A81" s="1"/>
  <c r="R81"/>
  <c r="V81"/>
  <c r="IT81"/>
  <c r="AQ81"/>
  <c r="E82"/>
  <c r="A82" s="1"/>
  <c r="B82"/>
  <c r="R82"/>
  <c r="AA82" s="1"/>
  <c r="AG82" s="1"/>
  <c r="V82"/>
  <c r="IT82"/>
  <c r="AQ82"/>
  <c r="E83"/>
  <c r="A83" s="1"/>
  <c r="B83"/>
  <c r="R83"/>
  <c r="V83"/>
  <c r="IT83"/>
  <c r="AQ83"/>
  <c r="E84"/>
  <c r="A84" s="1"/>
  <c r="R84"/>
  <c r="AA84" s="1"/>
  <c r="AG84" s="1"/>
  <c r="V84"/>
  <c r="IT84"/>
  <c r="AQ84"/>
  <c r="E85"/>
  <c r="A85" s="1"/>
  <c r="R85"/>
  <c r="V85"/>
  <c r="IT85"/>
  <c r="AQ85"/>
  <c r="E86"/>
  <c r="A86" s="1"/>
  <c r="R86"/>
  <c r="AA86" s="1"/>
  <c r="AG86" s="1"/>
  <c r="V86"/>
  <c r="IT86"/>
  <c r="AQ86"/>
  <c r="E87"/>
  <c r="A87" s="1"/>
  <c r="R87"/>
  <c r="V87"/>
  <c r="IT87"/>
  <c r="AQ87"/>
  <c r="E88"/>
  <c r="A88" s="1"/>
  <c r="R88"/>
  <c r="V88"/>
  <c r="IT88"/>
  <c r="AQ88"/>
  <c r="E89"/>
  <c r="A89" s="1"/>
  <c r="R89"/>
  <c r="AA89" s="1"/>
  <c r="AG89" s="1"/>
  <c r="V89"/>
  <c r="IT89"/>
  <c r="AQ89"/>
  <c r="E90"/>
  <c r="A90" s="1"/>
  <c r="B90"/>
  <c r="R90"/>
  <c r="AA90" s="1"/>
  <c r="AG90" s="1"/>
  <c r="V90"/>
  <c r="IT90"/>
  <c r="AQ90"/>
  <c r="E91"/>
  <c r="A91" s="1"/>
  <c r="B91"/>
  <c r="R91"/>
  <c r="V91"/>
  <c r="IT91"/>
  <c r="AQ91"/>
  <c r="E92"/>
  <c r="A92" s="1"/>
  <c r="R92"/>
  <c r="AA92" s="1"/>
  <c r="AG92" s="1"/>
  <c r="V92"/>
  <c r="IT92"/>
  <c r="AQ92"/>
  <c r="E93"/>
  <c r="A93" s="1"/>
  <c r="R93"/>
  <c r="V93"/>
  <c r="IT93"/>
  <c r="AQ93"/>
  <c r="E94"/>
  <c r="A94" s="1"/>
  <c r="R94"/>
  <c r="V94"/>
  <c r="IT94"/>
  <c r="AQ94"/>
  <c r="E95"/>
  <c r="A95" s="1"/>
  <c r="B95"/>
  <c r="R95"/>
  <c r="V95"/>
  <c r="IT95"/>
  <c r="AQ95"/>
  <c r="E96"/>
  <c r="A96" s="1"/>
  <c r="B96"/>
  <c r="R96"/>
  <c r="AA96" s="1"/>
  <c r="AG96" s="1"/>
  <c r="V96"/>
  <c r="IT96"/>
  <c r="AQ96"/>
  <c r="E97"/>
  <c r="A97" s="1"/>
  <c r="R97"/>
  <c r="V97"/>
  <c r="IT97"/>
  <c r="AQ97"/>
  <c r="E98"/>
  <c r="A98" s="1"/>
  <c r="B98"/>
  <c r="R98"/>
  <c r="V98"/>
  <c r="IT98"/>
  <c r="AQ98"/>
  <c r="E99"/>
  <c r="A99" s="1"/>
  <c r="B99"/>
  <c r="R99"/>
  <c r="V99"/>
  <c r="IT99"/>
  <c r="AQ99"/>
  <c r="E100"/>
  <c r="A100" s="1"/>
  <c r="R100"/>
  <c r="V100"/>
  <c r="IT100"/>
  <c r="AQ100"/>
  <c r="E101"/>
  <c r="A101" s="1"/>
  <c r="B101"/>
  <c r="R101"/>
  <c r="V101"/>
  <c r="IT101"/>
  <c r="AQ101"/>
  <c r="E102"/>
  <c r="A102" s="1"/>
  <c r="R102"/>
  <c r="V102"/>
  <c r="IT102"/>
  <c r="AQ102"/>
  <c r="B103"/>
  <c r="E103"/>
  <c r="R103"/>
  <c r="V103"/>
  <c r="IT103"/>
  <c r="AQ103"/>
  <c r="IT104"/>
  <c r="E4" i="9"/>
  <c r="A4" s="1"/>
  <c r="R4"/>
  <c r="V4"/>
  <c r="E5"/>
  <c r="A5" s="1"/>
  <c r="R5"/>
  <c r="V5"/>
  <c r="R6"/>
  <c r="V6"/>
  <c r="E7"/>
  <c r="A7" s="1"/>
  <c r="R7"/>
  <c r="V7"/>
  <c r="E8"/>
  <c r="A8"/>
  <c r="R8"/>
  <c r="V8"/>
  <c r="E9"/>
  <c r="A9"/>
  <c r="R9"/>
  <c r="V9"/>
  <c r="E10"/>
  <c r="A10"/>
  <c r="R10"/>
  <c r="V10"/>
  <c r="E11"/>
  <c r="A11"/>
  <c r="R11"/>
  <c r="V11"/>
  <c r="E12"/>
  <c r="A12"/>
  <c r="R12"/>
  <c r="V12"/>
  <c r="E13"/>
  <c r="A13"/>
  <c r="R13"/>
  <c r="V13"/>
  <c r="E14"/>
  <c r="A14"/>
  <c r="R14"/>
  <c r="V14"/>
  <c r="E15"/>
  <c r="A15"/>
  <c r="R15"/>
  <c r="V15"/>
  <c r="E16"/>
  <c r="A16"/>
  <c r="B16"/>
  <c r="R16"/>
  <c r="V16"/>
  <c r="E17"/>
  <c r="A17" s="1"/>
  <c r="R17"/>
  <c r="V17"/>
  <c r="E18"/>
  <c r="A18" s="1"/>
  <c r="B18"/>
  <c r="R18"/>
  <c r="V18"/>
  <c r="E19"/>
  <c r="A19" s="1"/>
  <c r="R19"/>
  <c r="V19"/>
  <c r="E20"/>
  <c r="A20" s="1"/>
  <c r="B20"/>
  <c r="R20"/>
  <c r="V20"/>
  <c r="E21"/>
  <c r="A21" s="1"/>
  <c r="R21"/>
  <c r="V21"/>
  <c r="E22"/>
  <c r="A22" s="1"/>
  <c r="B22"/>
  <c r="R22"/>
  <c r="V22"/>
  <c r="E23"/>
  <c r="A23"/>
  <c r="R23"/>
  <c r="V23"/>
  <c r="E24"/>
  <c r="A24"/>
  <c r="B24"/>
  <c r="R24"/>
  <c r="V24"/>
  <c r="E25"/>
  <c r="A25" s="1"/>
  <c r="R25"/>
  <c r="V25"/>
  <c r="E26"/>
  <c r="A26" s="1"/>
  <c r="R26"/>
  <c r="V26"/>
  <c r="E27"/>
  <c r="A27" s="1"/>
  <c r="R27"/>
  <c r="V27"/>
  <c r="E28"/>
  <c r="A28" s="1"/>
  <c r="R28"/>
  <c r="V28"/>
  <c r="E29"/>
  <c r="A29" s="1"/>
  <c r="R29"/>
  <c r="V29"/>
  <c r="E30"/>
  <c r="A30" s="1"/>
  <c r="R30"/>
  <c r="V30"/>
  <c r="E31"/>
  <c r="A31" s="1"/>
  <c r="R31"/>
  <c r="V31"/>
  <c r="E32"/>
  <c r="A32" s="1"/>
  <c r="B32"/>
  <c r="R32"/>
  <c r="V32"/>
  <c r="E33"/>
  <c r="A33" s="1"/>
  <c r="R33"/>
  <c r="V33"/>
  <c r="E34"/>
  <c r="A34" s="1"/>
  <c r="B34"/>
  <c r="R34"/>
  <c r="V34"/>
  <c r="E35"/>
  <c r="A35" s="1"/>
  <c r="R35"/>
  <c r="V35"/>
  <c r="E36"/>
  <c r="A36" s="1"/>
  <c r="R36"/>
  <c r="V36"/>
  <c r="E37"/>
  <c r="A37" s="1"/>
  <c r="B37"/>
  <c r="R37"/>
  <c r="V37"/>
  <c r="E38"/>
  <c r="A38" s="1"/>
  <c r="B38"/>
  <c r="R38"/>
  <c r="V38"/>
  <c r="E39"/>
  <c r="A39" s="1"/>
  <c r="R39"/>
  <c r="V39"/>
  <c r="E40"/>
  <c r="A40" s="1"/>
  <c r="R40"/>
  <c r="V40"/>
  <c r="E41"/>
  <c r="A41" s="1"/>
  <c r="B41"/>
  <c r="R41"/>
  <c r="V41"/>
  <c r="E42"/>
  <c r="A42" s="1"/>
  <c r="B42"/>
  <c r="R42"/>
  <c r="V42"/>
  <c r="E43"/>
  <c r="A43" s="1"/>
  <c r="R43"/>
  <c r="V43"/>
  <c r="E44"/>
  <c r="A44" s="1"/>
  <c r="R44"/>
  <c r="V44"/>
  <c r="E45"/>
  <c r="A45" s="1"/>
  <c r="B45"/>
  <c r="R45"/>
  <c r="V45"/>
  <c r="E46"/>
  <c r="A46" s="1"/>
  <c r="R46"/>
  <c r="V46"/>
  <c r="E47"/>
  <c r="A47" s="1"/>
  <c r="R47"/>
  <c r="V47"/>
  <c r="E48"/>
  <c r="A48" s="1"/>
  <c r="B48"/>
  <c r="R48"/>
  <c r="V48"/>
  <c r="E49"/>
  <c r="A49" s="1"/>
  <c r="B49"/>
  <c r="R49"/>
  <c r="V49"/>
  <c r="E50"/>
  <c r="A50" s="1"/>
  <c r="B50"/>
  <c r="R50"/>
  <c r="V50"/>
  <c r="E51"/>
  <c r="A51" s="1"/>
  <c r="B51"/>
  <c r="R51"/>
  <c r="V51"/>
  <c r="E52"/>
  <c r="A52" s="1"/>
  <c r="B52"/>
  <c r="R52"/>
  <c r="V52"/>
  <c r="E53"/>
  <c r="A53" s="1"/>
  <c r="B53"/>
  <c r="R53"/>
  <c r="V53"/>
  <c r="E54"/>
  <c r="A54" s="1"/>
  <c r="R54"/>
  <c r="V54"/>
  <c r="E55"/>
  <c r="A55" s="1"/>
  <c r="R55"/>
  <c r="V55"/>
  <c r="E56"/>
  <c r="A56" s="1"/>
  <c r="B56"/>
  <c r="R56"/>
  <c r="V56"/>
  <c r="E57"/>
  <c r="A57" s="1"/>
  <c r="B57"/>
  <c r="R57"/>
  <c r="V57"/>
  <c r="E58"/>
  <c r="A58" s="1"/>
  <c r="R58"/>
  <c r="V58"/>
  <c r="E59"/>
  <c r="A59" s="1"/>
  <c r="B59"/>
  <c r="R59"/>
  <c r="V59"/>
  <c r="E60"/>
  <c r="A60" s="1"/>
  <c r="R60"/>
  <c r="V60"/>
  <c r="E61"/>
  <c r="A61" s="1"/>
  <c r="R61"/>
  <c r="V61"/>
  <c r="E62"/>
  <c r="A62" s="1"/>
  <c r="R62"/>
  <c r="V62"/>
  <c r="E63"/>
  <c r="A63" s="1"/>
  <c r="R63"/>
  <c r="V63"/>
  <c r="E64"/>
  <c r="A64" s="1"/>
  <c r="B64"/>
  <c r="R64"/>
  <c r="V64"/>
  <c r="E65"/>
  <c r="A65" s="1"/>
  <c r="B65"/>
  <c r="R65"/>
  <c r="V65"/>
  <c r="E66"/>
  <c r="A66" s="1"/>
  <c r="R66"/>
  <c r="V66"/>
  <c r="E67"/>
  <c r="A67" s="1"/>
  <c r="R67"/>
  <c r="V67"/>
  <c r="E68"/>
  <c r="A68" s="1"/>
  <c r="R68"/>
  <c r="V68"/>
  <c r="E69"/>
  <c r="A69" s="1"/>
  <c r="R69"/>
  <c r="V69"/>
  <c r="E70"/>
  <c r="A70" s="1"/>
  <c r="B70"/>
  <c r="R70"/>
  <c r="V70"/>
  <c r="E71"/>
  <c r="A71" s="1"/>
  <c r="B71"/>
  <c r="R71"/>
  <c r="V71"/>
  <c r="E72"/>
  <c r="A72" s="1"/>
  <c r="B72"/>
  <c r="R72"/>
  <c r="V72"/>
  <c r="E73"/>
  <c r="A73" s="1"/>
  <c r="B73"/>
  <c r="R73"/>
  <c r="V73"/>
  <c r="E74"/>
  <c r="A74" s="1"/>
  <c r="B74"/>
  <c r="R74"/>
  <c r="V74"/>
  <c r="E75"/>
  <c r="A75" s="1"/>
  <c r="R75"/>
  <c r="V75"/>
  <c r="E76"/>
  <c r="A76" s="1"/>
  <c r="R76"/>
  <c r="V76"/>
  <c r="E77"/>
  <c r="A77" s="1"/>
  <c r="B77"/>
  <c r="R77"/>
  <c r="V77"/>
  <c r="E78"/>
  <c r="A78" s="1"/>
  <c r="B78"/>
  <c r="R78"/>
  <c r="V78"/>
  <c r="E79"/>
  <c r="A79" s="1"/>
  <c r="R79"/>
  <c r="V79"/>
  <c r="E80"/>
  <c r="A80" s="1"/>
  <c r="R80"/>
  <c r="V80"/>
  <c r="E81"/>
  <c r="A81" s="1"/>
  <c r="B81"/>
  <c r="R81"/>
  <c r="V81"/>
  <c r="E82"/>
  <c r="A82" s="1"/>
  <c r="B82"/>
  <c r="R82"/>
  <c r="V82"/>
  <c r="E83"/>
  <c r="A83" s="1"/>
  <c r="B83"/>
  <c r="R83"/>
  <c r="V83"/>
  <c r="E84"/>
  <c r="A84" s="1"/>
  <c r="R84"/>
  <c r="V84"/>
  <c r="E85"/>
  <c r="A85" s="1"/>
  <c r="R85"/>
  <c r="V85"/>
  <c r="E86"/>
  <c r="A86" s="1"/>
  <c r="R86"/>
  <c r="V86"/>
  <c r="E87"/>
  <c r="A87" s="1"/>
  <c r="B87"/>
  <c r="R87"/>
  <c r="V87"/>
  <c r="E88"/>
  <c r="A88" s="1"/>
  <c r="R88"/>
  <c r="V88"/>
  <c r="E89"/>
  <c r="A89" s="1"/>
  <c r="B89"/>
  <c r="R89"/>
  <c r="V89"/>
  <c r="E90"/>
  <c r="A90" s="1"/>
  <c r="B90"/>
  <c r="R90"/>
  <c r="V90"/>
  <c r="E91"/>
  <c r="A91" s="1"/>
  <c r="B91"/>
  <c r="R91"/>
  <c r="V91"/>
  <c r="E92"/>
  <c r="A92" s="1"/>
  <c r="R92"/>
  <c r="V92"/>
  <c r="E93"/>
  <c r="A93" s="1"/>
  <c r="R93"/>
  <c r="V93"/>
  <c r="E94"/>
  <c r="A94" s="1"/>
  <c r="B94"/>
  <c r="R94"/>
  <c r="V94"/>
  <c r="E95"/>
  <c r="A95" s="1"/>
  <c r="R95"/>
  <c r="V95"/>
  <c r="E96"/>
  <c r="A96" s="1"/>
  <c r="R96"/>
  <c r="V96"/>
  <c r="E97"/>
  <c r="A97" s="1"/>
  <c r="R97"/>
  <c r="V97"/>
  <c r="E98"/>
  <c r="A98" s="1"/>
  <c r="B98"/>
  <c r="R98"/>
  <c r="V98"/>
  <c r="E99"/>
  <c r="A99" s="1"/>
  <c r="B99"/>
  <c r="R99"/>
  <c r="V99"/>
  <c r="E100"/>
  <c r="A100" s="1"/>
  <c r="R100"/>
  <c r="V100"/>
  <c r="E101"/>
  <c r="A101" s="1"/>
  <c r="R101"/>
  <c r="V101"/>
  <c r="E102"/>
  <c r="A102" s="1"/>
  <c r="R102"/>
  <c r="V102"/>
  <c r="B103"/>
  <c r="E103"/>
  <c r="R103"/>
  <c r="V103"/>
  <c r="B106"/>
  <c r="B107"/>
  <c r="B108"/>
  <c r="B18" i="3"/>
  <c r="E8" i="7" s="1"/>
  <c r="AG121" i="9"/>
  <c r="AG122"/>
  <c r="J2" i="8"/>
  <c r="J4"/>
  <c r="L4"/>
  <c r="D10"/>
  <c r="A10" s="1"/>
  <c r="G10"/>
  <c r="L10"/>
  <c r="T13"/>
  <c r="T16"/>
  <c r="T17"/>
  <c r="T19"/>
  <c r="T20"/>
  <c r="T21"/>
  <c r="T22"/>
  <c r="T23"/>
  <c r="T25"/>
  <c r="T26"/>
  <c r="T27"/>
  <c r="T29"/>
  <c r="T30"/>
  <c r="T31"/>
  <c r="T33"/>
  <c r="T34"/>
  <c r="T36"/>
  <c r="T38"/>
  <c r="T39"/>
  <c r="T40"/>
  <c r="T43"/>
  <c r="T44"/>
  <c r="T46"/>
  <c r="T47"/>
  <c r="T48"/>
  <c r="T50"/>
  <c r="T51"/>
  <c r="T52"/>
  <c r="T54"/>
  <c r="T55"/>
  <c r="T56"/>
  <c r="T58"/>
  <c r="T59"/>
  <c r="T60"/>
  <c r="T63"/>
  <c r="T64"/>
  <c r="T65"/>
  <c r="T67"/>
  <c r="T68"/>
  <c r="T70"/>
  <c r="T71"/>
  <c r="T72"/>
  <c r="T74"/>
  <c r="T75"/>
  <c r="T76"/>
  <c r="T79"/>
  <c r="T80"/>
  <c r="T83"/>
  <c r="T84"/>
  <c r="T86"/>
  <c r="T87"/>
  <c r="T88"/>
  <c r="T89"/>
  <c r="T90"/>
  <c r="T91"/>
  <c r="T92"/>
  <c r="T93"/>
  <c r="T96"/>
  <c r="T97"/>
  <c r="T99"/>
  <c r="T100"/>
  <c r="T102"/>
  <c r="T103"/>
  <c r="T104"/>
  <c r="T106"/>
  <c r="T107"/>
  <c r="T108"/>
  <c r="T109"/>
  <c r="Y13"/>
  <c r="Y16"/>
  <c r="Y17"/>
  <c r="Y18"/>
  <c r="Y19"/>
  <c r="Y20"/>
  <c r="Y21"/>
  <c r="Y22"/>
  <c r="Y23"/>
  <c r="Y25"/>
  <c r="Y26"/>
  <c r="Y27"/>
  <c r="Y29"/>
  <c r="Y30"/>
  <c r="Y31"/>
  <c r="Y33"/>
  <c r="Y34"/>
  <c r="Y36"/>
  <c r="Y39"/>
  <c r="Y40"/>
  <c r="Y43"/>
  <c r="Y44"/>
  <c r="Y46"/>
  <c r="Y47"/>
  <c r="Y48"/>
  <c r="Y49"/>
  <c r="Y50"/>
  <c r="Y51"/>
  <c r="Y52"/>
  <c r="Y53"/>
  <c r="Y54"/>
  <c r="Y55"/>
  <c r="Y56"/>
  <c r="Y57"/>
  <c r="Y58"/>
  <c r="Y59"/>
  <c r="Y60"/>
  <c r="Y61"/>
  <c r="Y63"/>
  <c r="Y64"/>
  <c r="Y67"/>
  <c r="Y68"/>
  <c r="Y70"/>
  <c r="Y71"/>
  <c r="Y72"/>
  <c r="Y74"/>
  <c r="Y75"/>
  <c r="Y76"/>
  <c r="Y79"/>
  <c r="Y80"/>
  <c r="Y83"/>
  <c r="Y84"/>
  <c r="Y85"/>
  <c r="Y86"/>
  <c r="Y87"/>
  <c r="Y89"/>
  <c r="Y90"/>
  <c r="Y91"/>
  <c r="Y93"/>
  <c r="Y96"/>
  <c r="Y97"/>
  <c r="Y99"/>
  <c r="Y100"/>
  <c r="Y102"/>
  <c r="Y103"/>
  <c r="Y104"/>
  <c r="Y106"/>
  <c r="Y107"/>
  <c r="Y108"/>
  <c r="Y109"/>
  <c r="D11"/>
  <c r="A11" s="1"/>
  <c r="G11"/>
  <c r="L11"/>
  <c r="D12"/>
  <c r="A12" s="1"/>
  <c r="G12"/>
  <c r="L12"/>
  <c r="D13"/>
  <c r="A13" s="1"/>
  <c r="C13"/>
  <c r="G13"/>
  <c r="L13"/>
  <c r="D14"/>
  <c r="A14" s="1"/>
  <c r="G14"/>
  <c r="L14"/>
  <c r="V14"/>
  <c r="D15"/>
  <c r="A15" s="1"/>
  <c r="C15"/>
  <c r="G15"/>
  <c r="L15"/>
  <c r="D16"/>
  <c r="A16" s="1"/>
  <c r="G16"/>
  <c r="L16"/>
  <c r="V16"/>
  <c r="D17"/>
  <c r="A17" s="1"/>
  <c r="G17"/>
  <c r="L17"/>
  <c r="V17"/>
  <c r="D18"/>
  <c r="A18" s="1"/>
  <c r="G18"/>
  <c r="L18"/>
  <c r="V18"/>
  <c r="D19"/>
  <c r="A19" s="1"/>
  <c r="G19"/>
  <c r="L19"/>
  <c r="V19"/>
  <c r="D20"/>
  <c r="A20" s="1"/>
  <c r="G20"/>
  <c r="L20"/>
  <c r="V20"/>
  <c r="D21"/>
  <c r="A21" s="1"/>
  <c r="C21"/>
  <c r="G21"/>
  <c r="L21"/>
  <c r="V21"/>
  <c r="D22"/>
  <c r="A22" s="1"/>
  <c r="C22"/>
  <c r="G22"/>
  <c r="L22"/>
  <c r="V22"/>
  <c r="D23"/>
  <c r="A23" s="1"/>
  <c r="C23"/>
  <c r="G23"/>
  <c r="L23"/>
  <c r="V23"/>
  <c r="D24"/>
  <c r="A24" s="1"/>
  <c r="C24"/>
  <c r="G24"/>
  <c r="L24"/>
  <c r="V24"/>
  <c r="D25"/>
  <c r="A25"/>
  <c r="C25"/>
  <c r="G25"/>
  <c r="L25"/>
  <c r="V25"/>
  <c r="D26"/>
  <c r="A26" s="1"/>
  <c r="C26"/>
  <c r="G26"/>
  <c r="L26"/>
  <c r="V26"/>
  <c r="D27"/>
  <c r="A27" s="1"/>
  <c r="C27"/>
  <c r="G27"/>
  <c r="L27"/>
  <c r="V27"/>
  <c r="D28"/>
  <c r="A28" s="1"/>
  <c r="C28"/>
  <c r="G28"/>
  <c r="L28"/>
  <c r="D29"/>
  <c r="A29" s="1"/>
  <c r="C29"/>
  <c r="G29"/>
  <c r="L29"/>
  <c r="V29"/>
  <c r="D30"/>
  <c r="A30" s="1"/>
  <c r="C30"/>
  <c r="G30"/>
  <c r="L30"/>
  <c r="V30"/>
  <c r="D31"/>
  <c r="A31" s="1"/>
  <c r="C31"/>
  <c r="G31"/>
  <c r="L31"/>
  <c r="V31"/>
  <c r="D32"/>
  <c r="A32" s="1"/>
  <c r="G32"/>
  <c r="L32"/>
  <c r="V32"/>
  <c r="D33"/>
  <c r="A33" s="1"/>
  <c r="G33"/>
  <c r="L33"/>
  <c r="V33"/>
  <c r="D34"/>
  <c r="A34" s="1"/>
  <c r="G34"/>
  <c r="L34"/>
  <c r="V34"/>
  <c r="D35"/>
  <c r="A35" s="1"/>
  <c r="G35"/>
  <c r="L35"/>
  <c r="V35"/>
  <c r="D36"/>
  <c r="A36" s="1"/>
  <c r="C36"/>
  <c r="G36"/>
  <c r="L36"/>
  <c r="V36"/>
  <c r="D37"/>
  <c r="A37" s="1"/>
  <c r="C37"/>
  <c r="G37"/>
  <c r="L37"/>
  <c r="D38"/>
  <c r="A38" s="1"/>
  <c r="C38"/>
  <c r="G38"/>
  <c r="L38"/>
  <c r="D39"/>
  <c r="A39" s="1"/>
  <c r="C39"/>
  <c r="G39"/>
  <c r="L39"/>
  <c r="V39"/>
  <c r="D40"/>
  <c r="A40" s="1"/>
  <c r="C40"/>
  <c r="G40"/>
  <c r="L40"/>
  <c r="V40"/>
  <c r="D41"/>
  <c r="A41" s="1"/>
  <c r="C41"/>
  <c r="G41"/>
  <c r="L41"/>
  <c r="D42"/>
  <c r="A42" s="1"/>
  <c r="G42"/>
  <c r="L42"/>
  <c r="V42"/>
  <c r="D43"/>
  <c r="A43" s="1"/>
  <c r="G43"/>
  <c r="L43"/>
  <c r="V43"/>
  <c r="D44"/>
  <c r="A44" s="1"/>
  <c r="G44"/>
  <c r="L44"/>
  <c r="V44"/>
  <c r="D45"/>
  <c r="A45" s="1"/>
  <c r="C45"/>
  <c r="G45"/>
  <c r="L45"/>
  <c r="D46"/>
  <c r="A46" s="1"/>
  <c r="G46"/>
  <c r="L46"/>
  <c r="V46"/>
  <c r="D47"/>
  <c r="A47" s="1"/>
  <c r="C47"/>
  <c r="G47"/>
  <c r="L47"/>
  <c r="V47"/>
  <c r="D48"/>
  <c r="A48"/>
  <c r="G48"/>
  <c r="L48"/>
  <c r="V48"/>
  <c r="D49"/>
  <c r="A49" s="1"/>
  <c r="C49"/>
  <c r="G49"/>
  <c r="L49"/>
  <c r="V49"/>
  <c r="D50"/>
  <c r="A50"/>
  <c r="G50"/>
  <c r="L50"/>
  <c r="V50"/>
  <c r="D51"/>
  <c r="A51" s="1"/>
  <c r="G51"/>
  <c r="L51"/>
  <c r="V51"/>
  <c r="D52"/>
  <c r="A52" s="1"/>
  <c r="C52"/>
  <c r="G52"/>
  <c r="L52"/>
  <c r="V52"/>
  <c r="D53"/>
  <c r="A53" s="1"/>
  <c r="G53"/>
  <c r="L53"/>
  <c r="D54"/>
  <c r="A54"/>
  <c r="C54"/>
  <c r="G54"/>
  <c r="L54"/>
  <c r="V54"/>
  <c r="D55"/>
  <c r="A55" s="1"/>
  <c r="C55"/>
  <c r="G55"/>
  <c r="L55"/>
  <c r="V55"/>
  <c r="D56"/>
  <c r="A56" s="1"/>
  <c r="C56"/>
  <c r="G56"/>
  <c r="L56"/>
  <c r="V56"/>
  <c r="D57"/>
  <c r="A57" s="1"/>
  <c r="C57"/>
  <c r="G57"/>
  <c r="L57"/>
  <c r="D58"/>
  <c r="A58" s="1"/>
  <c r="G58"/>
  <c r="L58"/>
  <c r="V58"/>
  <c r="D59"/>
  <c r="A59" s="1"/>
  <c r="G59"/>
  <c r="L59"/>
  <c r="V59"/>
  <c r="D60"/>
  <c r="A60" s="1"/>
  <c r="G60"/>
  <c r="L60"/>
  <c r="V60"/>
  <c r="D61"/>
  <c r="A61" s="1"/>
  <c r="C61"/>
  <c r="G61"/>
  <c r="L61"/>
  <c r="V61"/>
  <c r="D62"/>
  <c r="A62" s="1"/>
  <c r="G62"/>
  <c r="L62"/>
  <c r="D63"/>
  <c r="A63" s="1"/>
  <c r="C63"/>
  <c r="G63"/>
  <c r="L63"/>
  <c r="V63"/>
  <c r="D64"/>
  <c r="A64" s="1"/>
  <c r="C64"/>
  <c r="G64"/>
  <c r="L64"/>
  <c r="V64"/>
  <c r="D65"/>
  <c r="A65" s="1"/>
  <c r="C65"/>
  <c r="G65"/>
  <c r="L65"/>
  <c r="D66"/>
  <c r="A66" s="1"/>
  <c r="G66"/>
  <c r="L66"/>
  <c r="V66"/>
  <c r="D67"/>
  <c r="A67" s="1"/>
  <c r="C67"/>
  <c r="G67"/>
  <c r="L67"/>
  <c r="V67"/>
  <c r="D68"/>
  <c r="A68" s="1"/>
  <c r="G68"/>
  <c r="L68"/>
  <c r="V68"/>
  <c r="D69"/>
  <c r="A69" s="1"/>
  <c r="G69"/>
  <c r="L69"/>
  <c r="D70"/>
  <c r="A70" s="1"/>
  <c r="C70"/>
  <c r="G70"/>
  <c r="L70"/>
  <c r="V70"/>
  <c r="D71"/>
  <c r="A71" s="1"/>
  <c r="C71"/>
  <c r="G71"/>
  <c r="L71"/>
  <c r="V71"/>
  <c r="D72"/>
  <c r="A72" s="1"/>
  <c r="C72"/>
  <c r="G72"/>
  <c r="L72"/>
  <c r="V72"/>
  <c r="D73"/>
  <c r="A73" s="1"/>
  <c r="C73"/>
  <c r="G73"/>
  <c r="L73"/>
  <c r="D74"/>
  <c r="A74" s="1"/>
  <c r="C74"/>
  <c r="G74"/>
  <c r="L74"/>
  <c r="V74"/>
  <c r="D75"/>
  <c r="A75" s="1"/>
  <c r="G75"/>
  <c r="L75"/>
  <c r="V75"/>
  <c r="D76"/>
  <c r="A76" s="1"/>
  <c r="C76"/>
  <c r="G76"/>
  <c r="L76"/>
  <c r="V76"/>
  <c r="D77"/>
  <c r="A77" s="1"/>
  <c r="C77"/>
  <c r="G77"/>
  <c r="L77"/>
  <c r="D78"/>
  <c r="A78" s="1"/>
  <c r="C78"/>
  <c r="G78"/>
  <c r="L78"/>
  <c r="D79"/>
  <c r="A79"/>
  <c r="C79"/>
  <c r="G79"/>
  <c r="L79"/>
  <c r="V79"/>
  <c r="D80"/>
  <c r="A80" s="1"/>
  <c r="C80"/>
  <c r="G80"/>
  <c r="L80"/>
  <c r="V80"/>
  <c r="D81"/>
  <c r="A81" s="1"/>
  <c r="C81"/>
  <c r="G81"/>
  <c r="L81"/>
  <c r="D82"/>
  <c r="A82" s="1"/>
  <c r="G82"/>
  <c r="L82"/>
  <c r="V82"/>
  <c r="D83"/>
  <c r="A83" s="1"/>
  <c r="C83"/>
  <c r="G83"/>
  <c r="L83"/>
  <c r="V83"/>
  <c r="D84"/>
  <c r="A84" s="1"/>
  <c r="C84"/>
  <c r="G84"/>
  <c r="L84"/>
  <c r="V84"/>
  <c r="D85"/>
  <c r="A85" s="1"/>
  <c r="G85"/>
  <c r="L85"/>
  <c r="V85"/>
  <c r="D86"/>
  <c r="A86" s="1"/>
  <c r="C86"/>
  <c r="G86"/>
  <c r="L86"/>
  <c r="V86"/>
  <c r="D87"/>
  <c r="A87" s="1"/>
  <c r="C87"/>
  <c r="G87"/>
  <c r="L87"/>
  <c r="V87"/>
  <c r="D88"/>
  <c r="A88"/>
  <c r="C88"/>
  <c r="G88"/>
  <c r="L88"/>
  <c r="V88"/>
  <c r="D89"/>
  <c r="A89" s="1"/>
  <c r="C89"/>
  <c r="G89"/>
  <c r="L89"/>
  <c r="V89"/>
  <c r="D90"/>
  <c r="A90" s="1"/>
  <c r="C90"/>
  <c r="G90"/>
  <c r="L90"/>
  <c r="V90"/>
  <c r="D91"/>
  <c r="A91" s="1"/>
  <c r="G91"/>
  <c r="L91"/>
  <c r="V91"/>
  <c r="D92"/>
  <c r="A92" s="1"/>
  <c r="C92"/>
  <c r="G92"/>
  <c r="L92"/>
  <c r="D93"/>
  <c r="A93" s="1"/>
  <c r="G93"/>
  <c r="L93"/>
  <c r="V93"/>
  <c r="D94"/>
  <c r="A94" s="1"/>
  <c r="C94"/>
  <c r="G94"/>
  <c r="L94"/>
  <c r="D95"/>
  <c r="A95" s="1"/>
  <c r="G95"/>
  <c r="L95"/>
  <c r="D96"/>
  <c r="A96" s="1"/>
  <c r="C96"/>
  <c r="G96"/>
  <c r="L96"/>
  <c r="V96"/>
  <c r="D97"/>
  <c r="A97" s="1"/>
  <c r="C97"/>
  <c r="G97"/>
  <c r="L97"/>
  <c r="V97"/>
  <c r="D98"/>
  <c r="A98" s="1"/>
  <c r="C98"/>
  <c r="G98"/>
  <c r="L98"/>
  <c r="D99"/>
  <c r="A99" s="1"/>
  <c r="C99"/>
  <c r="G99"/>
  <c r="L99"/>
  <c r="V99"/>
  <c r="D100"/>
  <c r="A100" s="1"/>
  <c r="G100"/>
  <c r="L100"/>
  <c r="V100"/>
  <c r="D101"/>
  <c r="A101" s="1"/>
  <c r="G101"/>
  <c r="L101"/>
  <c r="V101"/>
  <c r="D102"/>
  <c r="A102" s="1"/>
  <c r="C102"/>
  <c r="G102"/>
  <c r="L102"/>
  <c r="V102"/>
  <c r="D103"/>
  <c r="A103" s="1"/>
  <c r="C103"/>
  <c r="G103"/>
  <c r="L103"/>
  <c r="V103"/>
  <c r="D104"/>
  <c r="A104" s="1"/>
  <c r="C104"/>
  <c r="G104"/>
  <c r="L104"/>
  <c r="V104"/>
  <c r="D105"/>
  <c r="A105" s="1"/>
  <c r="C105"/>
  <c r="G105"/>
  <c r="L105"/>
  <c r="V105"/>
  <c r="D106"/>
  <c r="A106" s="1"/>
  <c r="G106"/>
  <c r="L106"/>
  <c r="V106"/>
  <c r="D107"/>
  <c r="A107" s="1"/>
  <c r="G107"/>
  <c r="L107"/>
  <c r="V107"/>
  <c r="D108"/>
  <c r="A108" s="1"/>
  <c r="C108"/>
  <c r="G108"/>
  <c r="L108"/>
  <c r="V108"/>
  <c r="C109"/>
  <c r="D109"/>
  <c r="G109"/>
  <c r="L109"/>
  <c r="V109"/>
  <c r="A110"/>
  <c r="A111"/>
  <c r="I114"/>
  <c r="H136" i="13" s="1"/>
  <c r="C24" i="3"/>
  <c r="G29" i="6" s="1"/>
  <c r="C25" i="3"/>
  <c r="K121" i="8" s="1"/>
  <c r="C23" i="3"/>
  <c r="T121" i="8" s="1"/>
  <c r="E24" i="3"/>
  <c r="E122" i="8" s="1"/>
  <c r="E25" i="3"/>
  <c r="J30" i="6" s="1"/>
  <c r="B2" i="7"/>
  <c r="I2"/>
  <c r="N2"/>
  <c r="P2"/>
  <c r="T2"/>
  <c r="B3"/>
  <c r="T3"/>
  <c r="B4"/>
  <c r="T4"/>
  <c r="B5"/>
  <c r="Q8"/>
  <c r="C26"/>
  <c r="I26"/>
  <c r="N27"/>
  <c r="O27"/>
  <c r="Q27" s="1"/>
  <c r="N28"/>
  <c r="O28"/>
  <c r="Q28" s="1"/>
  <c r="A29"/>
  <c r="N29"/>
  <c r="O29"/>
  <c r="Q29" s="1"/>
  <c r="N30"/>
  <c r="O30"/>
  <c r="Q30" s="1"/>
  <c r="N31"/>
  <c r="O31"/>
  <c r="Q31" s="1"/>
  <c r="N32"/>
  <c r="O32"/>
  <c r="Q32" s="1"/>
  <c r="N33"/>
  <c r="O33"/>
  <c r="Q33" s="1"/>
  <c r="N34"/>
  <c r="O34"/>
  <c r="Q34" s="1"/>
  <c r="N35"/>
  <c r="O35"/>
  <c r="Q35" s="1"/>
  <c r="N36"/>
  <c r="O36"/>
  <c r="Q36" s="1"/>
  <c r="N37"/>
  <c r="O37"/>
  <c r="Q37" s="1"/>
  <c r="N38"/>
  <c r="O38"/>
  <c r="Q38" s="1"/>
  <c r="N39"/>
  <c r="O39"/>
  <c r="Q39" s="1"/>
  <c r="A40"/>
  <c r="N40"/>
  <c r="O40"/>
  <c r="Q40" s="1"/>
  <c r="N41"/>
  <c r="O41"/>
  <c r="Q41" s="1"/>
  <c r="N42"/>
  <c r="O42"/>
  <c r="Q42"/>
  <c r="N43"/>
  <c r="O43"/>
  <c r="Q43" s="1"/>
  <c r="N44"/>
  <c r="O44"/>
  <c r="Q44" s="1"/>
  <c r="N45"/>
  <c r="O45"/>
  <c r="Q45" s="1"/>
  <c r="N46"/>
  <c r="O46"/>
  <c r="Q46" s="1"/>
  <c r="N47"/>
  <c r="O47"/>
  <c r="Q47" s="1"/>
  <c r="N48"/>
  <c r="O48"/>
  <c r="Q48" s="1"/>
  <c r="N49"/>
  <c r="O49"/>
  <c r="Q49" s="1"/>
  <c r="N50"/>
  <c r="O50"/>
  <c r="Q50" s="1"/>
  <c r="N51"/>
  <c r="O51"/>
  <c r="Q51" s="1"/>
  <c r="N52"/>
  <c r="O52"/>
  <c r="Q52" s="1"/>
  <c r="A53"/>
  <c r="N53"/>
  <c r="O53"/>
  <c r="Q53" s="1"/>
  <c r="N54"/>
  <c r="O54"/>
  <c r="Q54" s="1"/>
  <c r="N55"/>
  <c r="O55"/>
  <c r="Q55" s="1"/>
  <c r="A56"/>
  <c r="N56"/>
  <c r="O56"/>
  <c r="Q56" s="1"/>
  <c r="N57"/>
  <c r="O57"/>
  <c r="Q57" s="1"/>
  <c r="N58"/>
  <c r="O58"/>
  <c r="Q58" s="1"/>
  <c r="N59"/>
  <c r="O59"/>
  <c r="Q59" s="1"/>
  <c r="N60"/>
  <c r="O60"/>
  <c r="Q60" s="1"/>
  <c r="N61"/>
  <c r="O61"/>
  <c r="Q61" s="1"/>
  <c r="N62"/>
  <c r="O62"/>
  <c r="Q62" s="1"/>
  <c r="A63"/>
  <c r="N63"/>
  <c r="O63"/>
  <c r="Q63" s="1"/>
  <c r="A64"/>
  <c r="N64"/>
  <c r="O64"/>
  <c r="Q64" s="1"/>
  <c r="N65"/>
  <c r="O65"/>
  <c r="Q65" s="1"/>
  <c r="N66"/>
  <c r="O66"/>
  <c r="Q66" s="1"/>
  <c r="N67"/>
  <c r="O67"/>
  <c r="Q67" s="1"/>
  <c r="N68"/>
  <c r="O68"/>
  <c r="Q68" s="1"/>
  <c r="N69"/>
  <c r="O69"/>
  <c r="Q69" s="1"/>
  <c r="N70"/>
  <c r="O70"/>
  <c r="Q70" s="1"/>
  <c r="A71"/>
  <c r="N71"/>
  <c r="O71"/>
  <c r="Q71" s="1"/>
  <c r="A72"/>
  <c r="N72"/>
  <c r="O72"/>
  <c r="Q72" s="1"/>
  <c r="N73"/>
  <c r="O73"/>
  <c r="Q73" s="1"/>
  <c r="N74"/>
  <c r="O74"/>
  <c r="Q74" s="1"/>
  <c r="N75"/>
  <c r="O75"/>
  <c r="Q75" s="1"/>
  <c r="N76"/>
  <c r="O76"/>
  <c r="Q76" s="1"/>
  <c r="N77"/>
  <c r="O77"/>
  <c r="Q77" s="1"/>
  <c r="N78"/>
  <c r="O78"/>
  <c r="Q78" s="1"/>
  <c r="N79"/>
  <c r="O79"/>
  <c r="Q79" s="1"/>
  <c r="N80"/>
  <c r="O80"/>
  <c r="Q80" s="1"/>
  <c r="N81"/>
  <c r="O81"/>
  <c r="Q81" s="1"/>
  <c r="N82"/>
  <c r="O82"/>
  <c r="Q82" s="1"/>
  <c r="N83"/>
  <c r="O83"/>
  <c r="Q83" s="1"/>
  <c r="A84"/>
  <c r="N84"/>
  <c r="O84"/>
  <c r="Q84" s="1"/>
  <c r="N85"/>
  <c r="O85"/>
  <c r="Q85" s="1"/>
  <c r="N86"/>
  <c r="O86"/>
  <c r="Q86" s="1"/>
  <c r="A87"/>
  <c r="N87"/>
  <c r="O87"/>
  <c r="Q87" s="1"/>
  <c r="N88"/>
  <c r="O88"/>
  <c r="Q88" s="1"/>
  <c r="N89"/>
  <c r="O89"/>
  <c r="Q89" s="1"/>
  <c r="N90"/>
  <c r="O90"/>
  <c r="Q90"/>
  <c r="N91"/>
  <c r="O91"/>
  <c r="Q91"/>
  <c r="N92"/>
  <c r="O92"/>
  <c r="Q92" s="1"/>
  <c r="N93"/>
  <c r="O93"/>
  <c r="Q93" s="1"/>
  <c r="N94"/>
  <c r="O94"/>
  <c r="Q94" s="1"/>
  <c r="A95"/>
  <c r="N95"/>
  <c r="O95"/>
  <c r="Q95" s="1"/>
  <c r="A96"/>
  <c r="N96"/>
  <c r="O96"/>
  <c r="Q96" s="1"/>
  <c r="N97"/>
  <c r="O97"/>
  <c r="Q97" s="1"/>
  <c r="N98"/>
  <c r="O98"/>
  <c r="Q98" s="1"/>
  <c r="N99"/>
  <c r="O99"/>
  <c r="Q99" s="1"/>
  <c r="A100"/>
  <c r="N100"/>
  <c r="O100"/>
  <c r="Q100" s="1"/>
  <c r="N101"/>
  <c r="O101"/>
  <c r="Q101" s="1"/>
  <c r="N102"/>
  <c r="O102"/>
  <c r="Q102" s="1"/>
  <c r="A103"/>
  <c r="N103"/>
  <c r="O103"/>
  <c r="Q103" s="1"/>
  <c r="N104"/>
  <c r="O104"/>
  <c r="Q104" s="1"/>
  <c r="N105"/>
  <c r="O105"/>
  <c r="Q105" s="1"/>
  <c r="N106"/>
  <c r="O106"/>
  <c r="Q106" s="1"/>
  <c r="N107"/>
  <c r="O107"/>
  <c r="Q107" s="1"/>
  <c r="A108"/>
  <c r="N108"/>
  <c r="O108"/>
  <c r="Q108" s="1"/>
  <c r="N109"/>
  <c r="O109"/>
  <c r="Q109" s="1"/>
  <c r="N110"/>
  <c r="O110"/>
  <c r="Q110" s="1"/>
  <c r="A111"/>
  <c r="N111"/>
  <c r="O111"/>
  <c r="Q111" s="1"/>
  <c r="A112"/>
  <c r="N112"/>
  <c r="O112"/>
  <c r="Q112" s="1"/>
  <c r="N113"/>
  <c r="O113"/>
  <c r="Q113" s="1"/>
  <c r="N114"/>
  <c r="O114"/>
  <c r="Q114" s="1"/>
  <c r="A115"/>
  <c r="N115"/>
  <c r="O115"/>
  <c r="Q115" s="1"/>
  <c r="A116"/>
  <c r="N116"/>
  <c r="O116"/>
  <c r="Q116" s="1"/>
  <c r="N117"/>
  <c r="O117"/>
  <c r="Q117" s="1"/>
  <c r="N118"/>
  <c r="O118"/>
  <c r="Q118" s="1"/>
  <c r="N119"/>
  <c r="O119"/>
  <c r="Q119" s="1"/>
  <c r="A120"/>
  <c r="N120"/>
  <c r="O120"/>
  <c r="Q120" s="1"/>
  <c r="N121"/>
  <c r="O121"/>
  <c r="Q121" s="1"/>
  <c r="N122"/>
  <c r="O122"/>
  <c r="Q122" s="1"/>
  <c r="A123"/>
  <c r="N123"/>
  <c r="O123"/>
  <c r="Q123" s="1"/>
  <c r="N124"/>
  <c r="O124"/>
  <c r="Q124" s="1"/>
  <c r="N125"/>
  <c r="O125"/>
  <c r="Q125" s="1"/>
  <c r="N126"/>
  <c r="O126"/>
  <c r="Q126" s="1"/>
  <c r="M129"/>
  <c r="M130"/>
  <c r="M131"/>
  <c r="M132"/>
  <c r="M133"/>
  <c r="M134"/>
  <c r="M135"/>
  <c r="B137"/>
  <c r="AQ235"/>
  <c r="AO242"/>
  <c r="AT251"/>
  <c r="AQ256"/>
  <c r="AR256"/>
  <c r="AS256" s="1"/>
  <c r="AQ264"/>
  <c r="AO271" s="1"/>
  <c r="AQ285"/>
  <c r="AR285"/>
  <c r="AS285"/>
  <c r="B2" i="6"/>
  <c r="B3"/>
  <c r="G8"/>
  <c r="AM20" i="5"/>
  <c r="AJ20" s="1"/>
  <c r="J20"/>
  <c r="AA20" s="1"/>
  <c r="AM21"/>
  <c r="J21"/>
  <c r="AM22"/>
  <c r="J22"/>
  <c r="Y22" s="1"/>
  <c r="AM23"/>
  <c r="J23"/>
  <c r="AM24"/>
  <c r="J24"/>
  <c r="AA24" s="1"/>
  <c r="AM25"/>
  <c r="J25"/>
  <c r="AM26"/>
  <c r="AJ26" s="1"/>
  <c r="AC26" s="1"/>
  <c r="J26"/>
  <c r="AA26" s="1"/>
  <c r="AM27"/>
  <c r="AJ27" s="1"/>
  <c r="AC27" s="1"/>
  <c r="J27"/>
  <c r="AM28"/>
  <c r="AJ28" s="1"/>
  <c r="AC28" s="1"/>
  <c r="J28"/>
  <c r="T28" s="1"/>
  <c r="AM29"/>
  <c r="AJ29" s="1"/>
  <c r="AC29" s="1"/>
  <c r="J29"/>
  <c r="AM30"/>
  <c r="AJ30" s="1"/>
  <c r="AC30" s="1"/>
  <c r="J30"/>
  <c r="T30" s="1"/>
  <c r="AM31"/>
  <c r="AJ31" s="1"/>
  <c r="AC31" s="1"/>
  <c r="J31"/>
  <c r="AM32"/>
  <c r="AJ32" s="1"/>
  <c r="AC32" s="1"/>
  <c r="J32"/>
  <c r="O32" s="1"/>
  <c r="AM33"/>
  <c r="AJ33" s="1"/>
  <c r="AC33" s="1"/>
  <c r="J33"/>
  <c r="O33" s="1"/>
  <c r="AM34"/>
  <c r="AJ34" s="1"/>
  <c r="AC34" s="1"/>
  <c r="J34"/>
  <c r="AE34" s="1"/>
  <c r="AM35"/>
  <c r="J35"/>
  <c r="AM36"/>
  <c r="AJ36" s="1"/>
  <c r="AC36" s="1"/>
  <c r="J36"/>
  <c r="AA36" s="1"/>
  <c r="AM37"/>
  <c r="AJ37"/>
  <c r="AC37" s="1"/>
  <c r="J37"/>
  <c r="AM38"/>
  <c r="J38"/>
  <c r="T38" s="1"/>
  <c r="AM39"/>
  <c r="AJ39" s="1"/>
  <c r="AC39" s="1"/>
  <c r="J39"/>
  <c r="T39" s="1"/>
  <c r="AM40"/>
  <c r="AJ40" s="1"/>
  <c r="AC40" s="1"/>
  <c r="J40"/>
  <c r="AA40" s="1"/>
  <c r="AM41"/>
  <c r="AJ41" s="1"/>
  <c r="AC41" s="1"/>
  <c r="J41"/>
  <c r="T41" s="1"/>
  <c r="AM42"/>
  <c r="AJ42" s="1"/>
  <c r="AC42" s="1"/>
  <c r="J42"/>
  <c r="AM43"/>
  <c r="AJ43" s="1"/>
  <c r="AC43" s="1"/>
  <c r="J43"/>
  <c r="O43" s="1"/>
  <c r="AM44"/>
  <c r="J44"/>
  <c r="AM45"/>
  <c r="AJ45" s="1"/>
  <c r="AC45" s="1"/>
  <c r="J45"/>
  <c r="AM46"/>
  <c r="AJ46" s="1"/>
  <c r="AC46" s="1"/>
  <c r="J46"/>
  <c r="AM47"/>
  <c r="AJ47" s="1"/>
  <c r="AC47" s="1"/>
  <c r="J47"/>
  <c r="AM48"/>
  <c r="AJ48"/>
  <c r="AC48" s="1"/>
  <c r="J48"/>
  <c r="AM49"/>
  <c r="AJ49"/>
  <c r="AC49" s="1"/>
  <c r="J49"/>
  <c r="AM50"/>
  <c r="J50"/>
  <c r="AM51"/>
  <c r="AJ51" s="1"/>
  <c r="AC51" s="1"/>
  <c r="J51"/>
  <c r="AM52"/>
  <c r="AJ52"/>
  <c r="AC52"/>
  <c r="J52"/>
  <c r="T52" s="1"/>
  <c r="AM53"/>
  <c r="AJ53"/>
  <c r="AC53"/>
  <c r="J53"/>
  <c r="AM54"/>
  <c r="AJ54"/>
  <c r="AC54"/>
  <c r="J54"/>
  <c r="AA54" s="1"/>
  <c r="AM55"/>
  <c r="AJ55"/>
  <c r="AC55"/>
  <c r="J55"/>
  <c r="AM56"/>
  <c r="AJ56"/>
  <c r="AC56"/>
  <c r="J56"/>
  <c r="Y56" s="1"/>
  <c r="AM57"/>
  <c r="AJ57"/>
  <c r="AC57"/>
  <c r="J57"/>
  <c r="T57" s="1"/>
  <c r="AM58"/>
  <c r="AJ58"/>
  <c r="AC58"/>
  <c r="J58"/>
  <c r="AM59"/>
  <c r="AJ59"/>
  <c r="AC59" s="1"/>
  <c r="J59"/>
  <c r="AA59" s="1"/>
  <c r="AM60"/>
  <c r="AJ60" s="1"/>
  <c r="AC60" s="1"/>
  <c r="J60"/>
  <c r="AM61"/>
  <c r="AJ61"/>
  <c r="AC61" s="1"/>
  <c r="J61"/>
  <c r="T61" s="1"/>
  <c r="AM62"/>
  <c r="AJ62"/>
  <c r="AC62" s="1"/>
  <c r="J62"/>
  <c r="Y62" s="1"/>
  <c r="AM63"/>
  <c r="AJ63" s="1"/>
  <c r="AC63" s="1"/>
  <c r="J63"/>
  <c r="Y63" s="1"/>
  <c r="AM64"/>
  <c r="AJ64" s="1"/>
  <c r="AC64" s="1"/>
  <c r="J64"/>
  <c r="AA64" s="1"/>
  <c r="AM65"/>
  <c r="AJ65" s="1"/>
  <c r="AC65" s="1"/>
  <c r="J65"/>
  <c r="AM66"/>
  <c r="J66"/>
  <c r="Y66" s="1"/>
  <c r="AM67"/>
  <c r="J67"/>
  <c r="T67" s="1"/>
  <c r="AM68"/>
  <c r="AJ68" s="1"/>
  <c r="AC68" s="1"/>
  <c r="J68"/>
  <c r="O68" s="1"/>
  <c r="AM69"/>
  <c r="AJ69" s="1"/>
  <c r="AC69" s="1"/>
  <c r="J69"/>
  <c r="AM70"/>
  <c r="AJ70" s="1"/>
  <c r="AC70" s="1"/>
  <c r="J70"/>
  <c r="AE70" s="1"/>
  <c r="AM71"/>
  <c r="J71"/>
  <c r="AM72"/>
  <c r="J72"/>
  <c r="O72" s="1"/>
  <c r="AM73"/>
  <c r="AJ73"/>
  <c r="AC73"/>
  <c r="J73"/>
  <c r="Y73" s="1"/>
  <c r="AM74"/>
  <c r="AJ74"/>
  <c r="AC74"/>
  <c r="J74"/>
  <c r="T74" s="1"/>
  <c r="AM75"/>
  <c r="AJ75"/>
  <c r="AC75"/>
  <c r="J75"/>
  <c r="O75" s="1"/>
  <c r="AM76"/>
  <c r="J76"/>
  <c r="AM77"/>
  <c r="AJ77"/>
  <c r="AC77"/>
  <c r="J77"/>
  <c r="AA77" s="1"/>
  <c r="AM78"/>
  <c r="AJ78"/>
  <c r="AC78"/>
  <c r="J78"/>
  <c r="AA78" s="1"/>
  <c r="AM79"/>
  <c r="J79"/>
  <c r="AM80"/>
  <c r="J80"/>
  <c r="AM81"/>
  <c r="J81"/>
  <c r="AM82"/>
  <c r="J82"/>
  <c r="AA82" s="1"/>
  <c r="AM83"/>
  <c r="J83"/>
  <c r="AA83" s="1"/>
  <c r="AM84"/>
  <c r="AJ84"/>
  <c r="AC84" s="1"/>
  <c r="J84"/>
  <c r="T84" s="1"/>
  <c r="AM85"/>
  <c r="J85"/>
  <c r="AA85" s="1"/>
  <c r="AM86"/>
  <c r="AJ86" s="1"/>
  <c r="AC86" s="1"/>
  <c r="J86"/>
  <c r="AE86" s="1"/>
  <c r="AM87"/>
  <c r="J87"/>
  <c r="AM88"/>
  <c r="AJ88" s="1"/>
  <c r="AC88" s="1"/>
  <c r="J88"/>
  <c r="AA88" s="1"/>
  <c r="AM89"/>
  <c r="J89"/>
  <c r="AA89" s="1"/>
  <c r="AM90"/>
  <c r="AJ90"/>
  <c r="AC90"/>
  <c r="J90"/>
  <c r="AM91"/>
  <c r="J91"/>
  <c r="AA91" s="1"/>
  <c r="AM92"/>
  <c r="AJ92" s="1"/>
  <c r="AC92" s="1"/>
  <c r="J92"/>
  <c r="AM93"/>
  <c r="AJ93" s="1"/>
  <c r="AC93" s="1"/>
  <c r="J93"/>
  <c r="AM94"/>
  <c r="AJ94" s="1"/>
  <c r="AC94" s="1"/>
  <c r="J94"/>
  <c r="AA94" s="1"/>
  <c r="AM95"/>
  <c r="J95"/>
  <c r="AM96"/>
  <c r="AJ96" s="1"/>
  <c r="AC96" s="1"/>
  <c r="J96"/>
  <c r="AM97"/>
  <c r="J97"/>
  <c r="Y97" s="1"/>
  <c r="AM98"/>
  <c r="J98"/>
  <c r="AM99"/>
  <c r="J99"/>
  <c r="T99" s="1"/>
  <c r="AM100"/>
  <c r="AJ100"/>
  <c r="AC100" s="1"/>
  <c r="J100"/>
  <c r="T100" s="1"/>
  <c r="AM101"/>
  <c r="AJ101" s="1"/>
  <c r="AC101" s="1"/>
  <c r="J101"/>
  <c r="AM102"/>
  <c r="AJ102"/>
  <c r="AC102"/>
  <c r="J102"/>
  <c r="Y102" s="1"/>
  <c r="AM103"/>
  <c r="J103"/>
  <c r="Y103" s="1"/>
  <c r="AM104"/>
  <c r="J104"/>
  <c r="AA104" s="1"/>
  <c r="AM105"/>
  <c r="J105"/>
  <c r="T105" s="1"/>
  <c r="AM106"/>
  <c r="AJ106" s="1"/>
  <c r="AC106" s="1"/>
  <c r="J106"/>
  <c r="AA106" s="1"/>
  <c r="AM107"/>
  <c r="AJ107" s="1"/>
  <c r="AC107" s="1"/>
  <c r="J107"/>
  <c r="AA107" s="1"/>
  <c r="AM108"/>
  <c r="AJ108"/>
  <c r="AC108" s="1"/>
  <c r="J108"/>
  <c r="O108" s="1"/>
  <c r="AM109"/>
  <c r="J109"/>
  <c r="J10"/>
  <c r="AA10" s="1"/>
  <c r="J11"/>
  <c r="Y11" s="1"/>
  <c r="J12"/>
  <c r="T12" s="1"/>
  <c r="J13"/>
  <c r="J14"/>
  <c r="J15"/>
  <c r="AA15" s="1"/>
  <c r="J16"/>
  <c r="J17"/>
  <c r="O17" s="1"/>
  <c r="J18"/>
  <c r="Y18" s="1"/>
  <c r="J19"/>
  <c r="H28" i="3"/>
  <c r="G18" i="6" s="1"/>
  <c r="D41"/>
  <c r="J41"/>
  <c r="D9" i="3"/>
  <c r="D42" i="6" s="1"/>
  <c r="AO2" i="5"/>
  <c r="AP2"/>
  <c r="D10"/>
  <c r="A10" s="1"/>
  <c r="G10"/>
  <c r="L10"/>
  <c r="AM10"/>
  <c r="AN10"/>
  <c r="AO10"/>
  <c r="AP10"/>
  <c r="AS10"/>
  <c r="D11"/>
  <c r="A11" s="1"/>
  <c r="G11"/>
  <c r="L11"/>
  <c r="AM11"/>
  <c r="AN11"/>
  <c r="AO11"/>
  <c r="AP11"/>
  <c r="AS11"/>
  <c r="D12"/>
  <c r="A12" s="1"/>
  <c r="G12"/>
  <c r="L12"/>
  <c r="AM12"/>
  <c r="AN12"/>
  <c r="AO12"/>
  <c r="AP12"/>
  <c r="AS12"/>
  <c r="D13"/>
  <c r="A13" s="1"/>
  <c r="C13"/>
  <c r="G13"/>
  <c r="L13"/>
  <c r="AM13"/>
  <c r="AN13"/>
  <c r="AO13"/>
  <c r="AP13"/>
  <c r="AS13"/>
  <c r="D14"/>
  <c r="A14" s="1"/>
  <c r="C14"/>
  <c r="G14"/>
  <c r="L14"/>
  <c r="AM14"/>
  <c r="AN14"/>
  <c r="AO14"/>
  <c r="AP14"/>
  <c r="AS14"/>
  <c r="D15"/>
  <c r="A15" s="1"/>
  <c r="C15"/>
  <c r="G15"/>
  <c r="L15"/>
  <c r="AM15"/>
  <c r="AN15"/>
  <c r="AO15"/>
  <c r="AP15"/>
  <c r="AS15"/>
  <c r="D16"/>
  <c r="A16" s="1"/>
  <c r="C16"/>
  <c r="G16"/>
  <c r="L16"/>
  <c r="AM16"/>
  <c r="AN16"/>
  <c r="AO16"/>
  <c r="AP16"/>
  <c r="AS16"/>
  <c r="AQ16" s="1"/>
  <c r="AL16" s="1"/>
  <c r="D17"/>
  <c r="A17" s="1"/>
  <c r="G17"/>
  <c r="L17"/>
  <c r="AM17"/>
  <c r="AJ17" s="1"/>
  <c r="AC17" s="1"/>
  <c r="AN17"/>
  <c r="AO17"/>
  <c r="AP17"/>
  <c r="AS17"/>
  <c r="D18"/>
  <c r="A18" s="1"/>
  <c r="C18"/>
  <c r="G18"/>
  <c r="L18"/>
  <c r="AM18"/>
  <c r="AN18"/>
  <c r="AO18"/>
  <c r="AP18"/>
  <c r="AS18"/>
  <c r="D19"/>
  <c r="A19" s="1"/>
  <c r="G19"/>
  <c r="L19"/>
  <c r="AM19"/>
  <c r="AJ19"/>
  <c r="AC19" s="1"/>
  <c r="AN19"/>
  <c r="AO19"/>
  <c r="AP19"/>
  <c r="AS19"/>
  <c r="D20"/>
  <c r="A20" s="1"/>
  <c r="G20"/>
  <c r="L20"/>
  <c r="AN20"/>
  <c r="AO20"/>
  <c r="AP20"/>
  <c r="AS20"/>
  <c r="D21"/>
  <c r="A21" s="1"/>
  <c r="C21"/>
  <c r="G21"/>
  <c r="L21"/>
  <c r="AN21"/>
  <c r="AO21"/>
  <c r="AP21"/>
  <c r="AQ21" s="1"/>
  <c r="AL21" s="1"/>
  <c r="AS21"/>
  <c r="D22"/>
  <c r="A22" s="1"/>
  <c r="C22"/>
  <c r="G22"/>
  <c r="L22"/>
  <c r="AN22"/>
  <c r="AO22"/>
  <c r="AQ22" s="1"/>
  <c r="AP22"/>
  <c r="AS22"/>
  <c r="D23"/>
  <c r="A23"/>
  <c r="C23"/>
  <c r="G23"/>
  <c r="L23"/>
  <c r="AN23"/>
  <c r="AO23"/>
  <c r="AP23"/>
  <c r="AS23"/>
  <c r="D24"/>
  <c r="A24" s="1"/>
  <c r="C24"/>
  <c r="G24"/>
  <c r="L24"/>
  <c r="T24"/>
  <c r="AN24"/>
  <c r="AO24"/>
  <c r="AP24"/>
  <c r="AS24"/>
  <c r="D25"/>
  <c r="A25" s="1"/>
  <c r="C25"/>
  <c r="G25"/>
  <c r="L25"/>
  <c r="AN25"/>
  <c r="AO25"/>
  <c r="AP25"/>
  <c r="AS25"/>
  <c r="D26"/>
  <c r="A26" s="1"/>
  <c r="C26"/>
  <c r="G26"/>
  <c r="L26"/>
  <c r="AN26"/>
  <c r="AO26"/>
  <c r="AP26"/>
  <c r="AS26"/>
  <c r="D27"/>
  <c r="A27" s="1"/>
  <c r="C27"/>
  <c r="G27"/>
  <c r="L27"/>
  <c r="AN27"/>
  <c r="AO27"/>
  <c r="AP27"/>
  <c r="AS27"/>
  <c r="D28"/>
  <c r="A28"/>
  <c r="C28"/>
  <c r="G28"/>
  <c r="L28"/>
  <c r="AN28"/>
  <c r="AO28"/>
  <c r="AP28"/>
  <c r="AS28"/>
  <c r="D29"/>
  <c r="A29" s="1"/>
  <c r="C29"/>
  <c r="G29"/>
  <c r="L29"/>
  <c r="AN29"/>
  <c r="AO29"/>
  <c r="AQ29"/>
  <c r="AP29"/>
  <c r="AS29"/>
  <c r="D30"/>
  <c r="A30" s="1"/>
  <c r="C30"/>
  <c r="G30"/>
  <c r="L30"/>
  <c r="AN30"/>
  <c r="AO30"/>
  <c r="AP30"/>
  <c r="AS30"/>
  <c r="D31"/>
  <c r="A31" s="1"/>
  <c r="C31"/>
  <c r="G31"/>
  <c r="L31"/>
  <c r="AN31"/>
  <c r="AO31"/>
  <c r="AP31"/>
  <c r="AS31"/>
  <c r="D32"/>
  <c r="A32" s="1"/>
  <c r="C32"/>
  <c r="G32"/>
  <c r="L32"/>
  <c r="AN32"/>
  <c r="AO32"/>
  <c r="AP32"/>
  <c r="AS32"/>
  <c r="D33"/>
  <c r="A33" s="1"/>
  <c r="C33"/>
  <c r="G33"/>
  <c r="L33"/>
  <c r="AN33"/>
  <c r="AO33"/>
  <c r="AP33"/>
  <c r="AS33"/>
  <c r="D34"/>
  <c r="A34" s="1"/>
  <c r="G34"/>
  <c r="L34"/>
  <c r="AN34"/>
  <c r="AO34"/>
  <c r="AP34"/>
  <c r="AS34"/>
  <c r="D35"/>
  <c r="A35" s="1"/>
  <c r="C35"/>
  <c r="G35"/>
  <c r="L35"/>
  <c r="O35"/>
  <c r="AN35"/>
  <c r="AO35"/>
  <c r="AP35"/>
  <c r="AS35"/>
  <c r="D36"/>
  <c r="A36" s="1"/>
  <c r="C36"/>
  <c r="G36"/>
  <c r="L36"/>
  <c r="AN36"/>
  <c r="AO36"/>
  <c r="AP36"/>
  <c r="AS36"/>
  <c r="D37"/>
  <c r="A37" s="1"/>
  <c r="C37"/>
  <c r="G37"/>
  <c r="L37"/>
  <c r="T37"/>
  <c r="AN37"/>
  <c r="AO37"/>
  <c r="AP37"/>
  <c r="AS37"/>
  <c r="D38"/>
  <c r="A38" s="1"/>
  <c r="C38"/>
  <c r="G38"/>
  <c r="L38"/>
  <c r="AN38"/>
  <c r="AO38"/>
  <c r="AQ38" s="1"/>
  <c r="AL38" s="1"/>
  <c r="AP38"/>
  <c r="AS38"/>
  <c r="D39"/>
  <c r="A39" s="1"/>
  <c r="C39"/>
  <c r="G39"/>
  <c r="L39"/>
  <c r="AN39"/>
  <c r="AO39"/>
  <c r="AP39"/>
  <c r="AS39"/>
  <c r="D40"/>
  <c r="A40" s="1"/>
  <c r="C40"/>
  <c r="G40"/>
  <c r="L40"/>
  <c r="AN40"/>
  <c r="AO40"/>
  <c r="AQ40" s="1"/>
  <c r="AL40" s="1"/>
  <c r="AP40"/>
  <c r="AS40"/>
  <c r="D41"/>
  <c r="A41" s="1"/>
  <c r="C41"/>
  <c r="G41"/>
  <c r="L41"/>
  <c r="AN41"/>
  <c r="AO41"/>
  <c r="AP41"/>
  <c r="AS41"/>
  <c r="D42"/>
  <c r="A42" s="1"/>
  <c r="C42"/>
  <c r="G42"/>
  <c r="L42"/>
  <c r="AN42"/>
  <c r="AO42"/>
  <c r="AP42"/>
  <c r="AS42"/>
  <c r="D43"/>
  <c r="A43" s="1"/>
  <c r="C43"/>
  <c r="G43"/>
  <c r="L43"/>
  <c r="AN43"/>
  <c r="AO43"/>
  <c r="AP43"/>
  <c r="AS43"/>
  <c r="D44"/>
  <c r="A44" s="1"/>
  <c r="C44"/>
  <c r="G44"/>
  <c r="L44"/>
  <c r="AN44"/>
  <c r="AO44"/>
  <c r="AQ44" s="1"/>
  <c r="AL44" s="1"/>
  <c r="AP44"/>
  <c r="AS44"/>
  <c r="D45"/>
  <c r="A45" s="1"/>
  <c r="C45"/>
  <c r="G45"/>
  <c r="L45"/>
  <c r="AN45"/>
  <c r="AO45"/>
  <c r="AP45"/>
  <c r="AS45"/>
  <c r="D46"/>
  <c r="A46" s="1"/>
  <c r="C46"/>
  <c r="G46"/>
  <c r="L46"/>
  <c r="AN46"/>
  <c r="AO46"/>
  <c r="AP46"/>
  <c r="AS46"/>
  <c r="AQ46"/>
  <c r="AL46" s="1"/>
  <c r="D47"/>
  <c r="A47" s="1"/>
  <c r="C47"/>
  <c r="G47"/>
  <c r="L47"/>
  <c r="AN47"/>
  <c r="AO47"/>
  <c r="AP47"/>
  <c r="AS47"/>
  <c r="D48"/>
  <c r="A48" s="1"/>
  <c r="C48"/>
  <c r="G48"/>
  <c r="L48"/>
  <c r="AN48"/>
  <c r="AO48"/>
  <c r="AP48"/>
  <c r="AS48"/>
  <c r="D49"/>
  <c r="A49" s="1"/>
  <c r="C49"/>
  <c r="G49"/>
  <c r="L49"/>
  <c r="AN49"/>
  <c r="AO49"/>
  <c r="AP49"/>
  <c r="AS49"/>
  <c r="AQ49" s="1"/>
  <c r="AL49" s="1"/>
  <c r="D50"/>
  <c r="A50" s="1"/>
  <c r="C50"/>
  <c r="G50"/>
  <c r="L50"/>
  <c r="AN50"/>
  <c r="AO50"/>
  <c r="AP50"/>
  <c r="AS50"/>
  <c r="D51"/>
  <c r="A51" s="1"/>
  <c r="C51"/>
  <c r="G51"/>
  <c r="L51"/>
  <c r="AN51"/>
  <c r="AO51"/>
  <c r="AP51"/>
  <c r="AS51"/>
  <c r="D52"/>
  <c r="A52" s="1"/>
  <c r="C52"/>
  <c r="G52"/>
  <c r="L52"/>
  <c r="AN52"/>
  <c r="AO52"/>
  <c r="AP52"/>
  <c r="AS52"/>
  <c r="D53"/>
  <c r="A53" s="1"/>
  <c r="G53"/>
  <c r="L53"/>
  <c r="AN53"/>
  <c r="AO53"/>
  <c r="AP53"/>
  <c r="AS53"/>
  <c r="D54"/>
  <c r="A54" s="1"/>
  <c r="C54"/>
  <c r="G54"/>
  <c r="L54"/>
  <c r="AN54"/>
  <c r="AO54"/>
  <c r="AP54"/>
  <c r="AS54"/>
  <c r="D55"/>
  <c r="A55" s="1"/>
  <c r="C55"/>
  <c r="G55"/>
  <c r="L55"/>
  <c r="AN55"/>
  <c r="AO55"/>
  <c r="AP55"/>
  <c r="AS55"/>
  <c r="D56"/>
  <c r="A56" s="1"/>
  <c r="C56"/>
  <c r="G56"/>
  <c r="L56"/>
  <c r="AN56"/>
  <c r="AO56"/>
  <c r="AP56"/>
  <c r="AS56"/>
  <c r="D57"/>
  <c r="A57" s="1"/>
  <c r="C57"/>
  <c r="G57"/>
  <c r="L57"/>
  <c r="AN57"/>
  <c r="AO57"/>
  <c r="AP57"/>
  <c r="AS57"/>
  <c r="D58"/>
  <c r="A58" s="1"/>
  <c r="C58"/>
  <c r="G58"/>
  <c r="L58"/>
  <c r="AN58"/>
  <c r="AO58"/>
  <c r="AP58"/>
  <c r="AQ58" s="1"/>
  <c r="AL58" s="1"/>
  <c r="AS58"/>
  <c r="D59"/>
  <c r="A59" s="1"/>
  <c r="C59"/>
  <c r="G59"/>
  <c r="L59"/>
  <c r="AN59"/>
  <c r="AO59"/>
  <c r="AP59"/>
  <c r="AS59"/>
  <c r="D60"/>
  <c r="A60" s="1"/>
  <c r="C60"/>
  <c r="G60"/>
  <c r="L60"/>
  <c r="AN60"/>
  <c r="AQ60" s="1"/>
  <c r="AL60" s="1"/>
  <c r="AO60"/>
  <c r="AP60"/>
  <c r="AS60"/>
  <c r="D61"/>
  <c r="A61" s="1"/>
  <c r="C61"/>
  <c r="G61"/>
  <c r="L61"/>
  <c r="O61"/>
  <c r="AN61"/>
  <c r="AO61"/>
  <c r="AP61"/>
  <c r="AS61"/>
  <c r="D62"/>
  <c r="A62" s="1"/>
  <c r="C62"/>
  <c r="G62"/>
  <c r="L62"/>
  <c r="T62"/>
  <c r="AN62"/>
  <c r="AO62"/>
  <c r="AP62"/>
  <c r="AS62"/>
  <c r="D63"/>
  <c r="A63" s="1"/>
  <c r="C63"/>
  <c r="G63"/>
  <c r="L63"/>
  <c r="T63"/>
  <c r="AN63"/>
  <c r="AO63"/>
  <c r="AP63"/>
  <c r="AS63"/>
  <c r="D64"/>
  <c r="A64" s="1"/>
  <c r="C64"/>
  <c r="G64"/>
  <c r="L64"/>
  <c r="AN64"/>
  <c r="AO64"/>
  <c r="AP64"/>
  <c r="AS64"/>
  <c r="D65"/>
  <c r="A65" s="1"/>
  <c r="C65"/>
  <c r="G65"/>
  <c r="L65"/>
  <c r="AN65"/>
  <c r="AO65"/>
  <c r="AP65"/>
  <c r="AS65"/>
  <c r="D66"/>
  <c r="A66" s="1"/>
  <c r="G66"/>
  <c r="L66"/>
  <c r="AN66"/>
  <c r="AO66"/>
  <c r="AP66"/>
  <c r="AS66"/>
  <c r="D67"/>
  <c r="A67" s="1"/>
  <c r="C67"/>
  <c r="G67"/>
  <c r="L67"/>
  <c r="AN67"/>
  <c r="AO67"/>
  <c r="AQ67"/>
  <c r="AL67" s="1"/>
  <c r="AP67"/>
  <c r="AS67"/>
  <c r="D68"/>
  <c r="A68" s="1"/>
  <c r="G68"/>
  <c r="L68"/>
  <c r="AN68"/>
  <c r="AO68"/>
  <c r="AP68"/>
  <c r="AS68"/>
  <c r="D69"/>
  <c r="A69" s="1"/>
  <c r="C69"/>
  <c r="G69"/>
  <c r="L69"/>
  <c r="AN69"/>
  <c r="AO69"/>
  <c r="AQ69" s="1"/>
  <c r="AL69" s="1"/>
  <c r="AP69"/>
  <c r="AS69"/>
  <c r="D70"/>
  <c r="A70" s="1"/>
  <c r="C70"/>
  <c r="G70"/>
  <c r="L70"/>
  <c r="AN70"/>
  <c r="AO70"/>
  <c r="AP70"/>
  <c r="AS70"/>
  <c r="D71"/>
  <c r="A71" s="1"/>
  <c r="C71"/>
  <c r="G71"/>
  <c r="L71"/>
  <c r="AN71"/>
  <c r="AO71"/>
  <c r="AP71"/>
  <c r="AS71"/>
  <c r="D72"/>
  <c r="A72" s="1"/>
  <c r="C72"/>
  <c r="G72"/>
  <c r="L72"/>
  <c r="AN72"/>
  <c r="AO72"/>
  <c r="AP72"/>
  <c r="AS72"/>
  <c r="D73"/>
  <c r="A73" s="1"/>
  <c r="C73"/>
  <c r="G73"/>
  <c r="L73"/>
  <c r="AN73"/>
  <c r="AQ73" s="1"/>
  <c r="AL73" s="1"/>
  <c r="AO73"/>
  <c r="AP73"/>
  <c r="AS73"/>
  <c r="D74"/>
  <c r="A74" s="1"/>
  <c r="C74"/>
  <c r="G74"/>
  <c r="L74"/>
  <c r="AN74"/>
  <c r="AO74"/>
  <c r="AP74"/>
  <c r="AS74"/>
  <c r="D75"/>
  <c r="A75" s="1"/>
  <c r="G75"/>
  <c r="L75"/>
  <c r="T75"/>
  <c r="AN75"/>
  <c r="AQ75" s="1"/>
  <c r="AL75" s="1"/>
  <c r="AO75"/>
  <c r="AP75"/>
  <c r="AS75"/>
  <c r="D76"/>
  <c r="A76" s="1"/>
  <c r="C76"/>
  <c r="G76"/>
  <c r="L76"/>
  <c r="AN76"/>
  <c r="AO76"/>
  <c r="AP76"/>
  <c r="AS76"/>
  <c r="D77"/>
  <c r="A77" s="1"/>
  <c r="C77"/>
  <c r="G77"/>
  <c r="L77"/>
  <c r="AN77"/>
  <c r="AO77"/>
  <c r="AP77"/>
  <c r="AS77"/>
  <c r="D78"/>
  <c r="A78" s="1"/>
  <c r="C78"/>
  <c r="G78"/>
  <c r="L78"/>
  <c r="T78"/>
  <c r="AN78"/>
  <c r="AO78"/>
  <c r="AP78"/>
  <c r="AS78"/>
  <c r="D79"/>
  <c r="A79" s="1"/>
  <c r="C79"/>
  <c r="G79"/>
  <c r="L79"/>
  <c r="AN79"/>
  <c r="AO79"/>
  <c r="AP79"/>
  <c r="AS79"/>
  <c r="D80"/>
  <c r="A80" s="1"/>
  <c r="C80"/>
  <c r="G80"/>
  <c r="L80"/>
  <c r="AN80"/>
  <c r="AO80"/>
  <c r="AP80"/>
  <c r="AS80"/>
  <c r="D81"/>
  <c r="A81" s="1"/>
  <c r="C81"/>
  <c r="G81"/>
  <c r="L81"/>
  <c r="AN81"/>
  <c r="AO81"/>
  <c r="AQ81" s="1"/>
  <c r="AL81" s="1"/>
  <c r="AP81"/>
  <c r="AS81"/>
  <c r="D82"/>
  <c r="A82" s="1"/>
  <c r="C82"/>
  <c r="G82"/>
  <c r="L82"/>
  <c r="AN82"/>
  <c r="AQ82" s="1"/>
  <c r="AO82"/>
  <c r="AP82"/>
  <c r="AS82"/>
  <c r="D83"/>
  <c r="A83" s="1"/>
  <c r="C83"/>
  <c r="G83"/>
  <c r="L83"/>
  <c r="AN83"/>
  <c r="AO83"/>
  <c r="AP83"/>
  <c r="AQ83"/>
  <c r="AS83"/>
  <c r="D84"/>
  <c r="A84" s="1"/>
  <c r="C84"/>
  <c r="G84"/>
  <c r="L84"/>
  <c r="AN84"/>
  <c r="AO84"/>
  <c r="AP84"/>
  <c r="AS84"/>
  <c r="D85"/>
  <c r="A85" s="1"/>
  <c r="C85"/>
  <c r="G85"/>
  <c r="L85"/>
  <c r="AN85"/>
  <c r="AO85"/>
  <c r="AP85"/>
  <c r="AQ85" s="1"/>
  <c r="AL85" s="1"/>
  <c r="AS85"/>
  <c r="D86"/>
  <c r="A86" s="1"/>
  <c r="C86"/>
  <c r="G86"/>
  <c r="L86"/>
  <c r="AA86"/>
  <c r="AN86"/>
  <c r="AO86"/>
  <c r="AP86"/>
  <c r="AS86"/>
  <c r="D87"/>
  <c r="A87" s="1"/>
  <c r="C87"/>
  <c r="G87"/>
  <c r="L87"/>
  <c r="T87"/>
  <c r="AN87"/>
  <c r="AO87"/>
  <c r="AP87"/>
  <c r="AS87"/>
  <c r="D88"/>
  <c r="A88" s="1"/>
  <c r="C88"/>
  <c r="G88"/>
  <c r="L88"/>
  <c r="AN88"/>
  <c r="AQ88" s="1"/>
  <c r="AL88" s="1"/>
  <c r="AO88"/>
  <c r="AP88"/>
  <c r="AS88"/>
  <c r="D89"/>
  <c r="A89" s="1"/>
  <c r="C89"/>
  <c r="G89"/>
  <c r="L89"/>
  <c r="AN89"/>
  <c r="AO89"/>
  <c r="AQ89" s="1"/>
  <c r="AP89"/>
  <c r="AS89"/>
  <c r="D90"/>
  <c r="A90" s="1"/>
  <c r="C90"/>
  <c r="G90"/>
  <c r="L90"/>
  <c r="AN90"/>
  <c r="AO90"/>
  <c r="AP90"/>
  <c r="AS90"/>
  <c r="D91"/>
  <c r="A91" s="1"/>
  <c r="G91"/>
  <c r="L91"/>
  <c r="AN91"/>
  <c r="AO91"/>
  <c r="AQ91" s="1"/>
  <c r="AL91" s="1"/>
  <c r="AP91"/>
  <c r="AS91"/>
  <c r="D92"/>
  <c r="A92" s="1"/>
  <c r="C92"/>
  <c r="G92"/>
  <c r="L92"/>
  <c r="AN92"/>
  <c r="AO92"/>
  <c r="AP92"/>
  <c r="AS92"/>
  <c r="D93"/>
  <c r="A93" s="1"/>
  <c r="C93"/>
  <c r="G93"/>
  <c r="L93"/>
  <c r="AN93"/>
  <c r="AQ93" s="1"/>
  <c r="AL93" s="1"/>
  <c r="AO93"/>
  <c r="AP93"/>
  <c r="AS93"/>
  <c r="D94"/>
  <c r="A94" s="1"/>
  <c r="C94"/>
  <c r="G94"/>
  <c r="L94"/>
  <c r="T94"/>
  <c r="AN94"/>
  <c r="AO94"/>
  <c r="AP94"/>
  <c r="AS94"/>
  <c r="D95"/>
  <c r="A95" s="1"/>
  <c r="C95"/>
  <c r="G95"/>
  <c r="L95"/>
  <c r="AN95"/>
  <c r="AO95"/>
  <c r="AP95"/>
  <c r="AS95"/>
  <c r="D96"/>
  <c r="A96" s="1"/>
  <c r="C96"/>
  <c r="G96"/>
  <c r="L96"/>
  <c r="AN96"/>
  <c r="AO96"/>
  <c r="AP96"/>
  <c r="AS96"/>
  <c r="D97"/>
  <c r="A97" s="1"/>
  <c r="C97"/>
  <c r="G97"/>
  <c r="L97"/>
  <c r="AN97"/>
  <c r="AO97"/>
  <c r="AQ97"/>
  <c r="AL97" s="1"/>
  <c r="AP97"/>
  <c r="AS97"/>
  <c r="D98"/>
  <c r="A98" s="1"/>
  <c r="C98"/>
  <c r="G98"/>
  <c r="L98"/>
  <c r="AN98"/>
  <c r="AO98"/>
  <c r="AQ98" s="1"/>
  <c r="AL98" s="1"/>
  <c r="AP98"/>
  <c r="AS98"/>
  <c r="D99"/>
  <c r="A99" s="1"/>
  <c r="C99"/>
  <c r="G99"/>
  <c r="L99"/>
  <c r="AA99"/>
  <c r="AN99"/>
  <c r="AO99"/>
  <c r="AP99"/>
  <c r="AS99"/>
  <c r="D100"/>
  <c r="A100" s="1"/>
  <c r="C100"/>
  <c r="G100"/>
  <c r="L100"/>
  <c r="AN100"/>
  <c r="AO100"/>
  <c r="AQ100" s="1"/>
  <c r="AL100" s="1"/>
  <c r="AP100"/>
  <c r="AS100"/>
  <c r="D101"/>
  <c r="A101" s="1"/>
  <c r="C101"/>
  <c r="G101"/>
  <c r="L101"/>
  <c r="AN101"/>
  <c r="AO101"/>
  <c r="AP101"/>
  <c r="AS101"/>
  <c r="D102"/>
  <c r="A102" s="1"/>
  <c r="C102"/>
  <c r="G102"/>
  <c r="L102"/>
  <c r="AA102"/>
  <c r="AN102"/>
  <c r="AO102"/>
  <c r="AP102"/>
  <c r="AS102"/>
  <c r="D103"/>
  <c r="A103" s="1"/>
  <c r="C103"/>
  <c r="G103"/>
  <c r="L103"/>
  <c r="T103"/>
  <c r="AN103"/>
  <c r="AO103"/>
  <c r="AP103"/>
  <c r="AS103"/>
  <c r="D104"/>
  <c r="A104" s="1"/>
  <c r="C104"/>
  <c r="G104"/>
  <c r="L104"/>
  <c r="AN104"/>
  <c r="AO104"/>
  <c r="AP104"/>
  <c r="AS104"/>
  <c r="D105"/>
  <c r="A105" s="1"/>
  <c r="C105"/>
  <c r="G105"/>
  <c r="L105"/>
  <c r="AN105"/>
  <c r="AO105"/>
  <c r="AP105"/>
  <c r="AS105"/>
  <c r="D106"/>
  <c r="A106" s="1"/>
  <c r="C106"/>
  <c r="G106"/>
  <c r="L106"/>
  <c r="T106"/>
  <c r="AN106"/>
  <c r="AO106"/>
  <c r="AP106"/>
  <c r="AS106"/>
  <c r="D107"/>
  <c r="A107" s="1"/>
  <c r="C107"/>
  <c r="G107"/>
  <c r="L107"/>
  <c r="T107"/>
  <c r="AN107"/>
  <c r="AO107"/>
  <c r="AP107"/>
  <c r="AS107"/>
  <c r="D108"/>
  <c r="A108" s="1"/>
  <c r="C108"/>
  <c r="G108"/>
  <c r="L108"/>
  <c r="AN108"/>
  <c r="AO108"/>
  <c r="AP108"/>
  <c r="AS108"/>
  <c r="C109"/>
  <c r="D109"/>
  <c r="G109"/>
  <c r="L109"/>
  <c r="AN109"/>
  <c r="AO109"/>
  <c r="AP109"/>
  <c r="AS109"/>
  <c r="C14" i="3"/>
  <c r="E117" i="5" s="1"/>
  <c r="C15" i="3"/>
  <c r="K117" i="5" s="1"/>
  <c r="C13" i="3"/>
  <c r="Z117" i="5" s="1"/>
  <c r="B2" i="4"/>
  <c r="B3"/>
  <c r="B4"/>
  <c r="K6"/>
  <c r="G17"/>
  <c r="J17"/>
  <c r="J18"/>
  <c r="C23"/>
  <c r="F23"/>
  <c r="H23"/>
  <c r="J23"/>
  <c r="C24"/>
  <c r="A24" s="1"/>
  <c r="F24"/>
  <c r="H24"/>
  <c r="J24"/>
  <c r="C25"/>
  <c r="A25" s="1"/>
  <c r="F25"/>
  <c r="H25"/>
  <c r="J25"/>
  <c r="C26"/>
  <c r="A26" s="1"/>
  <c r="B26"/>
  <c r="F26"/>
  <c r="H26"/>
  <c r="J26"/>
  <c r="C27"/>
  <c r="A27" s="1"/>
  <c r="F27"/>
  <c r="J27"/>
  <c r="C28"/>
  <c r="A28" s="1"/>
  <c r="B28"/>
  <c r="F28"/>
  <c r="H28"/>
  <c r="J28"/>
  <c r="C29"/>
  <c r="A29" s="1"/>
  <c r="B29"/>
  <c r="F29"/>
  <c r="H29"/>
  <c r="J29"/>
  <c r="C30"/>
  <c r="A30" s="1"/>
  <c r="F30"/>
  <c r="H30"/>
  <c r="J30"/>
  <c r="C31"/>
  <c r="A31" s="1"/>
  <c r="B31"/>
  <c r="F31"/>
  <c r="H31"/>
  <c r="J31"/>
  <c r="C32"/>
  <c r="A32" s="1"/>
  <c r="F32"/>
  <c r="H32"/>
  <c r="J32"/>
  <c r="C33"/>
  <c r="A33" s="1"/>
  <c r="F33"/>
  <c r="H33"/>
  <c r="J33"/>
  <c r="C34"/>
  <c r="A34" s="1"/>
  <c r="B34"/>
  <c r="F34"/>
  <c r="H34"/>
  <c r="J34"/>
  <c r="C35"/>
  <c r="A35" s="1"/>
  <c r="B35"/>
  <c r="F35"/>
  <c r="H35"/>
  <c r="J35"/>
  <c r="C36"/>
  <c r="A36" s="1"/>
  <c r="B36"/>
  <c r="F36"/>
  <c r="H36"/>
  <c r="J36"/>
  <c r="C37"/>
  <c r="A37" s="1"/>
  <c r="B37"/>
  <c r="F37"/>
  <c r="H37"/>
  <c r="J37"/>
  <c r="C38"/>
  <c r="A38" s="1"/>
  <c r="B38"/>
  <c r="F38"/>
  <c r="H38"/>
  <c r="J38"/>
  <c r="C39"/>
  <c r="A39"/>
  <c r="B39"/>
  <c r="F39"/>
  <c r="H39"/>
  <c r="J39"/>
  <c r="C40"/>
  <c r="A40" s="1"/>
  <c r="B40"/>
  <c r="F40"/>
  <c r="H40"/>
  <c r="J40"/>
  <c r="C41"/>
  <c r="A41" s="1"/>
  <c r="B41"/>
  <c r="F41"/>
  <c r="H41"/>
  <c r="J41"/>
  <c r="C42"/>
  <c r="A42" s="1"/>
  <c r="B42"/>
  <c r="F42"/>
  <c r="H42"/>
  <c r="J42"/>
  <c r="C43"/>
  <c r="A43" s="1"/>
  <c r="B43"/>
  <c r="F43"/>
  <c r="H43"/>
  <c r="J43"/>
  <c r="C44"/>
  <c r="A44" s="1"/>
  <c r="B44"/>
  <c r="F44"/>
  <c r="H44"/>
  <c r="J44"/>
  <c r="C45"/>
  <c r="A45" s="1"/>
  <c r="B45"/>
  <c r="F45"/>
  <c r="H45"/>
  <c r="J45"/>
  <c r="C46"/>
  <c r="A46" s="1"/>
  <c r="B46"/>
  <c r="F46"/>
  <c r="H46"/>
  <c r="J46"/>
  <c r="C47"/>
  <c r="A47" s="1"/>
  <c r="F47"/>
  <c r="H47"/>
  <c r="J47"/>
  <c r="C48"/>
  <c r="A48" s="1"/>
  <c r="B48"/>
  <c r="F48"/>
  <c r="H48"/>
  <c r="J48"/>
  <c r="C49"/>
  <c r="A49" s="1"/>
  <c r="B49"/>
  <c r="F49"/>
  <c r="H49"/>
  <c r="J49"/>
  <c r="C50"/>
  <c r="A50" s="1"/>
  <c r="B50"/>
  <c r="F50"/>
  <c r="H50"/>
  <c r="J50"/>
  <c r="C51"/>
  <c r="A51" s="1"/>
  <c r="B51"/>
  <c r="F51"/>
  <c r="H51"/>
  <c r="J51"/>
  <c r="C52"/>
  <c r="A52" s="1"/>
  <c r="B52"/>
  <c r="F52"/>
  <c r="H52"/>
  <c r="J52"/>
  <c r="C53"/>
  <c r="A53" s="1"/>
  <c r="B53"/>
  <c r="F53"/>
  <c r="H53"/>
  <c r="J53"/>
  <c r="C54"/>
  <c r="A54" s="1"/>
  <c r="B54"/>
  <c r="F54"/>
  <c r="H54"/>
  <c r="J54"/>
  <c r="C55"/>
  <c r="A55" s="1"/>
  <c r="B55"/>
  <c r="F55"/>
  <c r="H55"/>
  <c r="J55"/>
  <c r="C56"/>
  <c r="A56" s="1"/>
  <c r="B56"/>
  <c r="F56"/>
  <c r="H56"/>
  <c r="J56"/>
  <c r="C57"/>
  <c r="A57" s="1"/>
  <c r="B57"/>
  <c r="F57"/>
  <c r="H57"/>
  <c r="J57"/>
  <c r="C58"/>
  <c r="A58" s="1"/>
  <c r="B58"/>
  <c r="F58"/>
  <c r="H58"/>
  <c r="J58"/>
  <c r="C59"/>
  <c r="A59" s="1"/>
  <c r="B59"/>
  <c r="F59"/>
  <c r="H59"/>
  <c r="J59"/>
  <c r="C60"/>
  <c r="A60" s="1"/>
  <c r="B60"/>
  <c r="F60"/>
  <c r="H60"/>
  <c r="J60"/>
  <c r="C61"/>
  <c r="A61" s="1"/>
  <c r="B61"/>
  <c r="F61"/>
  <c r="H61"/>
  <c r="J61"/>
  <c r="C62"/>
  <c r="A62" s="1"/>
  <c r="B62"/>
  <c r="F62"/>
  <c r="H62"/>
  <c r="J62"/>
  <c r="C63"/>
  <c r="A63" s="1"/>
  <c r="B63"/>
  <c r="F63"/>
  <c r="H63"/>
  <c r="J63"/>
  <c r="C64"/>
  <c r="A64" s="1"/>
  <c r="B64"/>
  <c r="F64"/>
  <c r="H64"/>
  <c r="J64"/>
  <c r="C65"/>
  <c r="A65" s="1"/>
  <c r="B65"/>
  <c r="F65"/>
  <c r="H65"/>
  <c r="J65"/>
  <c r="C66"/>
  <c r="A66" s="1"/>
  <c r="F66"/>
  <c r="H66"/>
  <c r="J66"/>
  <c r="C67"/>
  <c r="A67" s="1"/>
  <c r="B67"/>
  <c r="F67"/>
  <c r="H67"/>
  <c r="J67"/>
  <c r="C68"/>
  <c r="A68" s="1"/>
  <c r="B68"/>
  <c r="F68"/>
  <c r="H68"/>
  <c r="J68"/>
  <c r="C69"/>
  <c r="A69" s="1"/>
  <c r="B69"/>
  <c r="F69"/>
  <c r="H69"/>
  <c r="J69"/>
  <c r="C70"/>
  <c r="A70" s="1"/>
  <c r="B70"/>
  <c r="F70"/>
  <c r="H70"/>
  <c r="J70"/>
  <c r="C71"/>
  <c r="A71" s="1"/>
  <c r="B71"/>
  <c r="F71"/>
  <c r="H71"/>
  <c r="J71"/>
  <c r="C72"/>
  <c r="A72" s="1"/>
  <c r="B72"/>
  <c r="F72"/>
  <c r="H72"/>
  <c r="J72"/>
  <c r="C73"/>
  <c r="A73" s="1"/>
  <c r="B73"/>
  <c r="F73"/>
  <c r="H73"/>
  <c r="J73"/>
  <c r="C74"/>
  <c r="A74" s="1"/>
  <c r="B74"/>
  <c r="F74"/>
  <c r="H74"/>
  <c r="J74"/>
  <c r="C75"/>
  <c r="A75" s="1"/>
  <c r="B75"/>
  <c r="F75"/>
  <c r="H75"/>
  <c r="J75"/>
  <c r="C76"/>
  <c r="A76" s="1"/>
  <c r="B76"/>
  <c r="F76"/>
  <c r="H76"/>
  <c r="J76"/>
  <c r="C77"/>
  <c r="A77" s="1"/>
  <c r="B77"/>
  <c r="F77"/>
  <c r="H77"/>
  <c r="J77"/>
  <c r="C78"/>
  <c r="A78" s="1"/>
  <c r="B78"/>
  <c r="F78"/>
  <c r="H78"/>
  <c r="J78"/>
  <c r="C79"/>
  <c r="A79" s="1"/>
  <c r="B79"/>
  <c r="F79"/>
  <c r="H79"/>
  <c r="J79"/>
  <c r="C80"/>
  <c r="A80" s="1"/>
  <c r="B80"/>
  <c r="F80"/>
  <c r="H80"/>
  <c r="J80"/>
  <c r="C81"/>
  <c r="A81" s="1"/>
  <c r="B81"/>
  <c r="F81"/>
  <c r="H81"/>
  <c r="J81"/>
  <c r="C82"/>
  <c r="A82" s="1"/>
  <c r="F82"/>
  <c r="H82"/>
  <c r="J82"/>
  <c r="C83"/>
  <c r="A83" s="1"/>
  <c r="B83"/>
  <c r="F83"/>
  <c r="H83"/>
  <c r="J83"/>
  <c r="C84"/>
  <c r="A84" s="1"/>
  <c r="B84"/>
  <c r="F84"/>
  <c r="H84"/>
  <c r="J84"/>
  <c r="C85"/>
  <c r="A85" s="1"/>
  <c r="B85"/>
  <c r="F85"/>
  <c r="H85"/>
  <c r="J85"/>
  <c r="C86"/>
  <c r="A86" s="1"/>
  <c r="B86"/>
  <c r="F86"/>
  <c r="H86"/>
  <c r="J86"/>
  <c r="C87"/>
  <c r="A87" s="1"/>
  <c r="B87"/>
  <c r="F87"/>
  <c r="H87"/>
  <c r="J87"/>
  <c r="C88"/>
  <c r="A88" s="1"/>
  <c r="F88"/>
  <c r="H88"/>
  <c r="J88"/>
  <c r="C89"/>
  <c r="A89" s="1"/>
  <c r="B89"/>
  <c r="F89"/>
  <c r="H89"/>
  <c r="J89"/>
  <c r="C90"/>
  <c r="A90" s="1"/>
  <c r="B90"/>
  <c r="F90"/>
  <c r="H90"/>
  <c r="J90"/>
  <c r="C91"/>
  <c r="A91" s="1"/>
  <c r="B91"/>
  <c r="F91"/>
  <c r="H91"/>
  <c r="J91"/>
  <c r="C92"/>
  <c r="A92" s="1"/>
  <c r="B92"/>
  <c r="F92"/>
  <c r="H92"/>
  <c r="J92"/>
  <c r="C93"/>
  <c r="A93" s="1"/>
  <c r="B93"/>
  <c r="F93"/>
  <c r="H93"/>
  <c r="J93"/>
  <c r="C94"/>
  <c r="A94" s="1"/>
  <c r="B94"/>
  <c r="F94"/>
  <c r="H94"/>
  <c r="J94"/>
  <c r="C95"/>
  <c r="A95" s="1"/>
  <c r="B95"/>
  <c r="F95"/>
  <c r="H95"/>
  <c r="J95"/>
  <c r="C96"/>
  <c r="A96" s="1"/>
  <c r="B96"/>
  <c r="F96"/>
  <c r="H96"/>
  <c r="J96"/>
  <c r="C97"/>
  <c r="A97" s="1"/>
  <c r="B97"/>
  <c r="F97"/>
  <c r="H97"/>
  <c r="J97"/>
  <c r="C98"/>
  <c r="A98" s="1"/>
  <c r="B98"/>
  <c r="F98"/>
  <c r="H98"/>
  <c r="J98"/>
  <c r="C99"/>
  <c r="A99" s="1"/>
  <c r="B99"/>
  <c r="F99"/>
  <c r="H99"/>
  <c r="J99"/>
  <c r="C100"/>
  <c r="A100" s="1"/>
  <c r="B100"/>
  <c r="F100"/>
  <c r="H100"/>
  <c r="J100"/>
  <c r="C101"/>
  <c r="A101" s="1"/>
  <c r="B101"/>
  <c r="F101"/>
  <c r="H101"/>
  <c r="J101"/>
  <c r="C102"/>
  <c r="A102" s="1"/>
  <c r="B102"/>
  <c r="F102"/>
  <c r="H102"/>
  <c r="J102"/>
  <c r="C103"/>
  <c r="A103" s="1"/>
  <c r="B103"/>
  <c r="F103"/>
  <c r="H103"/>
  <c r="J103"/>
  <c r="C104"/>
  <c r="A104" s="1"/>
  <c r="F104"/>
  <c r="H104"/>
  <c r="J104"/>
  <c r="C105"/>
  <c r="A105" s="1"/>
  <c r="B105"/>
  <c r="F105"/>
  <c r="H105"/>
  <c r="J105"/>
  <c r="C106"/>
  <c r="A106" s="1"/>
  <c r="B106"/>
  <c r="F106"/>
  <c r="H106"/>
  <c r="J106"/>
  <c r="C107"/>
  <c r="A107" s="1"/>
  <c r="B107"/>
  <c r="F107"/>
  <c r="H107"/>
  <c r="J107"/>
  <c r="C108"/>
  <c r="A108" s="1"/>
  <c r="B108"/>
  <c r="F108"/>
  <c r="H108"/>
  <c r="J108"/>
  <c r="C109"/>
  <c r="A109" s="1"/>
  <c r="B109"/>
  <c r="F109"/>
  <c r="H109"/>
  <c r="J109"/>
  <c r="C110"/>
  <c r="A110" s="1"/>
  <c r="B110"/>
  <c r="F110"/>
  <c r="H110"/>
  <c r="J110"/>
  <c r="C111"/>
  <c r="A111" s="1"/>
  <c r="B111"/>
  <c r="F111"/>
  <c r="H111"/>
  <c r="J111"/>
  <c r="C112"/>
  <c r="A112" s="1"/>
  <c r="B112"/>
  <c r="F112"/>
  <c r="H112"/>
  <c r="J112"/>
  <c r="C113"/>
  <c r="A113" s="1"/>
  <c r="B113"/>
  <c r="F113"/>
  <c r="H113"/>
  <c r="J113"/>
  <c r="C114"/>
  <c r="A114" s="1"/>
  <c r="B114"/>
  <c r="F114"/>
  <c r="H114"/>
  <c r="J114"/>
  <c r="C115"/>
  <c r="A115" s="1"/>
  <c r="B115"/>
  <c r="F115"/>
  <c r="H115"/>
  <c r="J115"/>
  <c r="C116"/>
  <c r="A116" s="1"/>
  <c r="B116"/>
  <c r="F116"/>
  <c r="H116"/>
  <c r="J116"/>
  <c r="C117"/>
  <c r="A117" s="1"/>
  <c r="B117"/>
  <c r="F117"/>
  <c r="H117"/>
  <c r="J117"/>
  <c r="C118"/>
  <c r="A118" s="1"/>
  <c r="B118"/>
  <c r="F118"/>
  <c r="H118"/>
  <c r="J118"/>
  <c r="C119"/>
  <c r="A119" s="1"/>
  <c r="B119"/>
  <c r="F119"/>
  <c r="H119"/>
  <c r="J119"/>
  <c r="C120"/>
  <c r="A120" s="1"/>
  <c r="B120"/>
  <c r="F120"/>
  <c r="H120"/>
  <c r="J120"/>
  <c r="C121"/>
  <c r="A121" s="1"/>
  <c r="B121"/>
  <c r="F121"/>
  <c r="H121"/>
  <c r="J121"/>
  <c r="B122"/>
  <c r="C122"/>
  <c r="F122"/>
  <c r="H122"/>
  <c r="J122"/>
  <c r="G125"/>
  <c r="G126"/>
  <c r="G127"/>
  <c r="G128"/>
  <c r="G129"/>
  <c r="G130"/>
  <c r="G131"/>
  <c r="B5" i="6"/>
  <c r="B6" i="7"/>
  <c r="B138" i="15"/>
  <c r="K138" s="1"/>
  <c r="Q71" s="1"/>
  <c r="B136"/>
  <c r="K136" s="1"/>
  <c r="Q69" s="1"/>
  <c r="AJ103" i="5"/>
  <c r="AC103" s="1"/>
  <c r="O100"/>
  <c r="AJ95"/>
  <c r="AC95"/>
  <c r="AJ91"/>
  <c r="AC91" s="1"/>
  <c r="O88"/>
  <c r="AJ79"/>
  <c r="AC79" s="1"/>
  <c r="AE79" s="1"/>
  <c r="AL22"/>
  <c r="AJ22"/>
  <c r="AC22" s="1"/>
  <c r="O106"/>
  <c r="AJ105"/>
  <c r="AC105" s="1"/>
  <c r="O102"/>
  <c r="O98"/>
  <c r="AJ97"/>
  <c r="AC97" s="1"/>
  <c r="O94"/>
  <c r="AJ85"/>
  <c r="AC85" s="1"/>
  <c r="O82"/>
  <c r="AJ81"/>
  <c r="AC81" s="1"/>
  <c r="O78"/>
  <c r="AQ72"/>
  <c r="AJ24"/>
  <c r="AC24" s="1"/>
  <c r="AC20"/>
  <c r="C137" i="14"/>
  <c r="B125" i="7"/>
  <c r="B106" i="11" s="1"/>
  <c r="C135" i="14"/>
  <c r="B123" i="7"/>
  <c r="B104" i="11" s="1"/>
  <c r="C133" i="14"/>
  <c r="B121" i="7"/>
  <c r="B102" i="11" s="1"/>
  <c r="C131" i="14"/>
  <c r="B119" i="7"/>
  <c r="B100" i="11" s="1"/>
  <c r="C129" i="14"/>
  <c r="B117" i="7"/>
  <c r="B98" i="11" s="1"/>
  <c r="C127" i="14"/>
  <c r="B115" i="7"/>
  <c r="B96" i="11" s="1"/>
  <c r="C125" i="14"/>
  <c r="B113" i="7"/>
  <c r="B94" i="11" s="1"/>
  <c r="C123" i="14"/>
  <c r="B111" i="7"/>
  <c r="B92" i="11" s="1"/>
  <c r="C121" i="14"/>
  <c r="B109" i="7"/>
  <c r="B90" i="11" s="1"/>
  <c r="C119" i="14"/>
  <c r="B107" i="7"/>
  <c r="B88" i="11" s="1"/>
  <c r="C117" i="14"/>
  <c r="B105" i="7"/>
  <c r="B86" i="11" s="1"/>
  <c r="C115" i="14"/>
  <c r="B103" i="7"/>
  <c r="B84" i="11" s="1"/>
  <c r="C113" i="14"/>
  <c r="B101" i="7"/>
  <c r="B82" i="11" s="1"/>
  <c r="C111" i="14"/>
  <c r="B99" i="7"/>
  <c r="B80" i="11" s="1"/>
  <c r="C109" i="14"/>
  <c r="B97" i="7"/>
  <c r="B78" i="11" s="1"/>
  <c r="C107" i="14"/>
  <c r="B95" i="7"/>
  <c r="B76" i="11" s="1"/>
  <c r="C105" i="14"/>
  <c r="B93" i="7"/>
  <c r="B74" i="11" s="1"/>
  <c r="C103" i="14"/>
  <c r="B91" i="7"/>
  <c r="B72" i="11" s="1"/>
  <c r="C101" i="14"/>
  <c r="B89" i="7"/>
  <c r="B70" i="11" s="1"/>
  <c r="C99" i="14"/>
  <c r="B87" i="7"/>
  <c r="B68" i="11" s="1"/>
  <c r="C97" i="14"/>
  <c r="B85" i="7"/>
  <c r="B66" i="11" s="1"/>
  <c r="C93" i="14"/>
  <c r="B81" i="7"/>
  <c r="B62" i="11" s="1"/>
  <c r="C91" i="14"/>
  <c r="B79" i="7"/>
  <c r="B60" i="11" s="1"/>
  <c r="C89" i="14"/>
  <c r="B77" i="7"/>
  <c r="B58" i="11" s="1"/>
  <c r="C87" i="14"/>
  <c r="B75" i="7"/>
  <c r="B56" i="11" s="1"/>
  <c r="C85" i="14"/>
  <c r="B73" i="7"/>
  <c r="B54" i="11" s="1"/>
  <c r="C83" i="14"/>
  <c r="B71" i="7"/>
  <c r="B52" i="11" s="1"/>
  <c r="C81" i="14"/>
  <c r="B69" i="7"/>
  <c r="B50" i="11" s="1"/>
  <c r="B67" i="7"/>
  <c r="B48" i="11" s="1"/>
  <c r="C77" i="14"/>
  <c r="B65" i="7"/>
  <c r="B46" i="11" s="1"/>
  <c r="C75" i="14"/>
  <c r="B63" i="7"/>
  <c r="B44" i="11" s="1"/>
  <c r="C73" i="14"/>
  <c r="B61" i="7"/>
  <c r="B42" i="11" s="1"/>
  <c r="C71" i="14"/>
  <c r="B59" i="7"/>
  <c r="B40" i="11" s="1"/>
  <c r="C68" i="14"/>
  <c r="B56" i="7"/>
  <c r="B37" i="11" s="1"/>
  <c r="B33" i="10"/>
  <c r="B33" i="9"/>
  <c r="C66" i="14"/>
  <c r="B54" i="7"/>
  <c r="B35" i="11" s="1"/>
  <c r="B31" i="10"/>
  <c r="B31" i="9"/>
  <c r="C64" i="14"/>
  <c r="B52" i="7"/>
  <c r="B33" i="11" s="1"/>
  <c r="B29" i="10"/>
  <c r="B29" i="9"/>
  <c r="C62" i="14"/>
  <c r="B50" i="7"/>
  <c r="B31" i="11" s="1"/>
  <c r="B27" i="10"/>
  <c r="B27" i="9"/>
  <c r="C60" i="14"/>
  <c r="B48" i="7"/>
  <c r="B29" i="11" s="1"/>
  <c r="B25" i="10"/>
  <c r="B25" i="9"/>
  <c r="C58" i="14"/>
  <c r="B46" i="7"/>
  <c r="B27" i="11" s="1"/>
  <c r="B23" i="10"/>
  <c r="B23" i="9"/>
  <c r="C56" i="14"/>
  <c r="B44" i="7"/>
  <c r="B25" i="11" s="1"/>
  <c r="B21" i="10"/>
  <c r="B21" i="9"/>
  <c r="C54" i="14"/>
  <c r="B42" i="7"/>
  <c r="B23" i="11" s="1"/>
  <c r="B19" i="10"/>
  <c r="B19" i="9"/>
  <c r="C52" i="14"/>
  <c r="B40" i="7"/>
  <c r="B21" i="11" s="1"/>
  <c r="B17" i="10"/>
  <c r="B17" i="9"/>
  <c r="C50" i="14"/>
  <c r="B38" i="7"/>
  <c r="B19" i="11" s="1"/>
  <c r="B15" i="10"/>
  <c r="B15" i="9"/>
  <c r="B13"/>
  <c r="B11"/>
  <c r="C44" i="14"/>
  <c r="B32" i="7"/>
  <c r="B13" i="11" s="1"/>
  <c r="B9" i="10"/>
  <c r="B9" i="9"/>
  <c r="C42" i="14"/>
  <c r="B7" i="10"/>
  <c r="B7" i="9"/>
  <c r="AB160" i="13"/>
  <c r="BW290" i="11" s="1"/>
  <c r="U10" i="16"/>
  <c r="U11" s="1"/>
  <c r="U12" s="1"/>
  <c r="U13" s="1"/>
  <c r="U14" s="1"/>
  <c r="U15" s="1"/>
  <c r="U16" s="1"/>
  <c r="U17" s="1"/>
  <c r="U18" s="1"/>
  <c r="U19" s="1"/>
  <c r="U20" s="1"/>
  <c r="U21" s="1"/>
  <c r="U22" s="1"/>
  <c r="U23" s="1"/>
  <c r="U24" s="1"/>
  <c r="U25" s="1"/>
  <c r="W10"/>
  <c r="W11" s="1"/>
  <c r="W12" s="1"/>
  <c r="W13" s="1"/>
  <c r="W14" s="1"/>
  <c r="W15" s="1"/>
  <c r="W16" s="1"/>
  <c r="W17" s="1"/>
  <c r="W18" s="1"/>
  <c r="W19" s="1"/>
  <c r="W20" s="1"/>
  <c r="W21" s="1"/>
  <c r="W22" s="1"/>
  <c r="W23" s="1"/>
  <c r="W24" s="1"/>
  <c r="W25" s="1"/>
  <c r="AA97" i="10"/>
  <c r="AG97" s="1"/>
  <c r="AA81"/>
  <c r="AG81" s="1"/>
  <c r="AA77"/>
  <c r="AG77" s="1"/>
  <c r="AA65"/>
  <c r="AG65" s="1"/>
  <c r="AA53"/>
  <c r="AG53" s="1"/>
  <c r="AA41"/>
  <c r="AG41" s="1"/>
  <c r="AA33"/>
  <c r="AG33" s="1"/>
  <c r="AA31"/>
  <c r="AG31" s="1"/>
  <c r="AA29"/>
  <c r="AG29" s="1"/>
  <c r="AA27"/>
  <c r="AG27" s="1"/>
  <c r="AA25"/>
  <c r="AG25" s="1"/>
  <c r="AA23"/>
  <c r="AG23" s="1"/>
  <c r="AA21"/>
  <c r="AG21" s="1"/>
  <c r="AA19"/>
  <c r="AG19" s="1"/>
  <c r="AA17"/>
  <c r="AG17" s="1"/>
  <c r="AA15"/>
  <c r="AG15" s="1"/>
  <c r="Q38" i="15"/>
  <c r="Q131"/>
  <c r="P38"/>
  <c r="A38" s="1"/>
  <c r="D38"/>
  <c r="F38"/>
  <c r="H38"/>
  <c r="J38"/>
  <c r="L38"/>
  <c r="N38"/>
  <c r="E38"/>
  <c r="I38"/>
  <c r="M38"/>
  <c r="C38"/>
  <c r="G38"/>
  <c r="K38"/>
  <c r="O38"/>
  <c r="O62" i="5"/>
  <c r="O58"/>
  <c r="O56"/>
  <c r="O54"/>
  <c r="O52"/>
  <c r="O50"/>
  <c r="O40"/>
  <c r="O38"/>
  <c r="O36"/>
  <c r="A121" i="7"/>
  <c r="A118"/>
  <c r="A114"/>
  <c r="A110"/>
  <c r="A109"/>
  <c r="A105"/>
  <c r="A102"/>
  <c r="A98"/>
  <c r="A97"/>
  <c r="A94"/>
  <c r="A93"/>
  <c r="A90"/>
  <c r="A89"/>
  <c r="A86"/>
  <c r="A85"/>
  <c r="A82"/>
  <c r="A81"/>
  <c r="A78"/>
  <c r="A77"/>
  <c r="A74"/>
  <c r="A70"/>
  <c r="A66"/>
  <c r="A65"/>
  <c r="A62"/>
  <c r="A61"/>
  <c r="A58"/>
  <c r="A55"/>
  <c r="A51"/>
  <c r="A50"/>
  <c r="A46"/>
  <c r="A43"/>
  <c r="A42"/>
  <c r="A39"/>
  <c r="A35"/>
  <c r="A31"/>
  <c r="AA99" i="10"/>
  <c r="AG99" s="1"/>
  <c r="AA95"/>
  <c r="AG95" s="1"/>
  <c r="AA91"/>
  <c r="AG91" s="1"/>
  <c r="AA87"/>
  <c r="AG87" s="1"/>
  <c r="AA83"/>
  <c r="AG83" s="1"/>
  <c r="AA75"/>
  <c r="AG75" s="1"/>
  <c r="AA67"/>
  <c r="AG67" s="1"/>
  <c r="AA59"/>
  <c r="AG59" s="1"/>
  <c r="AA55"/>
  <c r="AG55" s="1"/>
  <c r="AA47"/>
  <c r="AG47" s="1"/>
  <c r="AA43"/>
  <c r="AG43" s="1"/>
  <c r="AA39"/>
  <c r="AG39" s="1"/>
  <c r="W49" i="15"/>
  <c r="AE49"/>
  <c r="AJ54"/>
  <c r="AG54"/>
  <c r="AI54"/>
  <c r="AJ61"/>
  <c r="AJ63"/>
  <c r="C27"/>
  <c r="E27"/>
  <c r="G27"/>
  <c r="I27"/>
  <c r="K27"/>
  <c r="D27"/>
  <c r="H27"/>
  <c r="E25"/>
  <c r="D25"/>
  <c r="G23"/>
  <c r="H23"/>
  <c r="I21"/>
  <c r="C17"/>
  <c r="E17"/>
  <c r="G17"/>
  <c r="I17"/>
  <c r="K17"/>
  <c r="D17"/>
  <c r="H17"/>
  <c r="C13"/>
  <c r="E13"/>
  <c r="G13"/>
  <c r="I13"/>
  <c r="K13"/>
  <c r="D13"/>
  <c r="H13"/>
  <c r="AY259" i="13"/>
  <c r="BA259" s="1"/>
  <c r="AZ259"/>
  <c r="AY177"/>
  <c r="BA177" s="1"/>
  <c r="AY183"/>
  <c r="BA183" s="1"/>
  <c r="AY188"/>
  <c r="BA188" s="1"/>
  <c r="AY189"/>
  <c r="BA189" s="1"/>
  <c r="AY193"/>
  <c r="BA193" s="1"/>
  <c r="AY197"/>
  <c r="BA197" s="1"/>
  <c r="AY201"/>
  <c r="BA201" s="1"/>
  <c r="AY205"/>
  <c r="BA205" s="1"/>
  <c r="AY209"/>
  <c r="BA209" s="1"/>
  <c r="AY213"/>
  <c r="BA213" s="1"/>
  <c r="AY217"/>
  <c r="BA217" s="1"/>
  <c r="AY221"/>
  <c r="BA221" s="1"/>
  <c r="AY225"/>
  <c r="BA225" s="1"/>
  <c r="AY229"/>
  <c r="BA229" s="1"/>
  <c r="AY233"/>
  <c r="BA233" s="1"/>
  <c r="AY237"/>
  <c r="BA237" s="1"/>
  <c r="AY241"/>
  <c r="BA241" s="1"/>
  <c r="AY253"/>
  <c r="BA253" s="1"/>
  <c r="AY257"/>
  <c r="BA257" s="1"/>
  <c r="AZ257"/>
  <c r="AZ253"/>
  <c r="AZ241"/>
  <c r="AZ237"/>
  <c r="AZ233"/>
  <c r="AZ229"/>
  <c r="AZ225"/>
  <c r="AZ221"/>
  <c r="AZ217"/>
  <c r="AZ213"/>
  <c r="AZ209"/>
  <c r="AZ205"/>
  <c r="AZ201"/>
  <c r="AZ197"/>
  <c r="AZ193"/>
  <c r="AZ189"/>
  <c r="AZ177"/>
  <c r="Q40" i="15"/>
  <c r="Q133"/>
  <c r="P40"/>
  <c r="A40" s="1"/>
  <c r="D40"/>
  <c r="F40"/>
  <c r="H40"/>
  <c r="J40"/>
  <c r="L40"/>
  <c r="N40"/>
  <c r="Q36"/>
  <c r="F36"/>
  <c r="N36"/>
  <c r="AK39"/>
  <c r="W39"/>
  <c r="Y39"/>
  <c r="AA39"/>
  <c r="AC39"/>
  <c r="AE39"/>
  <c r="AG39"/>
  <c r="AI39"/>
  <c r="AK37"/>
  <c r="W37"/>
  <c r="Y37"/>
  <c r="AA37"/>
  <c r="AC37"/>
  <c r="AE37"/>
  <c r="AG37"/>
  <c r="AI37"/>
  <c r="AK53"/>
  <c r="AG53"/>
  <c r="C33"/>
  <c r="E33"/>
  <c r="G33"/>
  <c r="I33"/>
  <c r="K33"/>
  <c r="I30"/>
  <c r="G29"/>
  <c r="U62"/>
  <c r="W62" s="1"/>
  <c r="AH54"/>
  <c r="AD49"/>
  <c r="B42"/>
  <c r="I42" s="1"/>
  <c r="AZ183" i="13"/>
  <c r="AZ188"/>
  <c r="F27" i="15"/>
  <c r="F21"/>
  <c r="F17"/>
  <c r="F13"/>
  <c r="C26"/>
  <c r="E26"/>
  <c r="G26"/>
  <c r="I26"/>
  <c r="K26"/>
  <c r="C24"/>
  <c r="K24"/>
  <c r="I22"/>
  <c r="AC44" s="1"/>
  <c r="C19"/>
  <c r="E19"/>
  <c r="G19"/>
  <c r="I19"/>
  <c r="K19"/>
  <c r="C15"/>
  <c r="K15"/>
  <c r="B5" i="11"/>
  <c r="B25" i="7"/>
  <c r="D6" i="8"/>
  <c r="C112" s="1"/>
  <c r="B35" i="7"/>
  <c r="B16" i="11" s="1"/>
  <c r="B27" i="4"/>
  <c r="C14" i="8"/>
  <c r="B8" i="9"/>
  <c r="B31" i="7"/>
  <c r="B12" i="11" s="1"/>
  <c r="AA17" i="5"/>
  <c r="AY240" i="13"/>
  <c r="BA240" s="1"/>
  <c r="AZ240"/>
  <c r="T17" i="5"/>
  <c r="T108"/>
  <c r="AA97"/>
  <c r="O97"/>
  <c r="T89"/>
  <c r="AA63"/>
  <c r="O63"/>
  <c r="T55"/>
  <c r="AA53"/>
  <c r="AA39"/>
  <c r="O39"/>
  <c r="AA37"/>
  <c r="AA19"/>
  <c r="T14"/>
  <c r="Y17"/>
  <c r="T33" i="15"/>
  <c r="F26"/>
  <c r="T25"/>
  <c r="T18"/>
  <c r="T16"/>
  <c r="K16"/>
  <c r="I16"/>
  <c r="G16"/>
  <c r="E16"/>
  <c r="H14"/>
  <c r="D14"/>
  <c r="F30"/>
  <c r="AZ239" i="13"/>
  <c r="AY234"/>
  <c r="BA234" s="1"/>
  <c r="AY224"/>
  <c r="BA224" s="1"/>
  <c r="AZ224"/>
  <c r="AY200"/>
  <c r="BA200" s="1"/>
  <c r="AZ200"/>
  <c r="AY186"/>
  <c r="BA186" s="1"/>
  <c r="AZ186"/>
  <c r="Z10" i="16"/>
  <c r="Z11" s="1"/>
  <c r="Z12" s="1"/>
  <c r="Z13" s="1"/>
  <c r="Z14" s="1"/>
  <c r="Z15" s="1"/>
  <c r="Z16" s="1"/>
  <c r="Z17" s="1"/>
  <c r="Z18" s="1"/>
  <c r="Z19" s="1"/>
  <c r="Z20" s="1"/>
  <c r="Z21" s="1"/>
  <c r="Z22" s="1"/>
  <c r="Z23" s="1"/>
  <c r="Z24" s="1"/>
  <c r="Z25" s="1"/>
  <c r="AA46" i="5"/>
  <c r="T43"/>
  <c r="AA41"/>
  <c r="O41"/>
  <c r="AA38"/>
  <c r="T35"/>
  <c r="AA25"/>
  <c r="O25"/>
  <c r="O14"/>
  <c r="Y57"/>
  <c r="Y41"/>
  <c r="AY256" i="13"/>
  <c r="BA256" s="1"/>
  <c r="AZ256"/>
  <c r="Y11" i="16"/>
  <c r="Y12" s="1"/>
  <c r="Y13" s="1"/>
  <c r="Y14" s="1"/>
  <c r="Y15" s="1"/>
  <c r="Y16" s="1"/>
  <c r="Y17" s="1"/>
  <c r="Y18" s="1"/>
  <c r="Y19" s="1"/>
  <c r="Y20" s="1"/>
  <c r="Y21" s="1"/>
  <c r="Y22" s="1"/>
  <c r="Y23" s="1"/>
  <c r="Y24" s="1"/>
  <c r="Y25" s="1"/>
  <c r="B50" i="15"/>
  <c r="V50"/>
  <c r="AI50" s="1"/>
  <c r="K32"/>
  <c r="AE54" s="1"/>
  <c r="I32"/>
  <c r="AC54" s="1"/>
  <c r="G32"/>
  <c r="AA54" s="1"/>
  <c r="E32"/>
  <c r="Y54" s="1"/>
  <c r="X54"/>
  <c r="AL53"/>
  <c r="AH53"/>
  <c r="H31"/>
  <c r="AB53" s="1"/>
  <c r="H26"/>
  <c r="AH44"/>
  <c r="E20"/>
  <c r="K18"/>
  <c r="I18"/>
  <c r="G18"/>
  <c r="E18"/>
  <c r="K14"/>
  <c r="I14"/>
  <c r="G14"/>
  <c r="E14"/>
  <c r="AY250" i="13"/>
  <c r="BA250" s="1"/>
  <c r="AY218"/>
  <c r="BA218" s="1"/>
  <c r="O36" i="15"/>
  <c r="Y60" i="5"/>
  <c r="Y52"/>
  <c r="E31" i="15"/>
  <c r="Y53" s="1"/>
  <c r="V52"/>
  <c r="AG52" s="1"/>
  <c r="B52"/>
  <c r="O52" s="1"/>
  <c r="G28"/>
  <c r="V46"/>
  <c r="AL46" s="1"/>
  <c r="B46"/>
  <c r="K46" s="1"/>
  <c r="D19"/>
  <c r="H19"/>
  <c r="AY230" i="13"/>
  <c r="BA230" s="1"/>
  <c r="AZ230"/>
  <c r="AZ227"/>
  <c r="AY214"/>
  <c r="BA214" s="1"/>
  <c r="AZ214"/>
  <c r="AZ211"/>
  <c r="AF54" i="15"/>
  <c r="B54"/>
  <c r="D54" s="1"/>
  <c r="AZ204" i="13"/>
  <c r="AY258"/>
  <c r="BA258" s="1"/>
  <c r="AZ247"/>
  <c r="AY226"/>
  <c r="BA226" s="1"/>
  <c r="AZ215"/>
  <c r="AY210"/>
  <c r="BA210" s="1"/>
  <c r="AY198"/>
  <c r="BA198" s="1"/>
  <c r="D33" i="15"/>
  <c r="H33"/>
  <c r="J33"/>
  <c r="V48"/>
  <c r="B48"/>
  <c r="O48" s="1"/>
  <c r="AF44"/>
  <c r="AJ69"/>
  <c r="H15"/>
  <c r="AY254" i="13"/>
  <c r="BA254" s="1"/>
  <c r="AZ254"/>
  <c r="AY251"/>
  <c r="BA251" s="1"/>
  <c r="AY235"/>
  <c r="BA235" s="1"/>
  <c r="AY222"/>
  <c r="BA222" s="1"/>
  <c r="AZ222"/>
  <c r="AY219"/>
  <c r="BA219" s="1"/>
  <c r="AY202"/>
  <c r="BA202" s="1"/>
  <c r="AZ202"/>
  <c r="AD46" i="15"/>
  <c r="AY170" i="13"/>
  <c r="BA170" s="1"/>
  <c r="T19" i="5"/>
  <c r="AA18"/>
  <c r="O18"/>
  <c r="A32" i="7"/>
  <c r="AA14" i="5"/>
  <c r="AJ79" i="15"/>
  <c r="AZ207" i="13"/>
  <c r="AY196"/>
  <c r="BA196" s="1"/>
  <c r="AZ196"/>
  <c r="AZ192"/>
  <c r="AY252"/>
  <c r="BA252" s="1"/>
  <c r="AZ252"/>
  <c r="AY220"/>
  <c r="BA220" s="1"/>
  <c r="AZ220"/>
  <c r="AY208"/>
  <c r="BA208" s="1"/>
  <c r="AZ208"/>
  <c r="AB10" i="16"/>
  <c r="AB11" s="1"/>
  <c r="AB12" s="1"/>
  <c r="AB13" s="1"/>
  <c r="AB14" s="1"/>
  <c r="AB15" s="1"/>
  <c r="AB16" s="1"/>
  <c r="AB17" s="1"/>
  <c r="AB18" s="1"/>
  <c r="AB19" s="1"/>
  <c r="AB20" s="1"/>
  <c r="AB21" s="1"/>
  <c r="AB22" s="1"/>
  <c r="AB23" s="1"/>
  <c r="AB24" s="1"/>
  <c r="AB25" s="1"/>
  <c r="F32" i="15"/>
  <c r="Z54" s="1"/>
  <c r="H24"/>
  <c r="T21"/>
  <c r="D114" i="11"/>
  <c r="Z39" i="15"/>
  <c r="AD39"/>
  <c r="AH39"/>
  <c r="AB49"/>
  <c r="AY236" i="13"/>
  <c r="BA236" s="1"/>
  <c r="AZ236"/>
  <c r="AJ78" i="15"/>
  <c r="C32"/>
  <c r="W54" s="1"/>
  <c r="H32"/>
  <c r="AB54" s="1"/>
  <c r="T31"/>
  <c r="B53"/>
  <c r="J53" s="1"/>
  <c r="E40"/>
  <c r="I40"/>
  <c r="M40"/>
  <c r="T32"/>
  <c r="AK44"/>
  <c r="J18"/>
  <c r="F18"/>
  <c r="J16"/>
  <c r="F16"/>
  <c r="AJ25" i="5"/>
  <c r="AC25" s="1"/>
  <c r="AJ23"/>
  <c r="AC23" s="1"/>
  <c r="AE23" s="1"/>
  <c r="AJ21"/>
  <c r="AC21" s="1"/>
  <c r="AJ18"/>
  <c r="AC18"/>
  <c r="AE18"/>
  <c r="AE17"/>
  <c r="AA46" i="15"/>
  <c r="Q141"/>
  <c r="T21" i="5"/>
  <c r="Y69"/>
  <c r="Y42"/>
  <c r="G40" i="15"/>
  <c r="O40"/>
  <c r="C40"/>
  <c r="K40"/>
  <c r="AY206" i="13"/>
  <c r="BA206" s="1"/>
  <c r="AZ206"/>
  <c r="AY190"/>
  <c r="BA190" s="1"/>
  <c r="AZ190"/>
  <c r="H18" i="15"/>
  <c r="H16"/>
  <c r="T18" i="5"/>
  <c r="Y109"/>
  <c r="Y45"/>
  <c r="Y37"/>
  <c r="AZ174" i="13"/>
  <c r="AY173"/>
  <c r="BA173" s="1"/>
  <c r="AZ173"/>
  <c r="AY172"/>
  <c r="BA172" s="1"/>
  <c r="AZ172"/>
  <c r="AZ171"/>
  <c r="AY171"/>
  <c r="BA171" s="1"/>
  <c r="AY176"/>
  <c r="BA176" s="1"/>
  <c r="AZ176"/>
  <c r="AY175"/>
  <c r="BA175" s="1"/>
  <c r="AZ175"/>
  <c r="AY180"/>
  <c r="BA180"/>
  <c r="AZ180"/>
  <c r="AY181"/>
  <c r="BA181" s="1"/>
  <c r="AZ181"/>
  <c r="AY179"/>
  <c r="BA179" s="1"/>
  <c r="AZ179"/>
  <c r="O31" i="5"/>
  <c r="O27"/>
  <c r="AY169" i="13"/>
  <c r="BA169" s="1"/>
  <c r="AZ169"/>
  <c r="AY167"/>
  <c r="BA167" s="1"/>
  <c r="AZ167"/>
  <c r="AZ168"/>
  <c r="X37" i="15"/>
  <c r="AB37"/>
  <c r="AF37"/>
  <c r="AJ37"/>
  <c r="AL44"/>
  <c r="AL39"/>
  <c r="AG44"/>
  <c r="AF39"/>
  <c r="X39"/>
  <c r="B41"/>
  <c r="G41" s="1"/>
  <c r="AJ44"/>
  <c r="V40"/>
  <c r="AK40" s="1"/>
  <c r="V36"/>
  <c r="AA36" s="1"/>
  <c r="V51"/>
  <c r="AF51" s="1"/>
  <c r="V55"/>
  <c r="T14"/>
  <c r="J14"/>
  <c r="C128" i="8"/>
  <c r="D128" s="1"/>
  <c r="D116" s="1"/>
  <c r="Y74" i="5"/>
  <c r="Y40"/>
  <c r="Y108"/>
  <c r="Y104"/>
  <c r="Y96"/>
  <c r="T40"/>
  <c r="Y39"/>
  <c r="Y38"/>
  <c r="O37"/>
  <c r="T36"/>
  <c r="Y35"/>
  <c r="AJ53" i="15"/>
  <c r="AF53"/>
  <c r="T22"/>
  <c r="AB55"/>
  <c r="Y106" i="5"/>
  <c r="Y98"/>
  <c r="Y82"/>
  <c r="Y31"/>
  <c r="AD37" i="15"/>
  <c r="Z37"/>
  <c r="AH37"/>
  <c r="AL37"/>
  <c r="B51"/>
  <c r="C51" s="1"/>
  <c r="T15"/>
  <c r="AJ38" i="5"/>
  <c r="AC38" s="1"/>
  <c r="AE38" s="1"/>
  <c r="AJ109"/>
  <c r="AC109" s="1"/>
  <c r="AE109" s="1"/>
  <c r="O28"/>
  <c r="AO243" i="7"/>
  <c r="AR243" s="1"/>
  <c r="AS244"/>
  <c r="AO244"/>
  <c r="AQ244" s="1"/>
  <c r="C61" i="11"/>
  <c r="A61" s="1"/>
  <c r="A80" i="7"/>
  <c r="B92"/>
  <c r="B73" i="11" s="1"/>
  <c r="C104" i="14"/>
  <c r="C75" i="8"/>
  <c r="B88" i="4"/>
  <c r="B69" i="10"/>
  <c r="B69" i="9"/>
  <c r="C75" i="5"/>
  <c r="B51" i="7"/>
  <c r="B32" i="11" s="1"/>
  <c r="B28" i="10"/>
  <c r="B28" i="9"/>
  <c r="C63" i="14"/>
  <c r="C34" i="8"/>
  <c r="C34" i="5"/>
  <c r="B47" i="4"/>
  <c r="C49" i="14"/>
  <c r="B37" i="7"/>
  <c r="B18" i="11"/>
  <c r="B14" i="10"/>
  <c r="B14" i="9"/>
  <c r="C20" i="5"/>
  <c r="C20" i="8"/>
  <c r="B33" i="4"/>
  <c r="C19" i="8"/>
  <c r="C19" i="5"/>
  <c r="B32" i="4"/>
  <c r="B13" i="10"/>
  <c r="C48" i="14"/>
  <c r="B36" i="7"/>
  <c r="B17" i="11"/>
  <c r="C17" i="8"/>
  <c r="C17" i="5"/>
  <c r="B30" i="4"/>
  <c r="B11" i="10"/>
  <c r="B34" i="7"/>
  <c r="B15" i="11" s="1"/>
  <c r="C46" i="14"/>
  <c r="AQ87" i="5"/>
  <c r="AL87" s="1"/>
  <c r="AQ62"/>
  <c r="AL62" s="1"/>
  <c r="AQ41"/>
  <c r="AL41" s="1"/>
  <c r="AA84"/>
  <c r="Y23"/>
  <c r="T23"/>
  <c r="AA23"/>
  <c r="O23"/>
  <c r="AJ104"/>
  <c r="AC104" s="1"/>
  <c r="AE104" s="1"/>
  <c r="AJ98"/>
  <c r="AC98" s="1"/>
  <c r="AE98" s="1"/>
  <c r="AA48"/>
  <c r="Y48"/>
  <c r="AJ35"/>
  <c r="AC35" s="1"/>
  <c r="AE35" s="1"/>
  <c r="C98" i="11"/>
  <c r="A98" s="1"/>
  <c r="A117" i="7"/>
  <c r="AJ16" i="5"/>
  <c r="AC16" s="1"/>
  <c r="O101"/>
  <c r="Y101"/>
  <c r="T101"/>
  <c r="AA101"/>
  <c r="AE90"/>
  <c r="T90"/>
  <c r="AA90"/>
  <c r="O90"/>
  <c r="Y90"/>
  <c r="AJ87"/>
  <c r="AC87" s="1"/>
  <c r="AE87" s="1"/>
  <c r="AA80"/>
  <c r="T80"/>
  <c r="Y80"/>
  <c r="O80"/>
  <c r="C87" i="11"/>
  <c r="A87" s="1"/>
  <c r="A106" i="7"/>
  <c r="C17" i="11"/>
  <c r="A17" s="1"/>
  <c r="A36" i="7"/>
  <c r="AQ37" i="5"/>
  <c r="AL37" s="1"/>
  <c r="AQ90"/>
  <c r="AL90"/>
  <c r="AQ74"/>
  <c r="AL74" s="1"/>
  <c r="Y87"/>
  <c r="AA87"/>
  <c r="C49" i="11"/>
  <c r="A49" s="1"/>
  <c r="A68" i="7"/>
  <c r="AA109" i="5"/>
  <c r="Y99"/>
  <c r="O99"/>
  <c r="AJ89"/>
  <c r="AC89" s="1"/>
  <c r="AE89" s="1"/>
  <c r="AJ80"/>
  <c r="AC80" s="1"/>
  <c r="AE80" s="1"/>
  <c r="AA35"/>
  <c r="C82" i="14"/>
  <c r="B70" i="7"/>
  <c r="B51" i="11" s="1"/>
  <c r="B47" i="9"/>
  <c r="C53" i="8"/>
  <c r="B47" i="10"/>
  <c r="C53" i="5"/>
  <c r="B66" i="4"/>
  <c r="B46" i="10"/>
  <c r="B46" i="9"/>
  <c r="B44" i="10"/>
  <c r="B44" i="9"/>
  <c r="C50" i="8"/>
  <c r="C79" i="14"/>
  <c r="AE69" i="5"/>
  <c r="AE53"/>
  <c r="Y53"/>
  <c r="F42" i="15"/>
  <c r="Q42"/>
  <c r="T104" i="5"/>
  <c r="O42"/>
  <c r="AA74"/>
  <c r="T58"/>
  <c r="AA57"/>
  <c r="T53"/>
  <c r="AQ39"/>
  <c r="AL39" s="1"/>
  <c r="AJ76"/>
  <c r="AC76" s="1"/>
  <c r="AE76" s="1"/>
  <c r="AJ71"/>
  <c r="AC71" s="1"/>
  <c r="AE71" s="1"/>
  <c r="T69"/>
  <c r="AJ66"/>
  <c r="AC66" s="1"/>
  <c r="O53"/>
  <c r="AJ50"/>
  <c r="AC50" s="1"/>
  <c r="AE50" s="1"/>
  <c r="AJ44"/>
  <c r="AC44" s="1"/>
  <c r="AE44" s="1"/>
  <c r="AA42"/>
  <c r="AA48" i="10"/>
  <c r="AG48" s="1"/>
  <c r="AJ99" i="5"/>
  <c r="AC99"/>
  <c r="AE99" s="1"/>
  <c r="Y95"/>
  <c r="AA95"/>
  <c r="AJ67"/>
  <c r="AC67" s="1"/>
  <c r="AE67" s="1"/>
  <c r="C57" i="11"/>
  <c r="A57" s="1"/>
  <c r="A76" i="7"/>
  <c r="C120" i="14"/>
  <c r="B108" i="7"/>
  <c r="B89" i="11" s="1"/>
  <c r="C91" i="8"/>
  <c r="B104" i="4"/>
  <c r="C98" i="14"/>
  <c r="B86" i="7"/>
  <c r="B67" i="11" s="1"/>
  <c r="B63" i="9"/>
  <c r="C69" i="8"/>
  <c r="B82" i="4"/>
  <c r="B62" i="10"/>
  <c r="C68" i="8"/>
  <c r="B60" i="10"/>
  <c r="B60" i="9"/>
  <c r="C95" i="14"/>
  <c r="AE102" i="5"/>
  <c r="T102"/>
  <c r="C30" i="11"/>
  <c r="A30" s="1"/>
  <c r="A49" i="7"/>
  <c r="C26" i="11"/>
  <c r="A26" s="1"/>
  <c r="A45" i="7"/>
  <c r="B12" i="9"/>
  <c r="C18" i="8"/>
  <c r="AQ104" i="5"/>
  <c r="AL104" s="1"/>
  <c r="AQ47"/>
  <c r="AL47" s="1"/>
  <c r="N42" i="15"/>
  <c r="A113" i="7"/>
  <c r="B83"/>
  <c r="B64" i="11" s="1"/>
  <c r="O104" i="5"/>
  <c r="AQ101"/>
  <c r="AL101" s="1"/>
  <c r="AQ95"/>
  <c r="AL95"/>
  <c r="C91"/>
  <c r="O87"/>
  <c r="C68"/>
  <c r="C66"/>
  <c r="AA58"/>
  <c r="AQ20"/>
  <c r="AL20" s="1"/>
  <c r="AE108"/>
  <c r="C66" i="8"/>
  <c r="B85" i="9"/>
  <c r="AA100" i="10"/>
  <c r="AG100" s="1"/>
  <c r="B85"/>
  <c r="B63"/>
  <c r="A92" i="7"/>
  <c r="C73" i="11"/>
  <c r="A73" s="1"/>
  <c r="C130" i="14"/>
  <c r="B95" i="9"/>
  <c r="C101" i="8"/>
  <c r="B92" i="10"/>
  <c r="B92" i="9"/>
  <c r="C88" i="14"/>
  <c r="B76" i="7"/>
  <c r="B57" i="11" s="1"/>
  <c r="C59" i="8"/>
  <c r="D31" i="15"/>
  <c r="X53" s="1"/>
  <c r="C64" i="11"/>
  <c r="A64" s="1"/>
  <c r="A83" i="7"/>
  <c r="C40" i="11"/>
  <c r="A40" s="1"/>
  <c r="A59" i="7"/>
  <c r="C33" i="11"/>
  <c r="A33" s="1"/>
  <c r="A52" i="7"/>
  <c r="C136" i="14"/>
  <c r="B124" i="7"/>
  <c r="B105" i="11" s="1"/>
  <c r="C107" i="8"/>
  <c r="C114" i="14"/>
  <c r="B79" i="9"/>
  <c r="C85" i="8"/>
  <c r="B76" i="10"/>
  <c r="B76" i="9"/>
  <c r="C72" i="14"/>
  <c r="C43" i="8"/>
  <c r="C65" i="14"/>
  <c r="B53" i="7"/>
  <c r="B34" i="11" s="1"/>
  <c r="B30" i="9"/>
  <c r="F24" i="15"/>
  <c r="C90" i="14"/>
  <c r="B78" i="7"/>
  <c r="B59" i="11" s="1"/>
  <c r="C74" i="14"/>
  <c r="B62" i="7"/>
  <c r="B43" i="11" s="1"/>
  <c r="A31" i="15"/>
  <c r="D29"/>
  <c r="X51" s="1"/>
  <c r="C55" i="14"/>
  <c r="B139" i="15"/>
  <c r="K139" s="1"/>
  <c r="Q72" s="1"/>
  <c r="AQ243" i="7"/>
  <c r="AS243"/>
  <c r="H46" i="15"/>
  <c r="AC48"/>
  <c r="AJ76"/>
  <c r="H54"/>
  <c r="D51"/>
  <c r="AA55"/>
  <c r="AI55"/>
  <c r="L54"/>
  <c r="E51"/>
  <c r="O54"/>
  <c r="F54"/>
  <c r="J54"/>
  <c r="AJ50"/>
  <c r="AQ54" i="5"/>
  <c r="AL54" s="1"/>
  <c r="AQ80"/>
  <c r="AL80" s="1"/>
  <c r="Q135" i="15"/>
  <c r="F52"/>
  <c r="AQ106" i="5"/>
  <c r="AL106" s="1"/>
  <c r="AQ94"/>
  <c r="AL94"/>
  <c r="AQ52"/>
  <c r="AL52" s="1"/>
  <c r="AQ32"/>
  <c r="AL32" s="1"/>
  <c r="AQ23"/>
  <c r="AL23" s="1"/>
  <c r="AE49"/>
  <c r="AQ107"/>
  <c r="AL107" s="1"/>
  <c r="AQ96"/>
  <c r="AL96" s="1"/>
  <c r="AQ76"/>
  <c r="AL76" s="1"/>
  <c r="AQ68"/>
  <c r="AL68" s="1"/>
  <c r="AL29"/>
  <c r="AE46"/>
  <c r="AE93"/>
  <c r="AE78"/>
  <c r="AE55"/>
  <c r="AE52"/>
  <c r="C124" i="14"/>
  <c r="B112" i="7"/>
  <c r="B93" i="11" s="1"/>
  <c r="C80" i="14"/>
  <c r="B68" i="7"/>
  <c r="B49" i="11" s="1"/>
  <c r="C70" i="14"/>
  <c r="B58" i="7"/>
  <c r="B39" i="11" s="1"/>
  <c r="C45" i="14"/>
  <c r="B33" i="7"/>
  <c r="B14" i="11" s="1"/>
  <c r="C95" i="8"/>
  <c r="C51"/>
  <c r="B88" i="9"/>
  <c r="B10"/>
  <c r="B45" i="10"/>
  <c r="B35"/>
  <c r="A124" i="7"/>
  <c r="A107"/>
  <c r="A33"/>
  <c r="C16" i="8"/>
  <c r="B10" i="10"/>
  <c r="J26" i="15"/>
  <c r="D26"/>
  <c r="B43"/>
  <c r="K43" s="1"/>
  <c r="V43"/>
  <c r="AF43" s="1"/>
  <c r="T17"/>
  <c r="T23"/>
  <c r="Q146"/>
  <c r="N53"/>
  <c r="AH48"/>
  <c r="Y48"/>
  <c r="M54"/>
  <c r="Q147"/>
  <c r="P54"/>
  <c r="E54"/>
  <c r="I54"/>
  <c r="C54"/>
  <c r="G54"/>
  <c r="N54"/>
  <c r="K54"/>
  <c r="AQ55" i="5"/>
  <c r="AL55" s="1"/>
  <c r="AH43" i="15"/>
  <c r="O53"/>
  <c r="AQ77" i="5"/>
  <c r="AL77"/>
  <c r="AQ109"/>
  <c r="AL109" s="1"/>
  <c r="AQ26"/>
  <c r="AL26" s="1"/>
  <c r="AQ17"/>
  <c r="AL17" s="1"/>
  <c r="L48" i="15"/>
  <c r="W46"/>
  <c r="K42"/>
  <c r="AQ92" i="5"/>
  <c r="AL92" s="1"/>
  <c r="AQ70"/>
  <c r="AL70" s="1"/>
  <c r="AQ64"/>
  <c r="AL64" s="1"/>
  <c r="AQ51"/>
  <c r="AL51" s="1"/>
  <c r="AQ33"/>
  <c r="AL33" s="1"/>
  <c r="AQ31"/>
  <c r="AL31" s="1"/>
  <c r="AQ27"/>
  <c r="AL27" s="1"/>
  <c r="Z55" i="15"/>
  <c r="AD55"/>
  <c r="AO245" i="7"/>
  <c r="AO246" s="1"/>
  <c r="AJ55" i="15"/>
  <c r="AI46"/>
  <c r="AH51"/>
  <c r="AG55"/>
  <c r="Y55"/>
  <c r="W40"/>
  <c r="X46"/>
  <c r="Y46"/>
  <c r="AQ108" i="5"/>
  <c r="AL108" s="1"/>
  <c r="AQ25"/>
  <c r="AL25" s="1"/>
  <c r="AQ19"/>
  <c r="AL19" s="1"/>
  <c r="AE61"/>
  <c r="AE45"/>
  <c r="C122" i="14"/>
  <c r="B110" i="7"/>
  <c r="B91" i="11" s="1"/>
  <c r="Y89" i="5"/>
  <c r="Y59"/>
  <c r="AA56"/>
  <c r="A48" i="7"/>
  <c r="C100" i="8"/>
  <c r="C58"/>
  <c r="C42"/>
  <c r="B86" i="9"/>
  <c r="B55"/>
  <c r="B40"/>
  <c r="B36"/>
  <c r="B26"/>
  <c r="B87" i="10"/>
  <c r="B84"/>
  <c r="B57"/>
  <c r="B26"/>
  <c r="B66" i="7"/>
  <c r="B47" i="11" s="1"/>
  <c r="AB153" i="13"/>
  <c r="B2" i="11"/>
  <c r="C102" i="14"/>
  <c r="B90" i="7"/>
  <c r="B71" i="11" s="1"/>
  <c r="Y61" i="5"/>
  <c r="A75" i="7"/>
  <c r="C106" i="8"/>
  <c r="C93"/>
  <c r="C62"/>
  <c r="C60"/>
  <c r="C32"/>
  <c r="B100" i="9"/>
  <c r="B54"/>
  <c r="B43"/>
  <c r="B100" i="7"/>
  <c r="B81" i="11" s="1"/>
  <c r="A99" i="7"/>
  <c r="C80" i="11"/>
  <c r="A80" s="1"/>
  <c r="A37" i="7"/>
  <c r="C18" i="11"/>
  <c r="A18" s="1"/>
  <c r="V47" i="15"/>
  <c r="AG47" s="1"/>
  <c r="B47"/>
  <c r="I47" s="1"/>
  <c r="B45"/>
  <c r="V45"/>
  <c r="AE45" s="1"/>
  <c r="F19"/>
  <c r="J19"/>
  <c r="N112"/>
  <c r="BT49"/>
  <c r="G112"/>
  <c r="B134"/>
  <c r="K134" s="1"/>
  <c r="Q67" s="1"/>
  <c r="V42"/>
  <c r="AH42" s="1"/>
  <c r="B37"/>
  <c r="F37" s="1"/>
  <c r="C16"/>
  <c r="C14"/>
  <c r="B44"/>
  <c r="M44" s="1"/>
  <c r="Q138"/>
  <c r="AD45"/>
  <c r="AA45"/>
  <c r="C37"/>
  <c r="D37"/>
  <c r="X47"/>
  <c r="W47"/>
  <c r="AJ15" i="5"/>
  <c r="AC15" s="1"/>
  <c r="AE15" s="1"/>
  <c r="P109" i="10"/>
  <c r="K23" i="7"/>
  <c r="M29" i="6"/>
  <c r="B5" i="10"/>
  <c r="T123" i="8"/>
  <c r="P23" i="7"/>
  <c r="C41" i="14"/>
  <c r="D119" i="11"/>
  <c r="K123" i="8"/>
  <c r="C11" i="11"/>
  <c r="A11" s="1"/>
  <c r="O13" i="8"/>
  <c r="AZ163" i="13" s="1"/>
  <c r="O15" i="8"/>
  <c r="AZ165" i="13" s="1"/>
  <c r="T15" i="8"/>
  <c r="V15"/>
  <c r="Y15"/>
  <c r="T15" i="5"/>
  <c r="O15"/>
  <c r="V11" i="8"/>
  <c r="Y15" i="5"/>
  <c r="B27" i="7"/>
  <c r="B8" i="11" s="1"/>
  <c r="O10" i="8"/>
  <c r="AZ160" i="13" s="1"/>
  <c r="Y10" i="8"/>
  <c r="T10"/>
  <c r="AA12" i="5"/>
  <c r="C40" i="14"/>
  <c r="C11" i="8"/>
  <c r="B24" i="4"/>
  <c r="C8" i="11"/>
  <c r="A8" s="1"/>
  <c r="AF4" i="9"/>
  <c r="D152" i="14"/>
  <c r="T11" i="8"/>
  <c r="O11"/>
  <c r="B4" i="9"/>
  <c r="B23" i="4"/>
  <c r="C10" i="5"/>
  <c r="T122" i="8"/>
  <c r="B22" i="7"/>
  <c r="AG109" i="10"/>
  <c r="G28" i="6"/>
  <c r="J28"/>
  <c r="AH268" i="13"/>
  <c r="D153" i="14"/>
  <c r="K122" i="8"/>
  <c r="D118" i="11"/>
  <c r="F118"/>
  <c r="AG107" i="10"/>
  <c r="AO273" i="7"/>
  <c r="AR273" s="1"/>
  <c r="AO272"/>
  <c r="AS273"/>
  <c r="AO274"/>
  <c r="AR274" s="1"/>
  <c r="E50" i="15"/>
  <c r="N50"/>
  <c r="P50"/>
  <c r="O50"/>
  <c r="K50"/>
  <c r="D50"/>
  <c r="L50"/>
  <c r="Q143"/>
  <c r="M50"/>
  <c r="G50"/>
  <c r="H50"/>
  <c r="J50"/>
  <c r="T81" i="5"/>
  <c r="AE81"/>
  <c r="O81"/>
  <c r="Y81"/>
  <c r="AA81"/>
  <c r="AA71"/>
  <c r="Y71"/>
  <c r="T71"/>
  <c r="W48" i="15"/>
  <c r="AE48"/>
  <c r="AL48"/>
  <c r="AA48"/>
  <c r="AJ48"/>
  <c r="X48"/>
  <c r="Z48"/>
  <c r="AG48"/>
  <c r="AK48"/>
  <c r="AB48"/>
  <c r="AD48"/>
  <c r="AJ73"/>
  <c r="AI48"/>
  <c r="C46"/>
  <c r="O46"/>
  <c r="G46"/>
  <c r="L52"/>
  <c r="I52"/>
  <c r="D52"/>
  <c r="C52"/>
  <c r="H52"/>
  <c r="N52"/>
  <c r="P52"/>
  <c r="K52"/>
  <c r="G52"/>
  <c r="E52"/>
  <c r="Q145"/>
  <c r="M52"/>
  <c r="O10" i="5"/>
  <c r="A34" i="7"/>
  <c r="V9" i="16"/>
  <c r="V10" s="1"/>
  <c r="V11" s="1"/>
  <c r="O71" i="5"/>
  <c r="T13"/>
  <c r="AA13"/>
  <c r="T85"/>
  <c r="AE85"/>
  <c r="O85"/>
  <c r="T79"/>
  <c r="Y79"/>
  <c r="AA79"/>
  <c r="O79"/>
  <c r="AA60"/>
  <c r="T60"/>
  <c r="O60"/>
  <c r="AQ273" i="7"/>
  <c r="Q136" i="15"/>
  <c r="AB40"/>
  <c r="AG40"/>
  <c r="AJ40"/>
  <c r="AI40"/>
  <c r="X40"/>
  <c r="AF40"/>
  <c r="AE40"/>
  <c r="AD40"/>
  <c r="AL40"/>
  <c r="AH40"/>
  <c r="AC40"/>
  <c r="AJ64"/>
  <c r="Y40"/>
  <c r="T83" i="5"/>
  <c r="O83"/>
  <c r="Y83"/>
  <c r="AE77"/>
  <c r="O77"/>
  <c r="Y77"/>
  <c r="T77"/>
  <c r="AA76"/>
  <c r="O76"/>
  <c r="Y76"/>
  <c r="T76"/>
  <c r="AE68"/>
  <c r="AA68"/>
  <c r="Y67"/>
  <c r="O67"/>
  <c r="AA67"/>
  <c r="AA65"/>
  <c r="Y65"/>
  <c r="T65"/>
  <c r="AE65"/>
  <c r="O65"/>
  <c r="Y64"/>
  <c r="O57"/>
  <c r="AE57"/>
  <c r="J44" i="15"/>
  <c r="AF48"/>
  <c r="O13" i="5"/>
  <c r="I50" i="15"/>
  <c r="AY161" i="13"/>
  <c r="BA161" s="1"/>
  <c r="AD36" i="15"/>
  <c r="AB36"/>
  <c r="AH36"/>
  <c r="J41"/>
  <c r="Q134"/>
  <c r="AE92" i="5"/>
  <c r="AA92"/>
  <c r="O92"/>
  <c r="T92"/>
  <c r="Y92"/>
  <c r="AA49"/>
  <c r="T49"/>
  <c r="O49"/>
  <c r="Y49"/>
  <c r="O48"/>
  <c r="T48"/>
  <c r="AE48"/>
  <c r="AE33"/>
  <c r="AA33"/>
  <c r="Y33"/>
  <c r="T33"/>
  <c r="AE32"/>
  <c r="AE31"/>
  <c r="AA31"/>
  <c r="T31"/>
  <c r="AE30"/>
  <c r="AE29"/>
  <c r="Y29"/>
  <c r="T29"/>
  <c r="O29"/>
  <c r="AA29"/>
  <c r="J29" i="6"/>
  <c r="Y13" i="5"/>
  <c r="C50" i="15"/>
  <c r="J52"/>
  <c r="F50"/>
  <c r="Y85" i="5"/>
  <c r="T98" i="8"/>
  <c r="O94"/>
  <c r="T94"/>
  <c r="Y94"/>
  <c r="V94"/>
  <c r="O82"/>
  <c r="T82"/>
  <c r="Y82"/>
  <c r="O78"/>
  <c r="AZ228" i="13" s="1"/>
  <c r="T78" i="8"/>
  <c r="Y78"/>
  <c r="V78"/>
  <c r="O66"/>
  <c r="AZ216" i="13" s="1"/>
  <c r="T66" i="8"/>
  <c r="Y66"/>
  <c r="O62"/>
  <c r="AZ212" i="13" s="1"/>
  <c r="T62" i="8"/>
  <c r="Y62"/>
  <c r="V62"/>
  <c r="AF55" i="15"/>
  <c r="Q45"/>
  <c r="M45"/>
  <c r="O45"/>
  <c r="AB46"/>
  <c r="Y14" i="5"/>
  <c r="T82"/>
  <c r="Y78"/>
  <c r="Y45" i="8"/>
  <c r="O41"/>
  <c r="AZ191" i="13" s="1"/>
  <c r="T41" i="8"/>
  <c r="Y41"/>
  <c r="V41"/>
  <c r="O37"/>
  <c r="AY187" i="13" s="1"/>
  <c r="T37" i="8"/>
  <c r="Y37"/>
  <c r="V37"/>
  <c r="I45" i="15"/>
  <c r="O89" i="5"/>
  <c r="B140" i="15"/>
  <c r="B146" s="1"/>
  <c r="K140" s="1"/>
  <c r="Q73" s="1"/>
  <c r="AY244" i="13"/>
  <c r="BA244" s="1"/>
  <c r="AZ244"/>
  <c r="AZ187"/>
  <c r="AY191"/>
  <c r="BA191" s="1"/>
  <c r="AZ232"/>
  <c r="AY232"/>
  <c r="BA232" s="1"/>
  <c r="BA187"/>
  <c r="M30" i="6"/>
  <c r="AH269" i="13"/>
  <c r="AY163"/>
  <c r="BA163" s="1"/>
  <c r="AQ14" i="5"/>
  <c r="AL14" s="1"/>
  <c r="AJ14"/>
  <c r="AC14" s="1"/>
  <c r="AE14" s="1"/>
  <c r="AZ164" i="13"/>
  <c r="K22" i="7"/>
  <c r="B118" i="11"/>
  <c r="G7" i="6"/>
  <c r="K5" i="13"/>
  <c r="D154" i="14"/>
  <c r="G30" i="6"/>
  <c r="B21" i="7"/>
  <c r="Y10" i="5"/>
  <c r="AQ10" l="1"/>
  <c r="AR10" s="1"/>
  <c r="C12" i="8"/>
  <c r="B29" i="7"/>
  <c r="B10" i="11" s="1"/>
  <c r="AB271" i="13"/>
  <c r="AC264" s="1"/>
  <c r="B25" i="4"/>
  <c r="C12" i="5"/>
  <c r="AY162" i="13"/>
  <c r="BA162" s="1"/>
  <c r="B6" i="9"/>
  <c r="O11" i="5"/>
  <c r="B28" i="7"/>
  <c r="B9" i="11" s="1"/>
  <c r="B5" i="9"/>
  <c r="AA11" i="5"/>
  <c r="T11"/>
  <c r="C39" i="14"/>
  <c r="B4" i="10"/>
  <c r="AZ246" i="13"/>
  <c r="AY246"/>
  <c r="BA246" s="1"/>
  <c r="AY243"/>
  <c r="BA243" s="1"/>
  <c r="AZ243"/>
  <c r="AY184"/>
  <c r="BA184" s="1"/>
  <c r="AZ184"/>
  <c r="J55" i="15"/>
  <c r="K55"/>
  <c r="Q148"/>
  <c r="E55"/>
  <c r="L55"/>
  <c r="H55"/>
  <c r="O55"/>
  <c r="P55"/>
  <c r="G55"/>
  <c r="M55"/>
  <c r="F55"/>
  <c r="N55"/>
  <c r="C55"/>
  <c r="I55"/>
  <c r="D55"/>
  <c r="AY249" i="13"/>
  <c r="BA249" s="1"/>
  <c r="AZ249"/>
  <c r="AY194"/>
  <c r="BA194" s="1"/>
  <c r="AZ194"/>
  <c r="J45" i="15"/>
  <c r="AA12" i="16"/>
  <c r="AA13" s="1"/>
  <c r="AA14" s="1"/>
  <c r="AA15" s="1"/>
  <c r="AA16" s="1"/>
  <c r="AA17" s="1"/>
  <c r="AA18" s="1"/>
  <c r="AA19" s="1"/>
  <c r="AA20" s="1"/>
  <c r="AA21" s="1"/>
  <c r="AA22" s="1"/>
  <c r="AA23" s="1"/>
  <c r="AA24" s="1"/>
  <c r="AA25" s="1"/>
  <c r="C45" i="15"/>
  <c r="T12" i="16"/>
  <c r="T13" s="1"/>
  <c r="T14" s="1"/>
  <c r="T15" s="1"/>
  <c r="T16" s="1"/>
  <c r="T17" s="1"/>
  <c r="T18" s="1"/>
  <c r="T19" s="1"/>
  <c r="T20" s="1"/>
  <c r="T21" s="1"/>
  <c r="T22" s="1"/>
  <c r="T23" s="1"/>
  <c r="T24" s="1"/>
  <c r="T25" s="1"/>
  <c r="H44" i="15"/>
  <c r="AA73" i="5"/>
  <c r="Y70"/>
  <c r="AC52" i="15"/>
  <c r="Y98" i="8"/>
  <c r="A44" i="7"/>
  <c r="O30" i="5"/>
  <c r="AA32"/>
  <c r="E41" i="15"/>
  <c r="H41"/>
  <c r="N41"/>
  <c r="Z36"/>
  <c r="X36"/>
  <c r="W36"/>
  <c r="I44"/>
  <c r="O64" i="5"/>
  <c r="T68"/>
  <c r="N46" i="15"/>
  <c r="E46"/>
  <c r="J46"/>
  <c r="O12" i="5"/>
  <c r="Y12"/>
  <c r="AJ72" i="15"/>
  <c r="AA47"/>
  <c r="Y47"/>
  <c r="H37"/>
  <c r="K37"/>
  <c r="O44"/>
  <c r="V35"/>
  <c r="AA35" s="1"/>
  <c r="F28"/>
  <c r="Z50" s="1"/>
  <c r="T12" i="8"/>
  <c r="AL55" i="15"/>
  <c r="N43"/>
  <c r="K53"/>
  <c r="M53"/>
  <c r="V12" i="8"/>
  <c r="J30" i="15"/>
  <c r="AD52" s="1"/>
  <c r="F48"/>
  <c r="AH52"/>
  <c r="F110" i="9"/>
  <c r="D24" i="15"/>
  <c r="O73" i="5"/>
  <c r="O20"/>
  <c r="O42" i="15"/>
  <c r="Y86" i="5"/>
  <c r="T20"/>
  <c r="AE66"/>
  <c r="X50" i="15"/>
  <c r="AE26" i="5"/>
  <c r="Y28"/>
  <c r="B49" i="15"/>
  <c r="Y100" i="5"/>
  <c r="L42" i="15"/>
  <c r="X52"/>
  <c r="T62"/>
  <c r="V62" s="1"/>
  <c r="X10" i="16"/>
  <c r="AL52" i="15"/>
  <c r="AY238" i="13"/>
  <c r="BA238" s="1"/>
  <c r="AF49" i="15"/>
  <c r="D22"/>
  <c r="X44" s="1"/>
  <c r="I28"/>
  <c r="G31"/>
  <c r="AA53" s="1"/>
  <c r="E36"/>
  <c r="C36"/>
  <c r="AZ255" i="13"/>
  <c r="K20" i="15"/>
  <c r="H30"/>
  <c r="AB52" s="1"/>
  <c r="F29"/>
  <c r="J15"/>
  <c r="H20"/>
  <c r="E15"/>
  <c r="C22"/>
  <c r="W44" s="1"/>
  <c r="E24"/>
  <c r="AZ182" i="13"/>
  <c r="Z49" i="15"/>
  <c r="AL49"/>
  <c r="I29"/>
  <c r="AC51" s="1"/>
  <c r="K30"/>
  <c r="C30"/>
  <c r="W52" s="1"/>
  <c r="H36"/>
  <c r="Q129"/>
  <c r="K21"/>
  <c r="C21"/>
  <c r="I23"/>
  <c r="H25"/>
  <c r="G25"/>
  <c r="AG49"/>
  <c r="Y49"/>
  <c r="A47" i="7"/>
  <c r="A73"/>
  <c r="O24" i="5"/>
  <c r="O74"/>
  <c r="AE24"/>
  <c r="AA103"/>
  <c r="O91"/>
  <c r="AA75"/>
  <c r="AA62"/>
  <c r="O59"/>
  <c r="AE101"/>
  <c r="Y91"/>
  <c r="Y75"/>
  <c r="AE60"/>
  <c r="AT252" i="7"/>
  <c r="V45" i="8"/>
  <c r="V28"/>
  <c r="Y95"/>
  <c r="Y81"/>
  <c r="Y35"/>
  <c r="Y14"/>
  <c r="T85"/>
  <c r="T61"/>
  <c r="T57"/>
  <c r="T53"/>
  <c r="T49"/>
  <c r="T18"/>
  <c r="T13" i="15"/>
  <c r="O35" i="8"/>
  <c r="AY212" i="13"/>
  <c r="BA212" s="1"/>
  <c r="O45" i="8"/>
  <c r="C103" i="11"/>
  <c r="A103" s="1"/>
  <c r="AA30" i="5"/>
  <c r="T32"/>
  <c r="O41" i="15"/>
  <c r="K41"/>
  <c r="F41"/>
  <c r="AI36"/>
  <c r="AG36"/>
  <c r="AL36"/>
  <c r="I41"/>
  <c r="AE64" i="5"/>
  <c r="Y68"/>
  <c r="E42" i="15"/>
  <c r="F46"/>
  <c r="L46"/>
  <c r="A28" i="7"/>
  <c r="AF47" i="15"/>
  <c r="AJ47"/>
  <c r="AB47"/>
  <c r="G37"/>
  <c r="I37"/>
  <c r="K44"/>
  <c r="A60" i="7"/>
  <c r="P48" i="15"/>
  <c r="D53"/>
  <c r="P53"/>
  <c r="G53"/>
  <c r="G42"/>
  <c r="AE62" i="5"/>
  <c r="H48" i="15"/>
  <c r="AE52"/>
  <c r="D6" i="4"/>
  <c r="Y20" i="5"/>
  <c r="AE20"/>
  <c r="AE74"/>
  <c r="C42" i="15"/>
  <c r="W50"/>
  <c r="Y32" i="5"/>
  <c r="Y26"/>
  <c r="Y84"/>
  <c r="AA28"/>
  <c r="T64"/>
  <c r="T27" i="15"/>
  <c r="AA34" i="5"/>
  <c r="Y24"/>
  <c r="B35" i="15"/>
  <c r="V41"/>
  <c r="J48"/>
  <c r="J28"/>
  <c r="J20"/>
  <c r="T22" i="5"/>
  <c r="AZ199" i="13"/>
  <c r="AZ231"/>
  <c r="AL54" i="15"/>
  <c r="AZ203" i="13"/>
  <c r="H22" i="15"/>
  <c r="AB44" s="1"/>
  <c r="K28"/>
  <c r="C28"/>
  <c r="I31"/>
  <c r="AC53" s="1"/>
  <c r="Y36" i="5"/>
  <c r="I36" i="15"/>
  <c r="G36"/>
  <c r="I20"/>
  <c r="H29"/>
  <c r="D20"/>
  <c r="H28"/>
  <c r="T88" i="5"/>
  <c r="G15" i="15"/>
  <c r="K22"/>
  <c r="AE44" s="1"/>
  <c r="E22"/>
  <c r="Y44" s="1"/>
  <c r="G24"/>
  <c r="F25"/>
  <c r="K29"/>
  <c r="C29"/>
  <c r="E30"/>
  <c r="Y52" s="1"/>
  <c r="J36"/>
  <c r="P36"/>
  <c r="AZ245" i="13"/>
  <c r="D21" i="15"/>
  <c r="E21"/>
  <c r="K23"/>
  <c r="C23"/>
  <c r="I25"/>
  <c r="AI49"/>
  <c r="AA49"/>
  <c r="AK49"/>
  <c r="A38" i="7"/>
  <c r="A54"/>
  <c r="O22" i="5"/>
  <c r="AA100"/>
  <c r="T91"/>
  <c r="T66"/>
  <c r="A79" i="7"/>
  <c r="A67"/>
  <c r="V98" i="8"/>
  <c r="V81"/>
  <c r="V77"/>
  <c r="V65"/>
  <c r="V53"/>
  <c r="V38"/>
  <c r="Y105"/>
  <c r="Y101"/>
  <c r="Y77"/>
  <c r="Y73"/>
  <c r="Y69"/>
  <c r="Y42"/>
  <c r="Y32"/>
  <c r="Y28"/>
  <c r="Y24"/>
  <c r="T95"/>
  <c r="T81"/>
  <c r="T14"/>
  <c r="F45" i="15"/>
  <c r="Y30" i="5"/>
  <c r="P41" i="15"/>
  <c r="C41"/>
  <c r="L41"/>
  <c r="Y36"/>
  <c r="AJ60"/>
  <c r="AK36"/>
  <c r="M41"/>
  <c r="Q46"/>
  <c r="P46"/>
  <c r="A46" s="1"/>
  <c r="D46"/>
  <c r="AC47"/>
  <c r="AL47"/>
  <c r="L37"/>
  <c r="Q130"/>
  <c r="Q137"/>
  <c r="C53"/>
  <c r="H53"/>
  <c r="Y43"/>
  <c r="I46"/>
  <c r="Y12" i="8"/>
  <c r="J29" i="15"/>
  <c r="H42"/>
  <c r="M42"/>
  <c r="O26" i="5"/>
  <c r="AE16"/>
  <c r="T26"/>
  <c r="O84"/>
  <c r="AE28"/>
  <c r="Y88"/>
  <c r="Q54" i="15"/>
  <c r="J24"/>
  <c r="X49"/>
  <c r="J31"/>
  <c r="AD53" s="1"/>
  <c r="D15"/>
  <c r="J22"/>
  <c r="AD44" s="1"/>
  <c r="E28"/>
  <c r="K31"/>
  <c r="AE53" s="1"/>
  <c r="C31"/>
  <c r="W53" s="1"/>
  <c r="M36"/>
  <c r="K36"/>
  <c r="AZ223" i="13"/>
  <c r="G20" i="15"/>
  <c r="AJ74"/>
  <c r="AA22" i="5"/>
  <c r="I15" i="15"/>
  <c r="G22"/>
  <c r="AA44" s="1"/>
  <c r="F23"/>
  <c r="AH49"/>
  <c r="G30"/>
  <c r="L36"/>
  <c r="H21"/>
  <c r="G21"/>
  <c r="D23"/>
  <c r="E23"/>
  <c r="K25"/>
  <c r="C25"/>
  <c r="AC49"/>
  <c r="A69" i="7"/>
  <c r="A101"/>
  <c r="A125"/>
  <c r="O66" i="5"/>
  <c r="AE22"/>
  <c r="AE91"/>
  <c r="AE103"/>
  <c r="O107"/>
  <c r="AA66"/>
  <c r="AE107"/>
  <c r="AE84"/>
  <c r="AE75"/>
  <c r="AE36"/>
  <c r="A119" i="7"/>
  <c r="A104"/>
  <c r="A91"/>
  <c r="A88"/>
  <c r="A57"/>
  <c r="A41"/>
  <c r="V95" i="8"/>
  <c r="V92"/>
  <c r="V73"/>
  <c r="V69"/>
  <c r="V57"/>
  <c r="Y92"/>
  <c r="Y88"/>
  <c r="Y65"/>
  <c r="Y38"/>
  <c r="T105"/>
  <c r="T101"/>
  <c r="T77"/>
  <c r="T73"/>
  <c r="T69"/>
  <c r="T42"/>
  <c r="T32"/>
  <c r="T28"/>
  <c r="T24"/>
  <c r="J123" i="4"/>
  <c r="T10" i="5"/>
  <c r="P21" i="7"/>
  <c r="B107" i="10"/>
  <c r="AY166" i="13"/>
  <c r="BA166" s="1"/>
  <c r="AZ166"/>
  <c r="AZ242"/>
  <c r="AY242"/>
  <c r="BA242" s="1"/>
  <c r="AZ178"/>
  <c r="AY178"/>
  <c r="BA178" s="1"/>
  <c r="F49" i="15"/>
  <c r="J49"/>
  <c r="Q142"/>
  <c r="AB42"/>
  <c r="AE47"/>
  <c r="AK47"/>
  <c r="Z47"/>
  <c r="J37"/>
  <c r="M37"/>
  <c r="N37"/>
  <c r="N44"/>
  <c r="AL45"/>
  <c r="K45"/>
  <c r="AK46"/>
  <c r="D41"/>
  <c r="AH46"/>
  <c r="AJ46"/>
  <c r="AG43"/>
  <c r="N48"/>
  <c r="M46"/>
  <c r="AE41"/>
  <c r="I51"/>
  <c r="L51"/>
  <c r="Q139"/>
  <c r="AF36"/>
  <c r="G48"/>
  <c r="AE46"/>
  <c r="Z46"/>
  <c r="AA52"/>
  <c r="AE97" i="5"/>
  <c r="AE43"/>
  <c r="AE39"/>
  <c r="AE37"/>
  <c r="AA10" i="10"/>
  <c r="AG10" s="1"/>
  <c r="F20" i="15"/>
  <c r="AL35"/>
  <c r="AY228" i="13"/>
  <c r="BA228" s="1"/>
  <c r="L47" i="15"/>
  <c r="AF45"/>
  <c r="AG46"/>
  <c r="Q48"/>
  <c r="AC36"/>
  <c r="AE36"/>
  <c r="AC50"/>
  <c r="AA108" i="5"/>
  <c r="T97"/>
  <c r="AA61"/>
  <c r="T56"/>
  <c r="AA52"/>
  <c r="AE40"/>
  <c r="AA8" i="10"/>
  <c r="AG8" s="1"/>
  <c r="B4" i="11"/>
  <c r="E121" i="8"/>
  <c r="K21" i="7"/>
  <c r="B117" i="11"/>
  <c r="AA7" i="10"/>
  <c r="D43" i="15"/>
  <c r="C43"/>
  <c r="AY165" i="13"/>
  <c r="BA165" s="1"/>
  <c r="AQ245" i="7"/>
  <c r="AS245" s="1"/>
  <c r="AT246" s="1"/>
  <c r="AI35" i="15"/>
  <c r="M51"/>
  <c r="AK43"/>
  <c r="AD43"/>
  <c r="K51"/>
  <c r="J51"/>
  <c r="G51"/>
  <c r="Z40"/>
  <c r="AJ36"/>
  <c r="AQ99" i="5"/>
  <c r="AL99" s="1"/>
  <c r="AQ78"/>
  <c r="AL78" s="1"/>
  <c r="AQ66"/>
  <c r="AL66" s="1"/>
  <c r="AQ61"/>
  <c r="AL61" s="1"/>
  <c r="AQ43"/>
  <c r="AL43" s="1"/>
  <c r="AQ30"/>
  <c r="AL30" s="1"/>
  <c r="AE100"/>
  <c r="AE63"/>
  <c r="AA102" i="10"/>
  <c r="AG102" s="1"/>
  <c r="AA88"/>
  <c r="AG88" s="1"/>
  <c r="AA78"/>
  <c r="AG78" s="1"/>
  <c r="AA64"/>
  <c r="AG64" s="1"/>
  <c r="AR245" i="7"/>
  <c r="W35" i="15"/>
  <c r="AR244" i="7"/>
  <c r="AF50" i="15"/>
  <c r="AC46"/>
  <c r="AJ71"/>
  <c r="AQ103" i="5"/>
  <c r="AL103" s="1"/>
  <c r="AQ102"/>
  <c r="AL102" s="1"/>
  <c r="AQ63"/>
  <c r="AL63" s="1"/>
  <c r="AQ48"/>
  <c r="AL48" s="1"/>
  <c r="AQ42"/>
  <c r="AL42" s="1"/>
  <c r="AQ36"/>
  <c r="AL36" s="1"/>
  <c r="AE94"/>
  <c r="AA101" i="10"/>
  <c r="AG101" s="1"/>
  <c r="AA93"/>
  <c r="AG93" s="1"/>
  <c r="AA74"/>
  <c r="AG74" s="1"/>
  <c r="AA71"/>
  <c r="AG71" s="1"/>
  <c r="AA70"/>
  <c r="AG70" s="1"/>
  <c r="AY160" i="13"/>
  <c r="BA160" s="1"/>
  <c r="AO275" i="7"/>
  <c r="F43" i="15"/>
  <c r="J47"/>
  <c r="AJ59"/>
  <c r="F51"/>
  <c r="Q144"/>
  <c r="AJ68"/>
  <c r="AB43"/>
  <c r="Q41"/>
  <c r="A41" s="1"/>
  <c r="O51"/>
  <c r="H51"/>
  <c r="P51"/>
  <c r="L49"/>
  <c r="AQ86" i="5"/>
  <c r="AL86" s="1"/>
  <c r="AQ84"/>
  <c r="AL84" s="1"/>
  <c r="AQ71"/>
  <c r="AL71" s="1"/>
  <c r="AQ65"/>
  <c r="AQ59"/>
  <c r="AL59" s="1"/>
  <c r="AQ45"/>
  <c r="AL45" s="1"/>
  <c r="AQ28"/>
  <c r="AL28" s="1"/>
  <c r="AQ18"/>
  <c r="AL18" s="1"/>
  <c r="AQ15"/>
  <c r="AL15" s="1"/>
  <c r="AQ12"/>
  <c r="AL12" s="1"/>
  <c r="AJ12" s="1"/>
  <c r="AC12" s="1"/>
  <c r="AE12" s="1"/>
  <c r="AQ11"/>
  <c r="AL11" s="1"/>
  <c r="AJ11" s="1"/>
  <c r="AC11" s="1"/>
  <c r="AE11" s="1"/>
  <c r="AB39" i="15"/>
  <c r="AJ39"/>
  <c r="AA42" i="10"/>
  <c r="AG42" s="1"/>
  <c r="AA28"/>
  <c r="AG28" s="1"/>
  <c r="AA20"/>
  <c r="AG20" s="1"/>
  <c r="B39" i="15"/>
  <c r="J32"/>
  <c r="AD54" s="1"/>
  <c r="C61" i="14"/>
  <c r="B137" i="15"/>
  <c r="K137" s="1"/>
  <c r="Q70" s="1"/>
  <c r="B5" i="4"/>
  <c r="AA60" i="10"/>
  <c r="AG60" s="1"/>
  <c r="AA54"/>
  <c r="AG54" s="1"/>
  <c r="AA50"/>
  <c r="AG50" s="1"/>
  <c r="AA18"/>
  <c r="AG18" s="1"/>
  <c r="AA4"/>
  <c r="AG4" s="1"/>
  <c r="AR246" i="7"/>
  <c r="AS247"/>
  <c r="AO247"/>
  <c r="AQ246"/>
  <c r="E45" i="15"/>
  <c r="V12" i="16"/>
  <c r="V13" s="1"/>
  <c r="V14" s="1"/>
  <c r="V15" s="1"/>
  <c r="V16" s="1"/>
  <c r="V17" s="1"/>
  <c r="V18" s="1"/>
  <c r="V19" s="1"/>
  <c r="V20" s="1"/>
  <c r="V21" s="1"/>
  <c r="V22" s="1"/>
  <c r="V23" s="1"/>
  <c r="V24" s="1"/>
  <c r="V25" s="1"/>
  <c r="Q128" i="15"/>
  <c r="N35"/>
  <c r="AB41"/>
  <c r="AG41"/>
  <c r="D48"/>
  <c r="K48"/>
  <c r="E48"/>
  <c r="I48"/>
  <c r="T109" i="5"/>
  <c r="O109"/>
  <c r="AA105"/>
  <c r="AE105"/>
  <c r="O105"/>
  <c r="Y105"/>
  <c r="T93"/>
  <c r="AA93"/>
  <c r="O93"/>
  <c r="Y93"/>
  <c r="AJ82"/>
  <c r="AC82" s="1"/>
  <c r="AE82" s="1"/>
  <c r="AL82"/>
  <c r="AA69"/>
  <c r="O69"/>
  <c r="AA51"/>
  <c r="O51"/>
  <c r="Y51"/>
  <c r="Y46"/>
  <c r="T46"/>
  <c r="O46"/>
  <c r="T44"/>
  <c r="Y44"/>
  <c r="O44"/>
  <c r="AD35" i="15"/>
  <c r="AH35"/>
  <c r="AG35"/>
  <c r="Z35"/>
  <c r="AJ45"/>
  <c r="AG45"/>
  <c r="D45"/>
  <c r="H45"/>
  <c r="AE43"/>
  <c r="J42"/>
  <c r="AQ105" i="5"/>
  <c r="AL105" s="1"/>
  <c r="AQ57"/>
  <c r="AL57" s="1"/>
  <c r="AQ56"/>
  <c r="AL56" s="1"/>
  <c r="AQ35"/>
  <c r="AL35" s="1"/>
  <c r="AQ24"/>
  <c r="AL24" s="1"/>
  <c r="AL89"/>
  <c r="AB50" i="15"/>
  <c r="AA50"/>
  <c r="AG50"/>
  <c r="AE50"/>
  <c r="AD50"/>
  <c r="AL50"/>
  <c r="T95" i="5"/>
  <c r="O95"/>
  <c r="AE95"/>
  <c r="AJ72"/>
  <c r="AC72" s="1"/>
  <c r="AL72"/>
  <c r="T34"/>
  <c r="O34"/>
  <c r="AZ248" i="13"/>
  <c r="AO276" i="7"/>
  <c r="AQ274"/>
  <c r="AS274" s="1"/>
  <c r="AT275" s="1"/>
  <c r="AD47" i="15"/>
  <c r="AI47"/>
  <c r="AH47"/>
  <c r="AK35"/>
  <c r="X35"/>
  <c r="Y35"/>
  <c r="AB35"/>
  <c r="AF35"/>
  <c r="AJ70"/>
  <c r="W45"/>
  <c r="L45"/>
  <c r="A48"/>
  <c r="AA43"/>
  <c r="W43"/>
  <c r="AI43"/>
  <c r="J35"/>
  <c r="N51"/>
  <c r="D42"/>
  <c r="C48"/>
  <c r="AQ79" i="5"/>
  <c r="AL79" s="1"/>
  <c r="O19"/>
  <c r="Y19"/>
  <c r="AE19"/>
  <c r="AJ83"/>
  <c r="AC83" s="1"/>
  <c r="AE83" s="1"/>
  <c r="AL83"/>
  <c r="AE72"/>
  <c r="Y72"/>
  <c r="AA72"/>
  <c r="T72"/>
  <c r="AA70"/>
  <c r="T70"/>
  <c r="O70"/>
  <c r="Y50"/>
  <c r="AA50"/>
  <c r="T50"/>
  <c r="AA47"/>
  <c r="T47"/>
  <c r="Y47"/>
  <c r="O47"/>
  <c r="AE47"/>
  <c r="AB51" i="15"/>
  <c r="AE51"/>
  <c r="Y16" i="5"/>
  <c r="T16"/>
  <c r="O16"/>
  <c r="AA16"/>
  <c r="AA98"/>
  <c r="T98"/>
  <c r="AE96"/>
  <c r="T96"/>
  <c r="O96"/>
  <c r="AA96"/>
  <c r="T86"/>
  <c r="O86"/>
  <c r="T27"/>
  <c r="Y27"/>
  <c r="T25"/>
  <c r="AE25"/>
  <c r="Y25"/>
  <c r="O21"/>
  <c r="AA21"/>
  <c r="Y21"/>
  <c r="AE21"/>
  <c r="AQ275" i="7"/>
  <c r="AC35" i="15"/>
  <c r="AJ35"/>
  <c r="AE35"/>
  <c r="N45"/>
  <c r="P45"/>
  <c r="AQ53" i="5"/>
  <c r="AL53" s="1"/>
  <c r="AQ50"/>
  <c r="AL50" s="1"/>
  <c r="AQ34"/>
  <c r="B116" i="7"/>
  <c r="B97" i="11" s="1"/>
  <c r="B93" i="10"/>
  <c r="B93" i="9"/>
  <c r="C43" i="14"/>
  <c r="B8" i="10"/>
  <c r="AE73" i="5"/>
  <c r="AE58"/>
  <c r="AE56"/>
  <c r="AE42"/>
  <c r="AE41"/>
  <c r="C96" i="14"/>
  <c r="B102" i="10"/>
  <c r="B102" i="9"/>
  <c r="B97" i="10"/>
  <c r="B97" i="9"/>
  <c r="C116" i="14"/>
  <c r="B81" i="10"/>
  <c r="B80"/>
  <c r="B80" i="9"/>
  <c r="C94" i="14"/>
  <c r="B59" i="10"/>
  <c r="AE55" i="15"/>
  <c r="A36"/>
  <c r="AL65" i="5"/>
  <c r="AL34"/>
  <c r="Y107"/>
  <c r="AE106"/>
  <c r="Y94"/>
  <c r="AE59"/>
  <c r="Y58"/>
  <c r="T42"/>
  <c r="AA40" i="10"/>
  <c r="AG40" s="1"/>
  <c r="AA38"/>
  <c r="AG38" s="1"/>
  <c r="AA24"/>
  <c r="AG24" s="1"/>
  <c r="C134" i="14"/>
  <c r="C128"/>
  <c r="C112"/>
  <c r="B98" i="7"/>
  <c r="B79" i="11" s="1"/>
  <c r="B75" i="10"/>
  <c r="B75" i="9"/>
  <c r="C46" i="8"/>
  <c r="B40" i="10"/>
  <c r="X55" i="15"/>
  <c r="T73" i="5"/>
  <c r="AE88"/>
  <c r="AA103" i="10"/>
  <c r="AG103" s="1"/>
  <c r="AA68"/>
  <c r="AG68" s="1"/>
  <c r="AA66"/>
  <c r="AG66" s="1"/>
  <c r="B68"/>
  <c r="B68" i="9"/>
  <c r="AA98" i="10"/>
  <c r="AG98" s="1"/>
  <c r="AA94"/>
  <c r="AG94" s="1"/>
  <c r="AA85"/>
  <c r="AG85" s="1"/>
  <c r="AA62"/>
  <c r="AG62" s="1"/>
  <c r="AA44"/>
  <c r="AG44" s="1"/>
  <c r="AA37"/>
  <c r="AG37" s="1"/>
  <c r="AA6"/>
  <c r="AG6" s="1"/>
  <c r="C18" i="15"/>
  <c r="AR272" i="7"/>
  <c r="AQ272"/>
  <c r="AZ161" i="13"/>
  <c r="O110" i="8"/>
  <c r="V114" s="1"/>
  <c r="Q28" i="15" s="1"/>
  <c r="AY216" i="13"/>
  <c r="BA216" s="1"/>
  <c r="A45" i="15"/>
  <c r="AJ67"/>
  <c r="W42"/>
  <c r="AF42"/>
  <c r="X42"/>
  <c r="AA42"/>
  <c r="AK42"/>
  <c r="AC42"/>
  <c r="AL42"/>
  <c r="Y42"/>
  <c r="AG42"/>
  <c r="AE42"/>
  <c r="P47"/>
  <c r="D47"/>
  <c r="C47"/>
  <c r="F47"/>
  <c r="Q47"/>
  <c r="H47"/>
  <c r="E47"/>
  <c r="Q140"/>
  <c r="G47"/>
  <c r="M47"/>
  <c r="N47"/>
  <c r="K47"/>
  <c r="E44"/>
  <c r="AI42"/>
  <c r="O47"/>
  <c r="AD42"/>
  <c r="AS272" i="7"/>
  <c r="Z42" i="15"/>
  <c r="AE51" i="5"/>
  <c r="T51"/>
  <c r="AA45"/>
  <c r="T45"/>
  <c r="O45"/>
  <c r="O43" i="15"/>
  <c r="J43"/>
  <c r="H43"/>
  <c r="P43"/>
  <c r="O37"/>
  <c r="Q37"/>
  <c r="P37"/>
  <c r="E37"/>
  <c r="C44"/>
  <c r="Q44"/>
  <c r="P44"/>
  <c r="Z45"/>
  <c r="AI45"/>
  <c r="AH45"/>
  <c r="AB45"/>
  <c r="X45"/>
  <c r="AC55"/>
  <c r="M43"/>
  <c r="L43"/>
  <c r="AC43"/>
  <c r="AL43"/>
  <c r="F53"/>
  <c r="Q53"/>
  <c r="A53" s="1"/>
  <c r="L53"/>
  <c r="I53"/>
  <c r="AJ43"/>
  <c r="Q43"/>
  <c r="X41"/>
  <c r="AI51"/>
  <c r="AJ77"/>
  <c r="AL51"/>
  <c r="AD51"/>
  <c r="D35"/>
  <c r="AH50"/>
  <c r="P35"/>
  <c r="E53"/>
  <c r="K49"/>
  <c r="AJ51"/>
  <c r="AJ66"/>
  <c r="AF41"/>
  <c r="Z41"/>
  <c r="C35"/>
  <c r="AA40"/>
  <c r="I35"/>
  <c r="AA51"/>
  <c r="AD41"/>
  <c r="Y50"/>
  <c r="M48"/>
  <c r="AF46"/>
  <c r="AF52"/>
  <c r="Z52"/>
  <c r="X43"/>
  <c r="O103" i="5"/>
  <c r="T59"/>
  <c r="AA44"/>
  <c r="AE54"/>
  <c r="T54"/>
  <c r="Y43"/>
  <c r="AA43"/>
  <c r="AK41" i="15"/>
  <c r="W41"/>
  <c r="AJ41"/>
  <c r="E35"/>
  <c r="L35"/>
  <c r="AG51"/>
  <c r="A54"/>
  <c r="T67"/>
  <c r="U67" s="1"/>
  <c r="AI52"/>
  <c r="Z43"/>
  <c r="W55"/>
  <c r="AA55" i="5"/>
  <c r="Y55"/>
  <c r="O55"/>
  <c r="AE27"/>
  <c r="AA27"/>
  <c r="I43" i="15"/>
  <c r="E43"/>
  <c r="T110" i="8"/>
  <c r="L44" i="15"/>
  <c r="F44"/>
  <c r="D44"/>
  <c r="AC45"/>
  <c r="AK45"/>
  <c r="Y45"/>
  <c r="M35"/>
  <c r="H35"/>
  <c r="AC41"/>
  <c r="AA41"/>
  <c r="O35"/>
  <c r="AJ80"/>
  <c r="AH55"/>
  <c r="W51"/>
  <c r="AJ52"/>
  <c r="AJ75"/>
  <c r="Z51"/>
  <c r="Y54" i="5"/>
  <c r="Y34"/>
  <c r="AG7" i="10"/>
  <c r="V38" i="15"/>
  <c r="AQ13" i="5"/>
  <c r="AL13" s="1"/>
  <c r="AJ13" s="1"/>
  <c r="AC13" s="1"/>
  <c r="AE13" s="1"/>
  <c r="AG5" i="10"/>
  <c r="Q127" i="7"/>
  <c r="V110" i="8"/>
  <c r="Y110"/>
  <c r="CE290" i="11"/>
  <c r="AJ260" i="13"/>
  <c r="CE390" i="11" s="1"/>
  <c r="AL10" i="5" l="1"/>
  <c r="AJ10" s="1"/>
  <c r="AC10" s="1"/>
  <c r="AE10" s="1"/>
  <c r="AE110" s="1"/>
  <c r="G44" i="15"/>
  <c r="X11" i="16"/>
  <c r="F35" i="15"/>
  <c r="K35"/>
  <c r="G35"/>
  <c r="Q35"/>
  <c r="AY185" i="13"/>
  <c r="BA185" s="1"/>
  <c r="AZ185"/>
  <c r="AI41" i="15"/>
  <c r="AH41"/>
  <c r="Y41"/>
  <c r="AL41"/>
  <c r="AZ195" i="13"/>
  <c r="AZ260" s="1"/>
  <c r="Q30" i="15" s="1"/>
  <c r="AY195" i="13"/>
  <c r="BA195" s="1"/>
  <c r="E49" i="15"/>
  <c r="N49"/>
  <c r="P49"/>
  <c r="D49"/>
  <c r="H49"/>
  <c r="I49"/>
  <c r="Q49"/>
  <c r="A49" s="1"/>
  <c r="M49"/>
  <c r="G49"/>
  <c r="C49"/>
  <c r="O49"/>
  <c r="A35"/>
  <c r="AA110" i="5"/>
  <c r="T110"/>
  <c r="AS246" i="7"/>
  <c r="Y110" i="5"/>
  <c r="I39" i="15"/>
  <c r="H39"/>
  <c r="O39"/>
  <c r="P39"/>
  <c r="A39" s="1"/>
  <c r="E39"/>
  <c r="M39"/>
  <c r="Q39"/>
  <c r="J39"/>
  <c r="K39"/>
  <c r="D39"/>
  <c r="L39"/>
  <c r="G39"/>
  <c r="Q132"/>
  <c r="Q149" s="1"/>
  <c r="G62" s="1"/>
  <c r="Q58" s="1"/>
  <c r="F39"/>
  <c r="N39"/>
  <c r="C39"/>
  <c r="AR275" i="7"/>
  <c r="AS275" s="1"/>
  <c r="AS276"/>
  <c r="Q33" i="15"/>
  <c r="AK55" s="1"/>
  <c r="A44"/>
  <c r="A37"/>
  <c r="AY260" i="13"/>
  <c r="IS4" i="15" s="1"/>
  <c r="P20" s="1"/>
  <c r="R135" s="1"/>
  <c r="R149" s="1"/>
  <c r="B127" i="10"/>
  <c r="AQ276" i="7"/>
  <c r="AO277"/>
  <c r="AR276"/>
  <c r="AO248"/>
  <c r="AQ247"/>
  <c r="AR247"/>
  <c r="O110" i="5"/>
  <c r="A47" i="15"/>
  <c r="W38"/>
  <c r="AE38"/>
  <c r="AH38"/>
  <c r="AF38"/>
  <c r="AJ38"/>
  <c r="AC38"/>
  <c r="X38"/>
  <c r="AJ62"/>
  <c r="AJ81" s="1"/>
  <c r="AK56" s="1"/>
  <c r="AK38"/>
  <c r="AA38"/>
  <c r="AI38"/>
  <c r="Z38"/>
  <c r="AL38"/>
  <c r="Y38"/>
  <c r="AG38"/>
  <c r="AD38"/>
  <c r="AB38"/>
  <c r="A43"/>
  <c r="A28"/>
  <c r="S143"/>
  <c r="AK50"/>
  <c r="Q50"/>
  <c r="Q52" l="1"/>
  <c r="A52" s="1"/>
  <c r="S145"/>
  <c r="A30"/>
  <c r="AK52"/>
  <c r="X12" i="16"/>
  <c r="X13" s="1"/>
  <c r="X14" s="1"/>
  <c r="X15" s="1"/>
  <c r="X16" s="1"/>
  <c r="X17" s="1"/>
  <c r="X18" s="1"/>
  <c r="X19" s="1"/>
  <c r="X20" s="1"/>
  <c r="X21" s="1"/>
  <c r="X22" s="1"/>
  <c r="X23" s="1"/>
  <c r="X24" s="1"/>
  <c r="X25" s="1"/>
  <c r="G45" i="15"/>
  <c r="BA260" i="13"/>
  <c r="Q29" i="15" s="1"/>
  <c r="Q32" s="1"/>
  <c r="A32" s="1"/>
  <c r="P42"/>
  <c r="A42" s="1"/>
  <c r="R58"/>
  <c r="B58"/>
  <c r="D62"/>
  <c r="B103" s="1"/>
  <c r="F105" s="1"/>
  <c r="AJ42"/>
  <c r="AJ83" s="1"/>
  <c r="AJ88" s="1"/>
  <c r="Q55"/>
  <c r="A55" s="1"/>
  <c r="AR248" i="7"/>
  <c r="AO249"/>
  <c r="AQ248"/>
  <c r="AS248" s="1"/>
  <c r="B119" i="9"/>
  <c r="B105" i="10"/>
  <c r="AO278" i="7"/>
  <c r="AQ277"/>
  <c r="AR277"/>
  <c r="A50" i="15"/>
  <c r="T71" l="1"/>
  <c r="U71" s="1"/>
  <c r="Q51"/>
  <c r="A51" s="1"/>
  <c r="S144"/>
  <c r="A29"/>
  <c r="AK51"/>
  <c r="Q57"/>
  <c r="Q59" s="1"/>
  <c r="AS277" i="7"/>
  <c r="AT278" s="1"/>
  <c r="AK54" i="15"/>
  <c r="AK57"/>
  <c r="V57" s="1"/>
  <c r="AL57" s="1"/>
  <c r="S147"/>
  <c r="S149" s="1"/>
  <c r="R151" s="1"/>
  <c r="M62"/>
  <c r="I103" s="1"/>
  <c r="M105" s="1"/>
  <c r="AT249" i="7"/>
  <c r="AQ278"/>
  <c r="AR278"/>
  <c r="AS279"/>
  <c r="AO279"/>
  <c r="AR249"/>
  <c r="AO250"/>
  <c r="AQ249"/>
  <c r="AS250"/>
  <c r="B105" i="15"/>
  <c r="E105" s="1"/>
  <c r="B104"/>
  <c r="E104" s="1"/>
  <c r="AJ56" l="1"/>
  <c r="V56" s="1"/>
  <c r="AL56" s="1"/>
  <c r="P56"/>
  <c r="A56" s="1"/>
  <c r="I104"/>
  <c r="L104" s="1"/>
  <c r="B57"/>
  <c r="R57" s="1"/>
  <c r="A57"/>
  <c r="P59"/>
  <c r="T70" s="1"/>
  <c r="AS249" i="7"/>
  <c r="AO258" s="1"/>
  <c r="AQ258" s="1"/>
  <c r="J62" i="15"/>
  <c r="I105"/>
  <c r="AS278" i="7"/>
  <c r="AO287" s="1"/>
  <c r="AQ287" s="1"/>
  <c r="AO251"/>
  <c r="AQ250"/>
  <c r="AR250"/>
  <c r="AQ279"/>
  <c r="AR279"/>
  <c r="AO280"/>
  <c r="B106" i="15"/>
  <c r="D106" s="1"/>
  <c r="D104"/>
  <c r="F104"/>
  <c r="D105"/>
  <c r="B56" l="1"/>
  <c r="AP35" s="1"/>
  <c r="K104"/>
  <c r="M104"/>
  <c r="B107"/>
  <c r="E107" s="1"/>
  <c r="U70"/>
  <c r="B59"/>
  <c r="E106"/>
  <c r="F106" s="1"/>
  <c r="G107" s="1"/>
  <c r="K105"/>
  <c r="L105"/>
  <c r="I106"/>
  <c r="AQ251" i="7"/>
  <c r="AR251"/>
  <c r="AO252"/>
  <c r="AQ280"/>
  <c r="AR280"/>
  <c r="AO281"/>
  <c r="R56" i="15" l="1"/>
  <c r="D107"/>
  <c r="B108"/>
  <c r="E108" s="1"/>
  <c r="AS280" i="7"/>
  <c r="I107" i="15"/>
  <c r="K106"/>
  <c r="L106"/>
  <c r="AS251" i="7"/>
  <c r="AQ281"/>
  <c r="AS281" s="1"/>
  <c r="AP287" s="1"/>
  <c r="AR287" s="1"/>
  <c r="AO288" s="1"/>
  <c r="AO282"/>
  <c r="AR281"/>
  <c r="AO253"/>
  <c r="AQ252"/>
  <c r="AS252" s="1"/>
  <c r="AR252"/>
  <c r="D108" i="15"/>
  <c r="B109" l="1"/>
  <c r="B110" s="1"/>
  <c r="F108"/>
  <c r="F107" s="1"/>
  <c r="M106"/>
  <c r="N107" s="1"/>
  <c r="I108"/>
  <c r="L107"/>
  <c r="K107"/>
  <c r="AP258" i="7"/>
  <c r="AR258" s="1"/>
  <c r="AO259" s="1"/>
  <c r="D109" i="15" l="1"/>
  <c r="E109"/>
  <c r="L108"/>
  <c r="I109"/>
  <c r="K108"/>
  <c r="D110"/>
  <c r="E110"/>
  <c r="B111"/>
  <c r="F109" l="1"/>
  <c r="G110" s="1"/>
  <c r="K109"/>
  <c r="I110"/>
  <c r="L109"/>
  <c r="M108"/>
  <c r="M107" s="1"/>
  <c r="F110"/>
  <c r="D111"/>
  <c r="B112"/>
  <c r="E111"/>
  <c r="M109" l="1"/>
  <c r="N110" s="1"/>
  <c r="I111"/>
  <c r="L110"/>
  <c r="K110"/>
  <c r="E112"/>
  <c r="D112"/>
  <c r="B113"/>
  <c r="F111"/>
  <c r="B119" s="1"/>
  <c r="D119" s="1"/>
  <c r="I112" l="1"/>
  <c r="L111"/>
  <c r="K111"/>
  <c r="M110"/>
  <c r="B114"/>
  <c r="D113"/>
  <c r="E113"/>
  <c r="F112"/>
  <c r="L112" l="1"/>
  <c r="I113"/>
  <c r="K112"/>
  <c r="M111"/>
  <c r="I119" s="1"/>
  <c r="K119" s="1"/>
  <c r="F113"/>
  <c r="C119" s="1"/>
  <c r="E119" s="1"/>
  <c r="B120" s="1"/>
  <c r="B60" s="1"/>
  <c r="L113" l="1"/>
  <c r="I114"/>
  <c r="K113"/>
  <c r="M112"/>
  <c r="M113" l="1"/>
  <c r="J119" s="1"/>
  <c r="L119" s="1"/>
  <c r="I120" s="1"/>
  <c r="B83" s="1"/>
</calcChain>
</file>

<file path=xl/comments1.xml><?xml version="1.0" encoding="utf-8"?>
<comments xmlns="http://schemas.openxmlformats.org/spreadsheetml/2006/main">
  <authors>
    <author>xp</author>
    <author>PERFECT XP PC1</author>
    <author>Musa</author>
    <author>abc</author>
    <author>MUSAOZTURK</author>
    <author>Musa Öztürk</author>
    <author>Musa ÖZTÜRK</author>
  </authors>
  <commentList>
    <comment ref="M2" authorId="0">
      <text>
        <r>
          <rPr>
            <b/>
            <sz val="8"/>
            <color indexed="81"/>
            <rFont val="Tahoma"/>
            <family val="2"/>
            <charset val="162"/>
          </rPr>
          <t xml:space="preserve">1-Fiyat İsteme
2-Yaklaşık Maliyet Hesap Cetveli
3-Onay Belgesi
3-Teklif Yazısı
4-P.Fiyat Ar.Tutanağı
5-Taşınır İşlem Fişi
6-Muayene ve Kabul Belgesi
7-Sözleşme
8-Ödeme Emri Belgesi
ni imzalayacak kamu görevlilerini buraya yazarak veri oluşturunuz.
</t>
        </r>
      </text>
    </comment>
    <comment ref="BS2" authorId="0">
      <text>
        <r>
          <rPr>
            <b/>
            <sz val="8"/>
            <color indexed="81"/>
            <rFont val="Tahoma"/>
            <family val="2"/>
            <charset val="162"/>
          </rPr>
          <t xml:space="preserve">Genel Olarak ödeme emri belgesine bağlanabilecek belge adlarını yazarak veri oluşturunuz.
</t>
        </r>
      </text>
    </comment>
    <comment ref="M3" authorId="0">
      <text>
        <r>
          <rPr>
            <b/>
            <sz val="8"/>
            <color indexed="81"/>
            <rFont val="Tahoma"/>
            <family val="2"/>
            <charset val="162"/>
          </rPr>
          <t xml:space="preserve">
1-Fiyat İsteme
2-Yaklaşık Maliyet Hesap Cetveli
3-Onay Belgesi
3-Teklif Yazısı
4-P.Fiyat Ar.Tutanağı
5-Taşınır İşlem Fişi
6-Muayene ve Kabul Belgesi
7-Sözleşme
8-Ödeme Emri Belgesi
ni imzalayacak kamu görevlilerini buraya yazarak veri oluşturunuz.
</t>
        </r>
      </text>
    </comment>
    <comment ref="M4" authorId="0">
      <text>
        <r>
          <rPr>
            <b/>
            <sz val="8"/>
            <color indexed="81"/>
            <rFont val="Tahoma"/>
            <family val="2"/>
            <charset val="162"/>
          </rPr>
          <t xml:space="preserve">1-Fiyat İsteme
2-Yaklaşık Maliyet Hesap Cetveli
3-Onay Belgesi
3-Teklif Yazısı
4-P.Fiyat Ar.Tutanağı
5-Taşınır İşlem Fişi
6-Muayene ve Kabul Belgesi
7-Sözleşme
8-Ödeme Emri Belgesi
ni imzalayacak kamu görevlilerini buraya yazarak veri oluşturunuz.
</t>
        </r>
      </text>
    </comment>
    <comment ref="BQ4" authorId="1">
      <text>
        <r>
          <rPr>
            <b/>
            <sz val="12"/>
            <color indexed="81"/>
            <rFont val="Tahoma"/>
            <family val="2"/>
            <charset val="162"/>
          </rPr>
          <t>Kişinin ikinci ünvanı varsa yazınız.
Örnek Cuma GÜRCAN Jandarma Albay  Ve İl Jandarma Komutanı ise;
buraya İl Jandarma Komutanı yazılmalıdır.</t>
        </r>
        <r>
          <rPr>
            <sz val="8"/>
            <color indexed="81"/>
            <rFont val="Tahoma"/>
            <family val="2"/>
            <charset val="162"/>
          </rPr>
          <t xml:space="preserve">
</t>
        </r>
      </text>
    </comment>
    <comment ref="F5" authorId="2">
      <text>
        <r>
          <rPr>
            <b/>
            <sz val="8"/>
            <color indexed="81"/>
            <rFont val="Tahoma"/>
            <family val="2"/>
            <charset val="162"/>
          </rPr>
          <t xml:space="preserve">NOT
1--Bu Program 18
 Pencereden Oluşmaktadır. Kapalı pencerelere 
ulaşmak için sol alt köşedeki kaydırma oklarını  kullanınız.
            2--Doğrudan Teminle Yapılacak Yapım İşlerinde Yaklaşık Maliyetin Tesbiti Zorunludur.  </t>
        </r>
      </text>
    </comment>
    <comment ref="BQ5" authorId="1">
      <text>
        <r>
          <rPr>
            <b/>
            <sz val="12"/>
            <color indexed="81"/>
            <rFont val="Tahoma"/>
            <family val="2"/>
            <charset val="162"/>
          </rPr>
          <t>Kişinin ikinci ünvanı varsa yazınız.
Örnek Cuma GÜRCAN Jandarma Albay  Ve İl Jandarma Komutanı ise;
buraya İl Jandarma Komutanı yazılmalıdır.</t>
        </r>
        <r>
          <rPr>
            <sz val="8"/>
            <color indexed="81"/>
            <rFont val="Tahoma"/>
            <family val="2"/>
            <charset val="162"/>
          </rPr>
          <t xml:space="preserve">
</t>
        </r>
      </text>
    </comment>
    <comment ref="G11" authorId="0">
      <text>
        <r>
          <rPr>
            <sz val="8"/>
            <color indexed="81"/>
            <rFont val="Tahoma"/>
            <family val="2"/>
            <charset val="162"/>
          </rPr>
          <t xml:space="preserve">
</t>
        </r>
        <r>
          <rPr>
            <b/>
            <sz val="8"/>
            <color indexed="81"/>
            <rFont val="Tahoma"/>
            <family val="2"/>
            <charset val="162"/>
          </rPr>
          <t>Taşınır İşlem Fişi’ne her malî yıl başında “1” den başlamak üzere bir sıra numarası verilir. Hatalı düzenlenen fiş iptal edilerek sıralı yerinde diğer nüshaları ile birlikte muhafaza edilir.</t>
        </r>
      </text>
    </comment>
    <comment ref="BS21" authorId="0">
      <text>
        <r>
          <rPr>
            <b/>
            <sz val="8"/>
            <color indexed="81"/>
            <rFont val="Tahoma"/>
            <family val="2"/>
            <charset val="162"/>
          </rPr>
          <t xml:space="preserve">Muhtemel idarelerin adlarını yazarak veri oluşturunuz.
</t>
        </r>
      </text>
    </comment>
    <comment ref="H27" authorId="0">
      <text>
        <r>
          <rPr>
            <b/>
            <sz val="8"/>
            <color indexed="81"/>
            <rFont val="Tahoma"/>
            <family val="2"/>
            <charset val="162"/>
          </rPr>
          <t>Bilgiler, sağ taraftaki veri girişlerinden girilmektedir.</t>
        </r>
      </text>
    </comment>
    <comment ref="B33" authorId="3">
      <text>
        <r>
          <rPr>
            <sz val="8"/>
            <color indexed="81"/>
            <rFont val="Tahoma"/>
            <family val="2"/>
            <charset val="162"/>
          </rPr>
          <t>Muayeneye Tabi alımlarda Düzenlenmelidir</t>
        </r>
        <r>
          <rPr>
            <sz val="8"/>
            <color indexed="81"/>
            <rFont val="Tahoma"/>
            <family val="2"/>
            <charset val="162"/>
          </rPr>
          <t xml:space="preserve">
</t>
        </r>
      </text>
    </comment>
    <comment ref="K33" authorId="2">
      <text>
        <r>
          <rPr>
            <b/>
            <sz val="8"/>
            <color indexed="81"/>
            <rFont val="Tahoma"/>
            <family val="2"/>
            <charset val="162"/>
          </rPr>
          <t xml:space="preserve"> İstihkak ödemesinin tabi olduğu damga vergisi oranını yazınız
</t>
        </r>
      </text>
    </comment>
    <comment ref="M33" authorId="4">
      <text>
        <r>
          <rPr>
            <b/>
            <sz val="8"/>
            <color indexed="81"/>
            <rFont val="Tahoma"/>
            <family val="2"/>
            <charset val="162"/>
          </rPr>
          <t>MUSAOZTURK:</t>
        </r>
        <r>
          <rPr>
            <sz val="8"/>
            <color indexed="81"/>
            <rFont val="Tahoma"/>
            <family val="2"/>
            <charset val="162"/>
          </rPr>
          <t xml:space="preserve">
</t>
        </r>
        <r>
          <rPr>
            <b/>
            <sz val="8"/>
            <color indexed="81"/>
            <rFont val="Tahoma"/>
            <family val="2"/>
            <charset val="162"/>
          </rPr>
          <t xml:space="preserve">Mal Alımlarında </t>
        </r>
        <r>
          <rPr>
            <b/>
            <sz val="8"/>
            <color indexed="81"/>
            <rFont val="Tahoma"/>
            <family val="2"/>
            <charset val="162"/>
          </rPr>
          <t xml:space="preserve">Taşınır İşlem Fişinin </t>
        </r>
        <r>
          <rPr>
            <b/>
            <sz val="8"/>
            <color indexed="81"/>
            <rFont val="Tahoma"/>
            <family val="2"/>
            <charset val="162"/>
          </rPr>
          <t>düzenlenmesi için 1 yazınız.
Hizmet alımlarında boş bırakınız.</t>
        </r>
      </text>
    </comment>
    <comment ref="N33" authorId="4">
      <text>
        <r>
          <rPr>
            <b/>
            <sz val="8"/>
            <color indexed="81"/>
            <rFont val="Tahoma"/>
            <family val="2"/>
            <charset val="162"/>
          </rPr>
          <t>MUSAOZTURK:</t>
        </r>
        <r>
          <rPr>
            <sz val="8"/>
            <color indexed="81"/>
            <rFont val="Tahoma"/>
            <family val="2"/>
            <charset val="162"/>
          </rPr>
          <t xml:space="preserve">
</t>
        </r>
        <r>
          <rPr>
            <b/>
            <sz val="8"/>
            <color indexed="81"/>
            <rFont val="Tahoma"/>
            <family val="2"/>
            <charset val="162"/>
          </rPr>
          <t>Tabi olduğu KDV oranını yazınız.
Örnek, KDV oranı %18 ise  18  yazınız.</t>
        </r>
      </text>
    </comment>
    <comment ref="O33" authorId="4">
      <text>
        <r>
          <rPr>
            <b/>
            <sz val="8"/>
            <color indexed="81"/>
            <rFont val="Tahoma"/>
            <family val="2"/>
            <charset val="162"/>
          </rPr>
          <t>MUSAOZTURK:</t>
        </r>
        <r>
          <rPr>
            <sz val="8"/>
            <color indexed="81"/>
            <rFont val="Tahoma"/>
            <family val="2"/>
            <charset val="162"/>
          </rPr>
          <t xml:space="preserve">
</t>
        </r>
        <r>
          <rPr>
            <b/>
            <sz val="8"/>
            <color indexed="81"/>
            <rFont val="Tahoma"/>
            <family val="2"/>
            <charset val="162"/>
          </rPr>
          <t>KDV Tevkifatı yapılması gerekiyorsa oranı yazınız.
Örnek :  1/2,  1/3  gibi</t>
        </r>
      </text>
    </comment>
    <comment ref="P33" authorId="4">
      <text>
        <r>
          <rPr>
            <b/>
            <sz val="8"/>
            <color indexed="81"/>
            <rFont val="Tahoma"/>
            <family val="2"/>
            <charset val="162"/>
          </rPr>
          <t>MUSAOZTURK:</t>
        </r>
        <r>
          <rPr>
            <sz val="8"/>
            <color indexed="81"/>
            <rFont val="Tahoma"/>
            <family val="2"/>
            <charset val="162"/>
          </rPr>
          <t xml:space="preserve">
</t>
        </r>
        <r>
          <rPr>
            <b/>
            <sz val="8"/>
            <color indexed="81"/>
            <rFont val="Tahoma"/>
            <family val="2"/>
            <charset val="162"/>
          </rPr>
          <t>Gelir Vergisi Kanununun 94. Maddesine göre tevkifat ( kesinti ) yapılması gerekiyorsa oranı yazınız. 
Örnek: Harcama pusulası ile hizmet satın aldınız. Bu durumda % 10 Kesinti yapılması gerekir. Buraya 10 yazılmalıdır.</t>
        </r>
      </text>
    </comment>
    <comment ref="K34" authorId="5">
      <text>
        <r>
          <rPr>
            <b/>
            <sz val="8"/>
            <color indexed="81"/>
            <rFont val="Tahoma"/>
            <family val="2"/>
            <charset val="162"/>
          </rPr>
          <t xml:space="preserve">İhale Karar pulu bedelinin verile emri üzerinde kesilmesini istiyorsanız, buraya 4,5 yazınız.
</t>
        </r>
      </text>
    </comment>
    <comment ref="H35" authorId="2">
      <text>
        <r>
          <rPr>
            <b/>
            <sz val="8"/>
            <color indexed="81"/>
            <rFont val="Tahoma"/>
            <family val="2"/>
            <charset val="162"/>
          </rPr>
          <t>Herhangi bir şekilde emanete alınacak tutar varsa( icra kesintisi vb.) tutarını buraya yazınız..
Kesinti yoksa 0 (sıfır) giriniz.</t>
        </r>
      </text>
    </comment>
    <comment ref="K35" authorId="2">
      <text>
        <r>
          <rPr>
            <b/>
            <sz val="8"/>
            <color indexed="81"/>
            <rFont val="Tahoma"/>
            <family val="2"/>
            <charset val="162"/>
          </rPr>
          <t>Herhangi bir şekilde emanete alınacak tutar varsa( icra kesintisi vb.) tutarını buraya yazınız..
Kesinti yoksa 0 (sıfır) giriniz.</t>
        </r>
      </text>
    </comment>
    <comment ref="A42" authorId="5">
      <text>
        <r>
          <rPr>
            <sz val="8"/>
            <color indexed="81"/>
            <rFont val="Tahoma"/>
            <family val="2"/>
            <charset val="162"/>
          </rPr>
          <t xml:space="preserve">
</t>
        </r>
        <r>
          <rPr>
            <b/>
            <sz val="11"/>
            <color indexed="81"/>
            <rFont val="Tahoma"/>
            <family val="2"/>
            <charset val="162"/>
          </rPr>
          <t>Miktarı yazılınca, Sıra Numarası Otomatik olarak yazılmaktadır.</t>
        </r>
      </text>
    </comment>
    <comment ref="B42" authorId="0">
      <text>
        <r>
          <rPr>
            <b/>
            <sz val="8"/>
            <color indexed="81"/>
            <rFont val="Tahoma"/>
            <family val="2"/>
            <charset val="162"/>
          </rPr>
          <t xml:space="preserve">Satın alınacak mal yada hizmetin adını yazınız.
</t>
        </r>
      </text>
    </comment>
    <comment ref="F42" authorId="2">
      <text>
        <r>
          <rPr>
            <b/>
            <sz val="8"/>
            <color indexed="81"/>
            <rFont val="Tahoma"/>
            <family val="2"/>
            <charset val="162"/>
          </rPr>
          <t xml:space="preserve">Satın alınacak mal-malzeme ya da hizmetleri en iyi tarif eden özelliklerini yazınız.
</t>
        </r>
      </text>
    </comment>
    <comment ref="J42"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K42" authorId="2">
      <text>
        <r>
          <rPr>
            <b/>
            <sz val="8"/>
            <color indexed="81"/>
            <rFont val="Tahoma"/>
            <family val="2"/>
            <charset val="162"/>
          </rPr>
          <t xml:space="preserve">Adet, paket, kilo, litre,  top, ton, metre, metreküp  gibi ölçü birimi yazılacaktır.
</t>
        </r>
      </text>
    </comment>
    <comment ref="A43" authorId="5">
      <text>
        <r>
          <rPr>
            <sz val="8"/>
            <color indexed="81"/>
            <rFont val="Tahoma"/>
            <family val="2"/>
            <charset val="162"/>
          </rPr>
          <t xml:space="preserve">
</t>
        </r>
        <r>
          <rPr>
            <b/>
            <sz val="11"/>
            <color indexed="81"/>
            <rFont val="Tahoma"/>
            <family val="2"/>
            <charset val="162"/>
          </rPr>
          <t>Miktarı yazılınca, Sıra Numarası Otomatik olarak yazılmaktadır.</t>
        </r>
      </text>
    </comment>
    <comment ref="B43" authorId="2">
      <text>
        <r>
          <rPr>
            <b/>
            <sz val="8"/>
            <color indexed="81"/>
            <rFont val="Tahoma"/>
            <family val="2"/>
            <charset val="162"/>
          </rPr>
          <t xml:space="preserve">Satın alınacak mal-malzeme ya da hizmetleri en iyi tarif eden özelliklerini yazınız.
</t>
        </r>
      </text>
    </comment>
    <comment ref="F43" authorId="2">
      <text>
        <r>
          <rPr>
            <b/>
            <sz val="8"/>
            <color indexed="81"/>
            <rFont val="Tahoma"/>
            <family val="2"/>
            <charset val="162"/>
          </rPr>
          <t xml:space="preserve">Satın alınacak mal-malzeme ya da hizmetleri en iyi tarif eden özelliklerini yazınız.
</t>
        </r>
      </text>
    </comment>
    <comment ref="J43"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K43" authorId="2">
      <text>
        <r>
          <rPr>
            <b/>
            <sz val="8"/>
            <color indexed="81"/>
            <rFont val="Tahoma"/>
            <family val="2"/>
            <charset val="162"/>
          </rPr>
          <t>Adet, paket, kilo, litre,  top, ton, metre, metreküp  gibi ölçü birimi yazılacaktır.
Rakam yazmayınız.
Örnek: 200 Litre benzin alıyorsanız buraya Litre yazınız.</t>
        </r>
      </text>
    </comment>
    <comment ref="M43" authorId="4">
      <text>
        <r>
          <rPr>
            <b/>
            <sz val="8"/>
            <color indexed="81"/>
            <rFont val="Tahoma"/>
            <family val="2"/>
            <charset val="162"/>
          </rPr>
          <t>MUSAOZTURK:</t>
        </r>
        <r>
          <rPr>
            <sz val="8"/>
            <color indexed="81"/>
            <rFont val="Tahoma"/>
            <family val="2"/>
            <charset val="162"/>
          </rPr>
          <t xml:space="preserve">
</t>
        </r>
        <r>
          <rPr>
            <b/>
            <sz val="8"/>
            <color indexed="81"/>
            <rFont val="Tahoma"/>
            <family val="2"/>
            <charset val="162"/>
          </rPr>
          <t xml:space="preserve">Mal Alımlarında </t>
        </r>
        <r>
          <rPr>
            <b/>
            <sz val="8"/>
            <color indexed="81"/>
            <rFont val="Tahoma"/>
            <family val="2"/>
            <charset val="162"/>
          </rPr>
          <t xml:space="preserve">Taşınır İşlem Fişinin </t>
        </r>
        <r>
          <rPr>
            <b/>
            <sz val="8"/>
            <color indexed="81"/>
            <rFont val="Tahoma"/>
            <family val="2"/>
            <charset val="162"/>
          </rPr>
          <t>düzenlenmesi için 1 yazınız.
Hizmet alımlarında boş bırakınız.</t>
        </r>
      </text>
    </comment>
    <comment ref="N43" authorId="4">
      <text>
        <r>
          <rPr>
            <b/>
            <sz val="8"/>
            <color indexed="81"/>
            <rFont val="Tahoma"/>
            <family val="2"/>
            <charset val="162"/>
          </rPr>
          <t>MUSAOZTURK:</t>
        </r>
        <r>
          <rPr>
            <sz val="8"/>
            <color indexed="81"/>
            <rFont val="Tahoma"/>
            <family val="2"/>
            <charset val="162"/>
          </rPr>
          <t xml:space="preserve">
</t>
        </r>
        <r>
          <rPr>
            <b/>
            <sz val="8"/>
            <color indexed="81"/>
            <rFont val="Tahoma"/>
            <family val="2"/>
            <charset val="162"/>
          </rPr>
          <t>Tabi olduğu KDV oranını yazınız.
Örnek, KDV oranı %18 ise  18  yazınız.</t>
        </r>
      </text>
    </comment>
    <comment ref="O43" authorId="4">
      <text>
        <r>
          <rPr>
            <b/>
            <sz val="8"/>
            <color indexed="81"/>
            <rFont val="Tahoma"/>
            <family val="2"/>
            <charset val="162"/>
          </rPr>
          <t>MUSAOZTURK:</t>
        </r>
        <r>
          <rPr>
            <sz val="8"/>
            <color indexed="81"/>
            <rFont val="Tahoma"/>
            <family val="2"/>
            <charset val="162"/>
          </rPr>
          <t xml:space="preserve">
</t>
        </r>
        <r>
          <rPr>
            <b/>
            <sz val="8"/>
            <color indexed="81"/>
            <rFont val="Tahoma"/>
            <family val="2"/>
            <charset val="162"/>
          </rPr>
          <t>KDV Tevkifatı yapılması gerekiyorsa oranı yazınız.
Örnek :  1/2,  1/3, 1/6  gibi</t>
        </r>
      </text>
    </comment>
    <comment ref="P43" authorId="4">
      <text>
        <r>
          <rPr>
            <b/>
            <sz val="8"/>
            <color indexed="81"/>
            <rFont val="Tahoma"/>
            <family val="2"/>
            <charset val="162"/>
          </rPr>
          <t>MUSAOZTURK:</t>
        </r>
        <r>
          <rPr>
            <sz val="8"/>
            <color indexed="81"/>
            <rFont val="Tahoma"/>
            <family val="2"/>
            <charset val="162"/>
          </rPr>
          <t xml:space="preserve">
</t>
        </r>
        <r>
          <rPr>
            <b/>
            <sz val="8"/>
            <color indexed="81"/>
            <rFont val="Tahoma"/>
            <family val="2"/>
            <charset val="162"/>
          </rPr>
          <t>Gelir Vergisi Kanununun 94. Maddesine göre tevkifat ( kesinti ) yapılması gerekiyorsa oranı yazınız. 
Örnek: Harcama pusulası ile hizmet satın aldınız. Bu durumda % 10 Kesinti yapılması gerekiyorsa  Buraya 10 yazılmalıdır.</t>
        </r>
      </text>
    </comment>
    <comment ref="A44" authorId="5">
      <text>
        <r>
          <rPr>
            <sz val="8"/>
            <color indexed="81"/>
            <rFont val="Tahoma"/>
            <family val="2"/>
            <charset val="162"/>
          </rPr>
          <t xml:space="preserve">
</t>
        </r>
        <r>
          <rPr>
            <b/>
            <sz val="11"/>
            <color indexed="81"/>
            <rFont val="Tahoma"/>
            <family val="2"/>
            <charset val="162"/>
          </rPr>
          <t>Miktarı yazılınca, Sıra Numarası Otomatik olarak yazılmaktadır.</t>
        </r>
      </text>
    </comment>
    <comment ref="J44"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K44" authorId="2">
      <text>
        <r>
          <rPr>
            <b/>
            <sz val="8"/>
            <color indexed="81"/>
            <rFont val="Tahoma"/>
            <family val="2"/>
            <charset val="162"/>
          </rPr>
          <t>Adet, paket, kilo, litre,  top, ton, metre, metreküp  gibi ölçü birimi yazılacaktır.
Rakam yazmayınız.
Örnek: 200 Litre benzin alıyorsanız buraya Litre yazınız.</t>
        </r>
      </text>
    </comment>
    <comment ref="A45" authorId="5">
      <text>
        <r>
          <rPr>
            <sz val="8"/>
            <color indexed="81"/>
            <rFont val="Tahoma"/>
            <family val="2"/>
            <charset val="162"/>
          </rPr>
          <t xml:space="preserve">
</t>
        </r>
        <r>
          <rPr>
            <b/>
            <sz val="11"/>
            <color indexed="81"/>
            <rFont val="Tahoma"/>
            <family val="2"/>
            <charset val="162"/>
          </rPr>
          <t>Miktarı yazılınca, Sıra Numarası Otomatik olarak yazılmaktadır.</t>
        </r>
      </text>
    </comment>
    <comment ref="J45"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K45" authorId="2">
      <text>
        <r>
          <rPr>
            <b/>
            <sz val="8"/>
            <color indexed="81"/>
            <rFont val="Tahoma"/>
            <family val="2"/>
            <charset val="162"/>
          </rPr>
          <t>Adet, paket, kilo, litre,  top, ton, metre, metreküp  gibi ölçü birimi yazılacaktır.
Rakam yazmayınız.
Örnek: 200 Litre benzin alıyorsanız buraya Litre yazınız.</t>
        </r>
      </text>
    </comment>
    <comment ref="A46" authorId="5">
      <text>
        <r>
          <rPr>
            <sz val="8"/>
            <color indexed="81"/>
            <rFont val="Tahoma"/>
            <family val="2"/>
            <charset val="162"/>
          </rPr>
          <t xml:space="preserve">
</t>
        </r>
        <r>
          <rPr>
            <b/>
            <sz val="11"/>
            <color indexed="81"/>
            <rFont val="Tahoma"/>
            <family val="2"/>
            <charset val="162"/>
          </rPr>
          <t>Miktarı yazılınca, Sıra Numarası Otomatik olarak yazılmaktadır.</t>
        </r>
      </text>
    </comment>
    <comment ref="J46"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A47" authorId="5">
      <text>
        <r>
          <rPr>
            <sz val="8"/>
            <color indexed="81"/>
            <rFont val="Tahoma"/>
            <family val="2"/>
            <charset val="162"/>
          </rPr>
          <t xml:space="preserve">
</t>
        </r>
        <r>
          <rPr>
            <b/>
            <sz val="11"/>
            <color indexed="81"/>
            <rFont val="Tahoma"/>
            <family val="2"/>
            <charset val="162"/>
          </rPr>
          <t>Miktarı yazılınca, Sıra Numarası Otomatik olarak yazılmaktadır.</t>
        </r>
      </text>
    </comment>
    <comment ref="J47"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A48" authorId="5">
      <text>
        <r>
          <rPr>
            <sz val="8"/>
            <color indexed="81"/>
            <rFont val="Tahoma"/>
            <family val="2"/>
            <charset val="162"/>
          </rPr>
          <t xml:space="preserve">
</t>
        </r>
        <r>
          <rPr>
            <b/>
            <sz val="11"/>
            <color indexed="81"/>
            <rFont val="Tahoma"/>
            <family val="2"/>
            <charset val="162"/>
          </rPr>
          <t>Miktarı yazılınca, Sıra Numarası Otomatik olarak yazılmaktadır.</t>
        </r>
      </text>
    </comment>
    <comment ref="J48"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49"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50"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51"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52"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53"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54"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55"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56"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57"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58"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59"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60"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61"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62"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63"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64"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65"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66"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67"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68"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69"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70"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71"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72"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73"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74"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75"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76"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77"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78"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79"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80"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81"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82"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83"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84"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85"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86"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87"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88"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89"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90"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91"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92"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93"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94"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95"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96"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97"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98"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99"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00"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01"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02"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03"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04"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05"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06"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07"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08"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09"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10"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11"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12"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13"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14"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15"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16"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17"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18"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19"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20"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21"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22"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23"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24"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25"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26"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27"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28"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29"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30"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31"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32"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33"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34"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35"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36"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37"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38"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39"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40"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41"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J142" authorId="2">
      <text>
        <r>
          <rPr>
            <b/>
            <sz val="8"/>
            <color indexed="81"/>
            <rFont val="Tahoma"/>
            <family val="2"/>
            <charset val="162"/>
          </rPr>
          <t xml:space="preserve">BU SÜTUN ;
Sayı cinsinden rakam olarak yazılacaktır. Matematiksel işlemlerde kullanılacağından kesinlikle alfabe harfi kullanılmayacaktır.
Örnek: 100 Adet Kalem satın alacaksanız, buraya 100 yazmalısınız.
</t>
        </r>
      </text>
    </comment>
    <comment ref="D145" authorId="6">
      <text>
        <r>
          <rPr>
            <b/>
            <sz val="8"/>
            <color indexed="81"/>
            <rFont val="Tahoma"/>
            <family val="2"/>
            <charset val="162"/>
          </rPr>
          <t xml:space="preserve">
---UYGUNDUR
---UYGUN DEĞİLDİR
Seçeneklerinden birini yazınız.</t>
        </r>
      </text>
    </comment>
  </commentList>
</comments>
</file>

<file path=xl/comments2.xml><?xml version="1.0" encoding="utf-8"?>
<comments xmlns="http://schemas.openxmlformats.org/spreadsheetml/2006/main">
  <authors>
    <author>Musa Öztürk</author>
    <author>Musa</author>
    <author>abc</author>
  </authors>
  <commentList>
    <comment ref="D6" authorId="0">
      <text>
        <r>
          <rPr>
            <b/>
            <sz val="8"/>
            <color indexed="81"/>
            <rFont val="Tahoma"/>
            <family val="2"/>
            <charset val="162"/>
          </rPr>
          <t>Musa Öztürk:</t>
        </r>
        <r>
          <rPr>
            <sz val="8"/>
            <color indexed="81"/>
            <rFont val="Tahoma"/>
            <family val="2"/>
            <charset val="162"/>
          </rPr>
          <t xml:space="preserve">
Veri girişinden giriniz, yada değiştiriniz.</t>
        </r>
      </text>
    </comment>
    <comment ref="F9" authorId="1">
      <text>
        <r>
          <rPr>
            <b/>
            <sz val="8"/>
            <color indexed="81"/>
            <rFont val="Tahoma"/>
            <family val="2"/>
            <charset val="162"/>
          </rPr>
          <t xml:space="preserve">Fiyat soracağınız kişi/firma/oda vb. adı, ünvanı ve adresini yazınız.
</t>
        </r>
      </text>
    </comment>
    <comment ref="H22" authorId="2">
      <text>
        <r>
          <rPr>
            <b/>
            <sz val="8"/>
            <color indexed="81"/>
            <rFont val="Tahoma"/>
            <family val="2"/>
            <charset val="162"/>
          </rPr>
          <t>Buradan bilgi giremezsiniz. Lütfen Veri Girişi penceresinden giriniz...</t>
        </r>
      </text>
    </comment>
    <comment ref="I22" authorId="2">
      <text>
        <r>
          <rPr>
            <sz val="8"/>
            <color indexed="81"/>
            <rFont val="Tahoma"/>
            <family val="2"/>
            <charset val="162"/>
          </rPr>
          <t xml:space="preserve"> </t>
        </r>
        <r>
          <rPr>
            <b/>
            <sz val="8"/>
            <color indexed="81"/>
            <rFont val="Tahoma"/>
            <family val="2"/>
            <charset val="162"/>
          </rPr>
          <t>Bu sütun; bu belge yazıcıdan boş olarak çıkarıldıktan sonra, Yaklaşık maliyet için fiyat bildirenlerce ayrı ayrı doldurulacaktır.
Mutlaka rakamsal
veriler kullanılmalıdır..</t>
        </r>
      </text>
    </comment>
    <comment ref="J22" authorId="2">
      <text>
        <r>
          <rPr>
            <sz val="8"/>
            <color indexed="81"/>
            <rFont val="Tahoma"/>
            <family val="2"/>
            <charset val="162"/>
          </rPr>
          <t xml:space="preserve">
</t>
        </r>
        <r>
          <rPr>
            <b/>
            <sz val="8"/>
            <color indexed="81"/>
            <rFont val="Tahoma"/>
            <family val="2"/>
            <charset val="162"/>
          </rPr>
          <t>Bu sütun; Bu belge yazıcıdan çıkarıldıktan sonra Yaklaşık maliyet için fiyat bildirenlerce ayrı ayrı doldurulacaktır. Bilgisayarda doldurulacaksa bu sütun otomatik olarak yazılır.(Soldaki Birim Fiyatı sütununa veri girişi yapılması şartıyla!...)</t>
        </r>
      </text>
    </comment>
  </commentList>
</comments>
</file>

<file path=xl/comments3.xml><?xml version="1.0" encoding="utf-8"?>
<comments xmlns="http://schemas.openxmlformats.org/spreadsheetml/2006/main">
  <authors>
    <author>xp</author>
  </authors>
  <commentList>
    <comment ref="J2" authorId="0">
      <text>
        <r>
          <rPr>
            <b/>
            <sz val="8"/>
            <color indexed="81"/>
            <rFont val="Tahoma"/>
            <family val="2"/>
            <charset val="162"/>
          </rPr>
          <t>Veri Girişi sayfasından yazınız.</t>
        </r>
        <r>
          <rPr>
            <sz val="8"/>
            <color indexed="81"/>
            <rFont val="Tahoma"/>
            <family val="2"/>
            <charset val="162"/>
          </rPr>
          <t xml:space="preserve">
</t>
        </r>
      </text>
    </comment>
    <comment ref="J4" authorId="0">
      <text>
        <r>
          <rPr>
            <b/>
            <sz val="8"/>
            <color indexed="81"/>
            <rFont val="Tahoma"/>
            <family val="2"/>
            <charset val="162"/>
          </rPr>
          <t>Veri Girişi 
 sayfasından yazınız.</t>
        </r>
        <r>
          <rPr>
            <sz val="8"/>
            <color indexed="81"/>
            <rFont val="Tahoma"/>
            <family val="2"/>
            <charset val="162"/>
          </rPr>
          <t xml:space="preserve">
</t>
        </r>
      </text>
    </comment>
    <comment ref="AC8" authorId="0">
      <text>
        <r>
          <rPr>
            <sz val="8"/>
            <color indexed="81"/>
            <rFont val="Tahoma"/>
            <family val="2"/>
            <charset val="162"/>
          </rPr>
          <t xml:space="preserve">
</t>
        </r>
        <r>
          <rPr>
            <b/>
            <sz val="8"/>
            <color indexed="81"/>
            <rFont val="Tahoma"/>
            <family val="2"/>
            <charset val="162"/>
          </rPr>
          <t>Eğer Yaklaşık Maliyeti, Ortalama Maliyet Olarak Alıyorsanız aşağıdaki İlk Hücreye =Aj10 Formülünü Yazınız. Sonraki Hücrelere 1 Artırarak Yazarsanız İşlemleriniz Otomatik Yapılır. ( =Aj11 , =Aj12 … gibi )</t>
        </r>
      </text>
    </comment>
    <comment ref="C10" authorId="0">
      <text>
        <r>
          <rPr>
            <b/>
            <sz val="8"/>
            <color indexed="81"/>
            <rFont val="Tahoma"/>
            <family val="2"/>
            <charset val="162"/>
          </rPr>
          <t>Veri Girişi sayfasından yazınız.</t>
        </r>
        <r>
          <rPr>
            <sz val="8"/>
            <color indexed="81"/>
            <rFont val="Tahoma"/>
            <family val="2"/>
            <charset val="162"/>
          </rPr>
          <t xml:space="preserve">
</t>
        </r>
      </text>
    </comment>
    <comment ref="D10" authorId="0">
      <text>
        <r>
          <rPr>
            <b/>
            <sz val="8"/>
            <color indexed="81"/>
            <rFont val="Tahoma"/>
            <family val="2"/>
            <charset val="162"/>
          </rPr>
          <t>Veri Girişi sayfasından yazınız.</t>
        </r>
        <r>
          <rPr>
            <sz val="8"/>
            <color indexed="81"/>
            <rFont val="Tahoma"/>
            <family val="2"/>
            <charset val="162"/>
          </rPr>
          <t xml:space="preserve">
</t>
        </r>
      </text>
    </comment>
    <comment ref="G10" authorId="0">
      <text>
        <r>
          <rPr>
            <b/>
            <sz val="8"/>
            <color indexed="81"/>
            <rFont val="Tahoma"/>
            <family val="2"/>
            <charset val="162"/>
          </rPr>
          <t>Veri Girişi sayfasından yazınız.</t>
        </r>
        <r>
          <rPr>
            <sz val="8"/>
            <color indexed="81"/>
            <rFont val="Tahoma"/>
            <family val="2"/>
            <charset val="162"/>
          </rPr>
          <t xml:space="preserve">
</t>
        </r>
      </text>
    </comment>
    <comment ref="J10" authorId="0">
      <text>
        <r>
          <rPr>
            <b/>
            <sz val="8"/>
            <color indexed="81"/>
            <rFont val="Tahoma"/>
            <family val="2"/>
            <charset val="162"/>
          </rPr>
          <t>Veri Girişi sayfasından yazınız.</t>
        </r>
        <r>
          <rPr>
            <sz val="8"/>
            <color indexed="81"/>
            <rFont val="Tahoma"/>
            <family val="2"/>
            <charset val="162"/>
          </rPr>
          <t xml:space="preserve">
</t>
        </r>
      </text>
    </comment>
    <comment ref="L10" authorId="0">
      <text>
        <r>
          <rPr>
            <b/>
            <sz val="8"/>
            <color indexed="81"/>
            <rFont val="Tahoma"/>
            <family val="2"/>
            <charset val="162"/>
          </rPr>
          <t>Veri Girişi sayfasından yazınız.</t>
        </r>
        <r>
          <rPr>
            <sz val="8"/>
            <color indexed="81"/>
            <rFont val="Tahoma"/>
            <family val="2"/>
            <charset val="162"/>
          </rPr>
          <t xml:space="preserve">
</t>
        </r>
      </text>
    </comment>
    <comment ref="AC10" authorId="0">
      <text>
        <r>
          <rPr>
            <sz val="8"/>
            <color indexed="81"/>
            <rFont val="Tahoma"/>
            <family val="2"/>
            <charset val="162"/>
          </rPr>
          <t xml:space="preserve">
</t>
        </r>
        <r>
          <rPr>
            <b/>
            <sz val="8"/>
            <color indexed="81"/>
            <rFont val="Tahoma"/>
            <family val="2"/>
            <charset val="162"/>
          </rPr>
          <t>Eğer Yaklaşık Maliyeti, Ortalama Maliyet Olarak Alıyorsanız bu İlk Hücreye =Aj10 Formülünü Yazınız. Sonraki Hücrelere 1 Artırarak Yazarsanız İşlemleriniz Otomatik Yapılır. ( =Aj11 , =Aj12 … gibi )</t>
        </r>
      </text>
    </comment>
  </commentList>
</comments>
</file>

<file path=xl/comments4.xml><?xml version="1.0" encoding="utf-8"?>
<comments xmlns="http://schemas.openxmlformats.org/spreadsheetml/2006/main">
  <authors>
    <author>Musa Öztürk</author>
    <author>Musa</author>
    <author>xp</author>
  </authors>
  <commentList>
    <comment ref="G8" authorId="0">
      <text>
        <r>
          <rPr>
            <sz val="8"/>
            <color indexed="81"/>
            <rFont val="Tahoma"/>
            <family val="2"/>
            <charset val="162"/>
          </rPr>
          <t xml:space="preserve">
Veri Girişi sayfasından yazınız.</t>
        </r>
      </text>
    </comment>
    <comment ref="I8" authorId="1">
      <text>
        <r>
          <rPr>
            <sz val="8"/>
            <color indexed="81"/>
            <rFont val="Tahoma"/>
            <family val="2"/>
            <charset val="162"/>
          </rPr>
          <t xml:space="preserve">
Giden evrak defterinden 
sayı veriniz.</t>
        </r>
      </text>
    </comment>
    <comment ref="G15" authorId="2">
      <text>
        <r>
          <rPr>
            <b/>
            <sz val="8"/>
            <color indexed="81"/>
            <rFont val="Tahoma"/>
            <family val="2"/>
            <charset val="162"/>
          </rPr>
          <t>Eğer Yaklaşık Maliyet tutarının Yaklaşık Maliyet Hesap Cetvelinden otomatik olarak buraya yazılmasını istiyorsanız, bu hücreye aşağıdaki formulü yazmalısınız.
     =BİRLEŞTİR(' Yak.Mal.Hes.Cet'!AE40;" ";'ÖDEME EMRİ '!BT4)</t>
        </r>
        <r>
          <rPr>
            <sz val="8"/>
            <color indexed="81"/>
            <rFont val="Tahoma"/>
            <family val="2"/>
            <charset val="162"/>
          </rPr>
          <t xml:space="preserve">
</t>
        </r>
      </text>
    </comment>
    <comment ref="G18" authorId="0">
      <text>
        <r>
          <rPr>
            <sz val="8"/>
            <color indexed="81"/>
            <rFont val="Tahoma"/>
            <family val="2"/>
            <charset val="162"/>
          </rPr>
          <t xml:space="preserve">
Veri Girişi sayfasından yazınız.</t>
        </r>
      </text>
    </comment>
    <comment ref="J18" authorId="0">
      <text>
        <r>
          <rPr>
            <b/>
            <sz val="8"/>
            <color indexed="81"/>
            <rFont val="Tahoma"/>
            <family val="2"/>
            <charset val="162"/>
          </rPr>
          <t>Buraya, Harcama çeşidine ait 4 düzeyli gider ekonomik kodu yazınız.
Örnek: Kırtasiye alımı ise
03.02.01.01
şeklinde yazınız.</t>
        </r>
        <r>
          <rPr>
            <sz val="8"/>
            <color indexed="81"/>
            <rFont val="Tahoma"/>
            <family val="2"/>
            <charset val="162"/>
          </rPr>
          <t xml:space="preserve">
</t>
        </r>
      </text>
    </comment>
    <comment ref="J41" authorId="0">
      <text>
        <r>
          <rPr>
            <b/>
            <sz val="8"/>
            <color indexed="81"/>
            <rFont val="Tahoma"/>
            <family val="2"/>
            <charset val="162"/>
          </rPr>
          <t>Veri girişi sayfasından değiştirilir.</t>
        </r>
      </text>
    </comment>
  </commentList>
</comments>
</file>

<file path=xl/comments5.xml><?xml version="1.0" encoding="utf-8"?>
<comments xmlns="http://schemas.openxmlformats.org/spreadsheetml/2006/main">
  <authors>
    <author>Musa Öztürk</author>
    <author>Musa</author>
    <author>mozturk12</author>
    <author>Malmüdürü  Musa  ÖZTÜRK</author>
  </authors>
  <commentList>
    <comment ref="E8" authorId="0">
      <text>
        <r>
          <rPr>
            <b/>
            <sz val="8"/>
            <color indexed="81"/>
            <rFont val="Tahoma"/>
            <family val="2"/>
            <charset val="162"/>
          </rPr>
          <t>Musa Öztürk:</t>
        </r>
        <r>
          <rPr>
            <sz val="8"/>
            <color indexed="81"/>
            <rFont val="Tahoma"/>
            <family val="2"/>
            <charset val="162"/>
          </rPr>
          <t xml:space="preserve">
Veri girişinden giriniz, yada değiştiriniz.</t>
        </r>
      </text>
    </comment>
    <comment ref="I12" authorId="1">
      <text>
        <r>
          <rPr>
            <b/>
            <sz val="8"/>
            <color indexed="81"/>
            <rFont val="Tahoma"/>
            <family val="2"/>
            <charset val="162"/>
          </rPr>
          <t xml:space="preserve">TEKLİF ALACAĞINIZ KİŞİ / FİRMALARIN AD-UNVAN VE ADRESLERİ YAZILACAKTIR.
</t>
        </r>
      </text>
    </comment>
    <comment ref="I19" authorId="1">
      <text>
        <r>
          <rPr>
            <sz val="8"/>
            <color indexed="81"/>
            <rFont val="Tahoma"/>
            <family val="2"/>
            <charset val="162"/>
          </rPr>
          <t xml:space="preserve">               </t>
        </r>
        <r>
          <rPr>
            <b/>
            <sz val="8"/>
            <color indexed="81"/>
            <rFont val="Tahoma"/>
            <family val="2"/>
            <charset val="162"/>
          </rPr>
          <t xml:space="preserve">             Ö N E M L İ
    İş bu teklif mektubunun Birim Fiyatı ve      Toplam Fiyatı sütunları boş iken yazıcınızdan yazdırınız. Teklif alacağınız kişi / firma sayısı kadar fotokopi yapınız. TekliflerBilgisayarda düzenlenecekse sadece   BİRİM FİYATI sütununa verileri (rakamları) , aşağıdaki mavi hücrelere giriniz...</t>
        </r>
      </text>
    </comment>
    <comment ref="P26" authorId="2">
      <text>
        <r>
          <rPr>
            <b/>
            <sz val="8"/>
            <color indexed="81"/>
            <rFont val="Tahoma"/>
            <family val="2"/>
            <charset val="162"/>
          </rPr>
          <t xml:space="preserve">Teklif Veren Esnaf Yada Firmalar Tarafından Doldurulacaktır.
 </t>
        </r>
      </text>
    </comment>
    <comment ref="Q26" authorId="3">
      <text>
        <r>
          <rPr>
            <b/>
            <sz val="8"/>
            <color indexed="81"/>
            <rFont val="Tahoma"/>
            <family val="2"/>
            <charset val="162"/>
          </rPr>
          <t xml:space="preserve">Teklif veren satıcı,  Esnaf Yada FirmalarTarafından Doldurulacaktır.
 </t>
        </r>
      </text>
    </comment>
  </commentList>
</comments>
</file>

<file path=xl/comments6.xml><?xml version="1.0" encoding="utf-8"?>
<comments xmlns="http://schemas.openxmlformats.org/spreadsheetml/2006/main">
  <authors>
    <author>xp</author>
    <author>Musa Öztürk</author>
  </authors>
  <commentList>
    <comment ref="J2" authorId="0">
      <text>
        <r>
          <rPr>
            <b/>
            <sz val="8"/>
            <color indexed="81"/>
            <rFont val="Tahoma"/>
            <family val="2"/>
            <charset val="162"/>
          </rPr>
          <t>Veri Girişi sayfasından yazınız.</t>
        </r>
        <r>
          <rPr>
            <sz val="8"/>
            <color indexed="81"/>
            <rFont val="Tahoma"/>
            <family val="2"/>
            <charset val="162"/>
          </rPr>
          <t xml:space="preserve">
</t>
        </r>
      </text>
    </comment>
    <comment ref="J4" authorId="0">
      <text>
        <r>
          <rPr>
            <b/>
            <sz val="8"/>
            <color indexed="81"/>
            <rFont val="Tahoma"/>
            <family val="2"/>
            <charset val="162"/>
          </rPr>
          <t>Veri Girişi 
 sayfasından yazınız.</t>
        </r>
        <r>
          <rPr>
            <sz val="8"/>
            <color indexed="81"/>
            <rFont val="Tahoma"/>
            <family val="2"/>
            <charset val="162"/>
          </rPr>
          <t xml:space="preserve">
</t>
        </r>
      </text>
    </comment>
    <comment ref="L4" authorId="0">
      <text>
        <r>
          <rPr>
            <b/>
            <sz val="8"/>
            <color indexed="81"/>
            <rFont val="Tahoma"/>
            <family val="2"/>
            <charset val="162"/>
          </rPr>
          <t xml:space="preserve"> onay belgesi sayfasından yazınız.</t>
        </r>
        <r>
          <rPr>
            <sz val="8"/>
            <color indexed="81"/>
            <rFont val="Tahoma"/>
            <family val="2"/>
            <charset val="162"/>
          </rPr>
          <t xml:space="preserve">
</t>
        </r>
      </text>
    </comment>
    <comment ref="M9" authorId="0">
      <text>
        <r>
          <rPr>
            <b/>
            <sz val="8"/>
            <color indexed="81"/>
            <rFont val="Tahoma"/>
            <family val="2"/>
            <charset val="162"/>
          </rPr>
          <t xml:space="preserve">
DİKKAT: Alımını uygun gördüğünüz kişi/ firmanın teklif birim fiyatlarını  buraya yazmalısınız.
</t>
        </r>
      </text>
    </comment>
    <comment ref="O9" authorId="0">
      <text>
        <r>
          <rPr>
            <b/>
            <sz val="8"/>
            <color indexed="81"/>
            <rFont val="Tahoma"/>
            <family val="2"/>
            <charset val="162"/>
          </rPr>
          <t>DİKKAT: Alımını uygun gördüğünüz kişi/ firmanın teklif birim toplam fiyatı buraya otomatik yazılır.</t>
        </r>
      </text>
    </comment>
    <comment ref="C10" authorId="0">
      <text>
        <r>
          <rPr>
            <b/>
            <sz val="8"/>
            <color indexed="81"/>
            <rFont val="Tahoma"/>
            <family val="2"/>
            <charset val="162"/>
          </rPr>
          <t>Veri Girişi sayfasından yazınız.</t>
        </r>
        <r>
          <rPr>
            <sz val="8"/>
            <color indexed="81"/>
            <rFont val="Tahoma"/>
            <family val="2"/>
            <charset val="162"/>
          </rPr>
          <t xml:space="preserve">
</t>
        </r>
      </text>
    </comment>
    <comment ref="D10" authorId="0">
      <text>
        <r>
          <rPr>
            <b/>
            <sz val="8"/>
            <color indexed="81"/>
            <rFont val="Tahoma"/>
            <family val="2"/>
            <charset val="162"/>
          </rPr>
          <t>Veri Girişi sayfasından yazınız.</t>
        </r>
        <r>
          <rPr>
            <sz val="8"/>
            <color indexed="81"/>
            <rFont val="Tahoma"/>
            <family val="2"/>
            <charset val="162"/>
          </rPr>
          <t xml:space="preserve">
</t>
        </r>
      </text>
    </comment>
    <comment ref="G10" authorId="0">
      <text>
        <r>
          <rPr>
            <b/>
            <sz val="8"/>
            <color indexed="81"/>
            <rFont val="Tahoma"/>
            <family val="2"/>
            <charset val="162"/>
          </rPr>
          <t>Veri Girişi sayfasından yazınız.</t>
        </r>
        <r>
          <rPr>
            <sz val="8"/>
            <color indexed="81"/>
            <rFont val="Tahoma"/>
            <family val="2"/>
            <charset val="162"/>
          </rPr>
          <t xml:space="preserve">
</t>
        </r>
      </text>
    </comment>
    <comment ref="J10" authorId="0">
      <text>
        <r>
          <rPr>
            <b/>
            <sz val="8"/>
            <color indexed="81"/>
            <rFont val="Tahoma"/>
            <family val="2"/>
            <charset val="162"/>
          </rPr>
          <t>Veri Girişi sayfasından yazınız.</t>
        </r>
        <r>
          <rPr>
            <sz val="8"/>
            <color indexed="81"/>
            <rFont val="Tahoma"/>
            <family val="2"/>
            <charset val="162"/>
          </rPr>
          <t xml:space="preserve">
</t>
        </r>
      </text>
    </comment>
    <comment ref="L10" authorId="0">
      <text>
        <r>
          <rPr>
            <b/>
            <sz val="8"/>
            <color indexed="81"/>
            <rFont val="Tahoma"/>
            <family val="2"/>
            <charset val="162"/>
          </rPr>
          <t>Veri Girişi sayfasından yazınız.</t>
        </r>
        <r>
          <rPr>
            <sz val="8"/>
            <color indexed="81"/>
            <rFont val="Tahoma"/>
            <family val="2"/>
            <charset val="162"/>
          </rPr>
          <t xml:space="preserve">
</t>
        </r>
      </text>
    </comment>
    <comment ref="I114" authorId="1">
      <text>
        <r>
          <rPr>
            <b/>
            <sz val="8"/>
            <color indexed="81"/>
            <rFont val="Tahoma"/>
            <family val="2"/>
            <charset val="162"/>
          </rPr>
          <t xml:space="preserve">Buraya bilgi;
 yukarıda 1 Nolu teklif sahibinin adı yada ünvanı aktarılmaktadır.
</t>
        </r>
      </text>
    </comment>
    <comment ref="D116" authorId="0">
      <text>
        <r>
          <rPr>
            <b/>
            <sz val="8"/>
            <color indexed="81"/>
            <rFont val="Tahoma"/>
            <family val="2"/>
            <charset val="162"/>
          </rPr>
          <t xml:space="preserve">Tarih, Veri Girişi Penceresinde Belge Tarihleri Bölümünden Girilmektedir.
</t>
        </r>
      </text>
    </comment>
  </commentList>
</comments>
</file>

<file path=xl/comments7.xml><?xml version="1.0" encoding="utf-8"?>
<comments xmlns="http://schemas.openxmlformats.org/spreadsheetml/2006/main">
  <authors>
    <author>Musa Öztürk</author>
  </authors>
  <commentList>
    <comment ref="AF4" authorId="0">
      <text>
        <r>
          <rPr>
            <b/>
            <sz val="8"/>
            <color indexed="81"/>
            <rFont val="Tahoma"/>
            <family val="2"/>
            <charset val="162"/>
          </rPr>
          <t>Buraya bilgiyi, Piyasa Fiyat Araştırması Tutanağının, 1 Nolu Teklif bölümünden almaktadır.</t>
        </r>
        <r>
          <rPr>
            <sz val="8"/>
            <color indexed="81"/>
            <rFont val="Tahoma"/>
            <family val="2"/>
            <charset val="162"/>
          </rPr>
          <t xml:space="preserve">
</t>
        </r>
      </text>
    </comment>
    <comment ref="F110" authorId="0">
      <text>
        <r>
          <rPr>
            <b/>
            <sz val="8"/>
            <color indexed="81"/>
            <rFont val="Tahoma"/>
            <family val="2"/>
            <charset val="162"/>
          </rPr>
          <t>Veri Girişinden değiştirilmektedir.</t>
        </r>
        <r>
          <rPr>
            <sz val="8"/>
            <color indexed="81"/>
            <rFont val="Tahoma"/>
            <family val="2"/>
            <charset val="162"/>
          </rPr>
          <t xml:space="preserve">
</t>
        </r>
      </text>
    </comment>
  </commentList>
</comments>
</file>

<file path=xl/comments8.xml><?xml version="1.0" encoding="utf-8"?>
<comments xmlns="http://schemas.openxmlformats.org/spreadsheetml/2006/main">
  <authors>
    <author>Musa Öztürk</author>
  </authors>
  <commentList>
    <comment ref="AL4" authorId="0">
      <text>
        <r>
          <rPr>
            <b/>
            <sz val="8"/>
            <color indexed="81"/>
            <rFont val="Tahoma"/>
            <family val="2"/>
            <charset val="162"/>
          </rPr>
          <t xml:space="preserve">         Bu hücreye veya bu sütuna;
     Reddedilen adedi   
  yazınız. 
     Reddedilen yoksa
  - (Eksi-Tire) işareti koyunuz. 
</t>
        </r>
      </text>
    </comment>
  </commentList>
</comments>
</file>

<file path=xl/comments9.xml><?xml version="1.0" encoding="utf-8"?>
<comments xmlns="http://schemas.openxmlformats.org/spreadsheetml/2006/main">
  <authors>
    <author>xp</author>
    <author>Administrator</author>
  </authors>
  <commentList>
    <comment ref="A1" authorId="0">
      <text>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5 ÖRNEK NUMARALI TAŞINIR İŞLEM FİŞİNİN DÜZENLENMESİNE İLİŞKİN AÇIKLAMALAR(GÜNCELLEME 18/01/2007</t>
        </r>
        <r>
          <rPr>
            <b/>
            <sz val="8"/>
            <color indexed="81"/>
            <rFont val="Tahoma"/>
            <family val="2"/>
            <charset val="162"/>
          </rPr>
          <t xml:space="preserve">
        Bu fiş;
a) Satınalma, devir alma (ambarlar arası devir alma dahil), bağış ve benzeri nedenlerle edinilen taşınırlar ile tüketim için verilenlerden iade edilenlerin girişinde, tüketim için verilen malzemeler ile satış, devir (ambarlar arası devretme dahil) nedenleriyle elden çıkarılan taşınırların çıkışında ve esaslı onarım sonucu değer artışlarında, hurdaya ayırma, yok olma, kırılma ve bozulma nedeniyle kayıttan düşme işlemlerinde, her bir hesap kodu itibarıyla düzenlenir.  
b)Taşınır İşlem Fişi’ne her malî yıl başında “1” den başlamak üzere bir sıra numarası verilir. Hatalı düzenlenen fiş iptal edilerek sıralı yerinde diğer nüshaları ile birlikte muhafaza edilir.
c) Düzenlenen fişin bir nüshası, ilk madde ve malzeme hesabında izlenen tüketim maddelerinin kullanıma verilmesinde düzenlenenler hariç olmak üzere, gerekli muhasebe kayıtlarının yapılması için muhasebe birimine gönderilir,  bir nüshası da dosyasında saklanır. Satın alma suretiyle edinilen taşınırlar ile değer arttırıcı harcamalar için düzenlenen Taşınır İşlem Fişi ödeme emri belgesine bağlandığından ayrıca muhasebe birimine gönderilmez.
d) Taşınırın muhasebe kayıtlarında izlendiği II. düzey detayları itibarıyla ara toplamları alınır. Muhasebe birimince ilgili hesaplara bu tutarlar üzerinden kayıt yapılır.    
e)Kullanım için verilen demirbaş, makine, teçhizat, taşıt, iş makinesi ve benzeri taşınırların çıkış işlemlerinde  bu fiş düzenlenmez.   
          Fişin düzenlenmesinde;
(1) Harcama biriminin bulunduğu il ve ilçenin adı ve kodu, (merkez birimleri için il ve ilçe kodu "00.00" olarak, il merkezleri için ilçe kodu "00" olarak gösterilir.) 
(2)Taşınır kayıtlarının tutulduğu ve taşınır kayıt ve kontrol yetkilisinin bağlı olduğu harcama biriminin adı ve kodu,
(3) Harcama birimine hizmet veren muhasebe biriminin adı ve kodu; 
(4) Muayene ve kabul komisyonu tutanağının veya komisyonun oluşturulmadığı hallerde idarece düzenlenecek belgenin tarihi ve sayısı,
(5) Giriş veya çıkışı yapılan taşınırın giriş veya çıkış yapılmasına dayanak teşkil eden tutanak, karar, sözleşme, protokol vb belgelerin tarih ve sayısı; dayanak belgenin fatura veya fatura yerine geçen belge olması halinde bu belgelerin tarihi ve numarası,
(6) Giriş veya çıkış işlemine konu olan işlemin çeşidine göre satın alma, satma, devir yoluyla alma, devretme, bağış alma, değer artışı, hurdaya ayırma, imha, fire, yok olma, sayım fazlası, sayım noksanı vb., 
(7) Girişi yapılan taşınırın geldiği yere göre piyasa, devren alımlarda alınan yer, bağışı yapan, canlı hayvanlarda doğum vb.,
(8) Tüketim malzemesinin bir kişi için verilmesi halinde taşınırın verildiği personelin TC Kimlik Numarası,
(9) Tüketim malzemesinin birden fazla kişinin kullanımına verilmesi halinde taşınırın verildiği birim, şube, servis vb. yerin adı veya kodu,
(10) Taşınırın aynı kamu idaresinin bir başka harcama birimine veya aynı harcama biriminin diğer ambarına verilmesi durumunda verilen harcama biriminin adı ve kodu, 
(11) Verilen ambarın adı ve kodu, 
(12) Verilen harcama birimine hizmet veren muhasebe biriminin adı ve kodu,
(13) Taşınırın kayıtlarda detaylı izlendiği, taşınır hesap kodu ile taşınır I ve II nci düzey detay kodu ve sonraki düzey detay kodlarının birleşiminden oluşan kodu,       
(14) Dayanıklı taşınırın çıkışı ile değer artışının kayda alınmasında, taşınıra giriş işlemi sırasında verilmiş olan sicil numarası,  
yazılır.  
(15) - (16) Teslim edilmiştir bölümü taşınırı ambara teslim eden tarafından; teslim alınmıştır bölümü ise taşınırı ambardan teslim alan tarafından imzalanacaktır.  
                                                                                                                                                                              GÜNCELLEME 18/01/2007
                                     </t>
        </r>
      </text>
    </comment>
    <comment ref="H3" authorId="0">
      <text>
        <r>
          <rPr>
            <b/>
            <sz val="8"/>
            <color indexed="81"/>
            <rFont val="Tahoma"/>
            <family val="2"/>
            <charset val="162"/>
          </rPr>
          <t xml:space="preserve">Veri Girişinden değiştirebilirsiniz.
</t>
        </r>
      </text>
    </comment>
    <comment ref="N3" authorId="0">
      <text>
        <r>
          <rPr>
            <b/>
            <sz val="8"/>
            <color indexed="81"/>
            <rFont val="Tahoma"/>
            <family val="2"/>
            <charset val="162"/>
          </rPr>
          <t xml:space="preserve">Veri Girişinde tarih kısmından değiştirebilirsiniz.
</t>
        </r>
      </text>
    </comment>
    <comment ref="O4" authorId="1">
      <text>
        <r>
          <rPr>
            <sz val="8"/>
            <color indexed="81"/>
            <rFont val="Tahoma"/>
            <family val="2"/>
            <charset val="162"/>
          </rPr>
          <t xml:space="preserve">
(1) Harcama biriminin bulunduğu il ve ilçenin adı ve kodu, (merkez birimleri için il ve ilçe kodu "00.00" olarak, il merkezleri için ilçe kodu "00" olarak gösterilir.) </t>
        </r>
      </text>
    </comment>
    <comment ref="K5" authorId="0">
      <text>
        <r>
          <rPr>
            <b/>
            <sz val="8"/>
            <color indexed="81"/>
            <rFont val="Tahoma"/>
            <family val="2"/>
            <charset val="162"/>
          </rPr>
          <t xml:space="preserve">Veri Girişinden değiştirebilirsiniz.
</t>
        </r>
      </text>
    </comment>
    <comment ref="O5" authorId="1">
      <text>
        <r>
          <rPr>
            <b/>
            <sz val="8"/>
            <color indexed="81"/>
            <rFont val="Tahoma"/>
            <family val="2"/>
            <charset val="162"/>
          </rPr>
          <t>(2)Taşınır kayıtlarının tutulduğu ve taşınır kayıt ve kontrol yetkilisinin bağlı olduğu harcama biriminin adı ve kodu,</t>
        </r>
        <r>
          <rPr>
            <sz val="8"/>
            <color indexed="81"/>
            <rFont val="Tahoma"/>
            <family val="2"/>
            <charset val="162"/>
          </rPr>
          <t xml:space="preserve">
</t>
        </r>
      </text>
    </comment>
    <comment ref="K7" authorId="0">
      <text>
        <r>
          <rPr>
            <b/>
            <sz val="8"/>
            <color indexed="81"/>
            <rFont val="Tahoma"/>
            <family val="2"/>
            <charset val="162"/>
          </rPr>
          <t>Ödeme Emri Belgesinden aktarılmaktadır. Değişiklik Ödeme Emri Belgesinden yapılabilir.</t>
        </r>
        <r>
          <rPr>
            <sz val="8"/>
            <color indexed="81"/>
            <rFont val="Tahoma"/>
            <family val="2"/>
            <charset val="162"/>
          </rPr>
          <t xml:space="preserve">
</t>
        </r>
      </text>
    </comment>
    <comment ref="O7" authorId="0">
      <text>
        <r>
          <rPr>
            <b/>
            <sz val="8"/>
            <color indexed="81"/>
            <rFont val="Tahoma"/>
            <family val="2"/>
            <charset val="162"/>
          </rPr>
          <t xml:space="preserve">(3) Harcama birimine hizmet veren muhasebe biriminin adı ve kodu; 
</t>
        </r>
        <r>
          <rPr>
            <sz val="8"/>
            <color indexed="81"/>
            <rFont val="Tahoma"/>
            <family val="2"/>
            <charset val="162"/>
          </rPr>
          <t xml:space="preserve">
Kurumlar penceresinden değiştirebilirsiniz.</t>
        </r>
      </text>
    </comment>
    <comment ref="K9" authorId="1">
      <text>
        <r>
          <rPr>
            <b/>
            <sz val="8"/>
            <color indexed="81"/>
            <rFont val="Tahoma"/>
            <family val="2"/>
            <charset val="162"/>
          </rPr>
          <t>(4) Muayene ve kabul komisyonu tutanağının veya komisyonun oluşturulmadığı hallerde idarece düzenlenecek belgenin tarihi ve sayısı,</t>
        </r>
        <r>
          <rPr>
            <sz val="8"/>
            <color indexed="81"/>
            <rFont val="Tahoma"/>
            <family val="2"/>
            <charset val="162"/>
          </rPr>
          <t xml:space="preserve">
</t>
        </r>
      </text>
    </comment>
    <comment ref="M9" authorId="1">
      <text>
        <r>
          <rPr>
            <b/>
            <sz val="8"/>
            <color indexed="81"/>
            <rFont val="Tahoma"/>
            <family val="2"/>
            <charset val="162"/>
          </rPr>
          <t>(4) Muayene ve kabul komisyonu tutanağının veya komisyonun oluşturulmadığı hallerde idarece düzenlenecek belgenin tarihi ve sayısı,</t>
        </r>
        <r>
          <rPr>
            <sz val="8"/>
            <color indexed="81"/>
            <rFont val="Tahoma"/>
            <family val="2"/>
            <charset val="162"/>
          </rPr>
          <t xml:space="preserve">
</t>
        </r>
      </text>
    </comment>
    <comment ref="K10" authorId="1">
      <text>
        <r>
          <rPr>
            <b/>
            <sz val="8"/>
            <color indexed="81"/>
            <rFont val="Tahoma"/>
            <family val="2"/>
            <charset val="162"/>
          </rPr>
          <t>(5) Giriş veya çıkışı yapılan taşınırın giriş veya çıkış yapılmasına dayanak teşkil eden tutanak, karar, sözleşme, protokol vb belgelerin tarih ve sayısı; dayanak belgenin fatura veya fatura yerine geçen belge olması halinde bu belgelerin tarihi ve numarası,</t>
        </r>
        <r>
          <rPr>
            <sz val="8"/>
            <color indexed="81"/>
            <rFont val="Tahoma"/>
            <family val="2"/>
            <charset val="162"/>
          </rPr>
          <t xml:space="preserve">
</t>
        </r>
      </text>
    </comment>
    <comment ref="M10" authorId="1">
      <text>
        <r>
          <rPr>
            <b/>
            <sz val="8"/>
            <color indexed="81"/>
            <rFont val="Tahoma"/>
            <family val="2"/>
            <charset val="162"/>
          </rPr>
          <t>(5) Giriş veya çıkışı yapılan taşınırın giriş veya çıkış yapılmasına dayanak teşkil eden tutanak, karar, sözleşme, protokol vb belgelerin tarih ve sayısı; dayanak belgenin fatura veya fatura yerine geçen belge olması halinde bu belgelerin tarihi ve numarası,</t>
        </r>
        <r>
          <rPr>
            <sz val="8"/>
            <color indexed="81"/>
            <rFont val="Tahoma"/>
            <family val="2"/>
            <charset val="162"/>
          </rPr>
          <t xml:space="preserve">
</t>
        </r>
      </text>
    </comment>
    <comment ref="B12" authorId="1">
      <text>
        <r>
          <rPr>
            <b/>
            <sz val="8"/>
            <color indexed="81"/>
            <rFont val="Tahoma"/>
            <family val="2"/>
            <charset val="162"/>
          </rPr>
          <t xml:space="preserve">(6) Giriş veya çıkış işlemine konu olan işlemin çeşidine göre satın alma, satma, devir yoluyla alma, devretme, bağış alma, değer artışı, hurdaya ayırma, imha, fire, yok olma, sayım fazlası, sayım noksanı vb., </t>
        </r>
        <r>
          <rPr>
            <sz val="8"/>
            <color indexed="81"/>
            <rFont val="Tahoma"/>
            <family val="2"/>
            <charset val="162"/>
          </rPr>
          <t xml:space="preserve">
</t>
        </r>
      </text>
    </comment>
    <comment ref="I12" authorId="1">
      <text>
        <r>
          <rPr>
            <b/>
            <sz val="8"/>
            <color indexed="81"/>
            <rFont val="Tahoma"/>
            <family val="2"/>
            <charset val="162"/>
          </rPr>
          <t>(7) Girişi yapılan taşınırın geldiği yere göre piyasa, devren alımlarda alınan yer, bağışı yapan, canlı hayvanlarda doğum vb.,</t>
        </r>
        <r>
          <rPr>
            <sz val="8"/>
            <color indexed="81"/>
            <rFont val="Tahoma"/>
            <family val="2"/>
            <charset val="162"/>
          </rPr>
          <t xml:space="preserve">
</t>
        </r>
      </text>
    </comment>
    <comment ref="K12" authorId="1">
      <text>
        <r>
          <rPr>
            <b/>
            <sz val="8"/>
            <color indexed="81"/>
            <rFont val="Tahoma"/>
            <family val="2"/>
            <charset val="162"/>
          </rPr>
          <t>(8) Tüketim malzemesinin bir kişi için verilmesi halinde taşınırın verildiği personelin TC Kimlik Numarası,</t>
        </r>
        <r>
          <rPr>
            <sz val="8"/>
            <color indexed="81"/>
            <rFont val="Tahoma"/>
            <family val="2"/>
            <charset val="162"/>
          </rPr>
          <t xml:space="preserve">
</t>
        </r>
      </text>
    </comment>
    <comment ref="N12" authorId="1">
      <text>
        <r>
          <rPr>
            <b/>
            <sz val="8"/>
            <color indexed="81"/>
            <rFont val="Tahoma"/>
            <family val="2"/>
            <charset val="162"/>
          </rPr>
          <t>(9) Tüketim malzemesinin birden fazla kişinin kullanımına verilmesi halinde taşınırın verildiği birim, şube, servis vb. yerin adı veya kodu,</t>
        </r>
        <r>
          <rPr>
            <sz val="8"/>
            <color indexed="81"/>
            <rFont val="Tahoma"/>
            <family val="2"/>
            <charset val="162"/>
          </rPr>
          <t xml:space="preserve">
</t>
        </r>
      </text>
    </comment>
    <comment ref="K15" authorId="1">
      <text>
        <r>
          <rPr>
            <b/>
            <sz val="8"/>
            <color indexed="81"/>
            <rFont val="Tahoma"/>
            <family val="2"/>
            <charset val="162"/>
          </rPr>
          <t xml:space="preserve">(10) Taşınırın aynı kamu idaresinin bir başka harcama birimine veya aynı harcama biriminin diğer ambarına verilmesi durumunda verilen harcama biriminin adı ve kodu, </t>
        </r>
        <r>
          <rPr>
            <sz val="8"/>
            <color indexed="81"/>
            <rFont val="Tahoma"/>
            <family val="2"/>
            <charset val="162"/>
          </rPr>
          <t xml:space="preserve">
</t>
        </r>
      </text>
    </comment>
    <comment ref="O15" authorId="1">
      <text>
        <r>
          <rPr>
            <b/>
            <sz val="8"/>
            <color indexed="81"/>
            <rFont val="Tahoma"/>
            <family val="2"/>
            <charset val="162"/>
          </rPr>
          <t xml:space="preserve">(10) Taşınırın aynı kamu idaresinin bir başka harcama birimine veya aynı harcama biriminin diğer ambarına verilmesi durumunda verilen harcama biriminin adı ve kodu, </t>
        </r>
        <r>
          <rPr>
            <sz val="8"/>
            <color indexed="81"/>
            <rFont val="Tahoma"/>
            <family val="2"/>
            <charset val="162"/>
          </rPr>
          <t xml:space="preserve">
</t>
        </r>
      </text>
    </comment>
    <comment ref="K16" authorId="1">
      <text>
        <r>
          <rPr>
            <b/>
            <sz val="8"/>
            <color indexed="81"/>
            <rFont val="Tahoma"/>
            <family val="2"/>
            <charset val="162"/>
          </rPr>
          <t xml:space="preserve">(11) Verilen ambarın adı ve kodu, </t>
        </r>
        <r>
          <rPr>
            <sz val="8"/>
            <color indexed="81"/>
            <rFont val="Tahoma"/>
            <family val="2"/>
            <charset val="162"/>
          </rPr>
          <t xml:space="preserve">
</t>
        </r>
      </text>
    </comment>
    <comment ref="O16" authorId="1">
      <text>
        <r>
          <rPr>
            <b/>
            <sz val="8"/>
            <color indexed="81"/>
            <rFont val="Tahoma"/>
            <family val="2"/>
            <charset val="162"/>
          </rPr>
          <t xml:space="preserve">(11) Verilen ambarın adı ve kodu, </t>
        </r>
        <r>
          <rPr>
            <sz val="8"/>
            <color indexed="81"/>
            <rFont val="Tahoma"/>
            <family val="2"/>
            <charset val="162"/>
          </rPr>
          <t xml:space="preserve">
</t>
        </r>
      </text>
    </comment>
    <comment ref="K17" authorId="1">
      <text>
        <r>
          <rPr>
            <b/>
            <sz val="8"/>
            <color indexed="81"/>
            <rFont val="Tahoma"/>
            <family val="2"/>
            <charset val="162"/>
          </rPr>
          <t>(12) Verilen harcama birimine hizmet veren muhasebe biriminin adı ve kodu,</t>
        </r>
        <r>
          <rPr>
            <sz val="8"/>
            <color indexed="81"/>
            <rFont val="Tahoma"/>
            <family val="2"/>
            <charset val="162"/>
          </rPr>
          <t xml:space="preserve">
</t>
        </r>
      </text>
    </comment>
    <comment ref="O17" authorId="1">
      <text>
        <r>
          <rPr>
            <b/>
            <sz val="8"/>
            <color indexed="81"/>
            <rFont val="Tahoma"/>
            <family val="2"/>
            <charset val="162"/>
          </rPr>
          <t>(12) Verilen harcama birimine hizmet veren muhasebe biriminin adı ve kodu,</t>
        </r>
        <r>
          <rPr>
            <sz val="8"/>
            <color indexed="81"/>
            <rFont val="Tahoma"/>
            <family val="2"/>
            <charset val="162"/>
          </rPr>
          <t xml:space="preserve">
</t>
        </r>
      </text>
    </comment>
    <comment ref="H20" authorId="1">
      <text>
        <r>
          <rPr>
            <b/>
            <sz val="8"/>
            <color indexed="81"/>
            <rFont val="Tahoma"/>
            <family val="2"/>
            <charset val="162"/>
          </rPr>
          <t xml:space="preserve">(14) Dayanıklı taşınırın çıkışı ile değer artışının kayda alınmasında, taşınıra giriş işlemi sırasında verilmiş olan sicil numarası,                                           </t>
        </r>
        <r>
          <rPr>
            <sz val="8"/>
            <color indexed="81"/>
            <rFont val="Tahoma"/>
            <family val="2"/>
            <charset val="162"/>
          </rPr>
          <t xml:space="preserve">
</t>
        </r>
      </text>
    </comment>
    <comment ref="H124" authorId="0">
      <text>
        <r>
          <rPr>
            <b/>
            <sz val="8"/>
            <color indexed="81"/>
            <rFont val="Tahoma"/>
            <family val="2"/>
            <charset val="162"/>
          </rPr>
          <t>Buraya =X128  formulü yazılırsa otomatik yazılır.</t>
        </r>
        <r>
          <rPr>
            <sz val="8"/>
            <color indexed="81"/>
            <rFont val="Tahoma"/>
            <family val="2"/>
            <charset val="162"/>
          </rPr>
          <t xml:space="preserve">
</t>
        </r>
      </text>
    </comment>
    <comment ref="B125" authorId="0">
      <text>
        <r>
          <rPr>
            <b/>
            <sz val="8"/>
            <color indexed="81"/>
            <rFont val="Tahoma"/>
            <family val="2"/>
            <charset val="162"/>
          </rPr>
          <t>Buraya aşağıdaki formül yazılalıdır.
=TOPLA(H21:H50)</t>
        </r>
        <r>
          <rPr>
            <sz val="8"/>
            <color indexed="81"/>
            <rFont val="Tahoma"/>
            <family val="2"/>
            <charset val="162"/>
          </rPr>
          <t xml:space="preserve">
</t>
        </r>
      </text>
    </comment>
    <comment ref="I134" authorId="0">
      <text>
        <r>
          <rPr>
            <b/>
            <sz val="8"/>
            <color indexed="81"/>
            <rFont val="Tahoma"/>
            <family val="2"/>
            <charset val="162"/>
          </rPr>
          <t xml:space="preserve">Tarihi 
Veri Girişinden değiştirebilirsiniz.
</t>
        </r>
      </text>
    </comment>
    <comment ref="K134" authorId="1">
      <text>
        <r>
          <rPr>
            <b/>
            <sz val="8"/>
            <color indexed="81"/>
            <rFont val="Tahoma"/>
            <family val="2"/>
            <charset val="162"/>
          </rPr>
          <t>(15) - (16) Teslim edilmiştir bölümü taşınırı ambara teslim eden tarafından; teslim alınmıştır bölümü ise taşınırı ambardan teslim alan tarafından imzalanacaktır.</t>
        </r>
      </text>
    </comment>
    <comment ref="M134" authorId="0">
      <text>
        <r>
          <rPr>
            <b/>
            <sz val="8"/>
            <color indexed="81"/>
            <rFont val="Tahoma"/>
            <family val="2"/>
            <charset val="162"/>
          </rPr>
          <t xml:space="preserve">Tarihi, 
Veri Girişinden değiştirebilirsiniz.
</t>
        </r>
      </text>
    </comment>
    <comment ref="H136" authorId="0">
      <text>
        <r>
          <rPr>
            <b/>
            <sz val="8"/>
            <color indexed="81"/>
            <rFont val="Tahoma"/>
            <family val="2"/>
            <charset val="162"/>
          </rPr>
          <t>Buraya bilgiyi, Piyasa Fiyat Araştırması Tutanağının 1 Nolu Teklif kısmından Almaktadır.
(15) - (16) Teslim edilmiştir bölümü taşınırı ambara teslim eden tarafından; teslim alınmıştır bölümü ise taşınırı ambardan teslim alan tarafından imzalanacaktır.</t>
        </r>
      </text>
    </comment>
    <comment ref="L136" authorId="1">
      <text>
        <r>
          <rPr>
            <b/>
            <sz val="8"/>
            <color indexed="81"/>
            <rFont val="Tahoma"/>
            <family val="2"/>
            <charset val="162"/>
          </rPr>
          <t>(15) - (16) Teslim edilmiştir bölümü taşınırı ambara teslim eden tarafından; teslim alınmıştır bölümü ise taşınırı ambardan teslim alan tarafından imzalanacaktır.</t>
        </r>
        <r>
          <rPr>
            <b/>
            <sz val="8"/>
            <color indexed="81"/>
            <rFont val="Tahoma"/>
            <family val="2"/>
            <charset val="162"/>
          </rPr>
          <t xml:space="preserve">
</t>
        </r>
        <r>
          <rPr>
            <b/>
            <sz val="8"/>
            <color indexed="81"/>
            <rFont val="Tahoma"/>
            <family val="2"/>
            <charset val="162"/>
          </rPr>
          <t>Buraya bilgi veri girişi sayfasından aktarılmaktadır.</t>
        </r>
      </text>
    </comment>
  </commentList>
</comments>
</file>

<file path=xl/comments10.xml><?xml version="1.0" encoding="utf-8"?>
<comments xmlns="http://schemas.openxmlformats.org/spreadsheetml/2006/main">
  <authors>
    <author>Malmüdürü  Musa  ÖZTÜRK</author>
  </authors>
  <commentList>
    <comment ref="P38" authorId="0">
      <text>
        <r>
          <rPr>
            <sz val="8"/>
            <color indexed="81"/>
            <rFont val="Tahoma"/>
            <family val="2"/>
            <charset val="162"/>
          </rPr>
          <t>Kilo--Litre---adet Cinsinden yazılacaktır</t>
        </r>
      </text>
    </comment>
  </commentList>
</comments>
</file>

<file path=xl/comments11.xml><?xml version="1.0" encoding="utf-8"?>
<comments xmlns="http://schemas.openxmlformats.org/spreadsheetml/2006/main">
  <authors>
    <author>xp</author>
    <author>Musa Öztürk</author>
    <author>Musa ÖZTÜRK</author>
    <author>Administrator</author>
  </authors>
  <commentList>
    <comment ref="AS10" authorId="0">
      <text>
        <r>
          <rPr>
            <sz val="8"/>
            <color indexed="81"/>
            <rFont val="Tahoma"/>
            <family val="2"/>
            <charset val="162"/>
          </rPr>
          <t xml:space="preserve">
    </t>
        </r>
        <r>
          <rPr>
            <b/>
            <sz val="8"/>
            <color indexed="81"/>
            <rFont val="Tahoma"/>
            <family val="2"/>
            <charset val="162"/>
          </rPr>
          <t xml:space="preserve">  Ödeme emri belgesinde</t>
        </r>
        <r>
          <rPr>
            <b/>
            <sz val="8"/>
            <color indexed="81"/>
            <rFont val="Tahoma"/>
            <family val="2"/>
            <charset val="162"/>
          </rPr>
          <t xml:space="preserve"> </t>
        </r>
        <r>
          <rPr>
            <b/>
            <sz val="8"/>
            <color indexed="81"/>
            <rFont val="Tahoma"/>
            <family val="2"/>
            <charset val="162"/>
          </rPr>
          <t xml:space="preserve">Seçilen Hesaplarda, </t>
        </r>
        <r>
          <rPr>
            <b/>
            <sz val="8"/>
            <color indexed="81"/>
            <rFont val="Tahoma"/>
            <family val="2"/>
            <charset val="162"/>
          </rPr>
          <t>Kurumsal</t>
        </r>
        <r>
          <rPr>
            <b/>
            <sz val="8"/>
            <color indexed="81"/>
            <rFont val="Tahoma"/>
            <family val="2"/>
            <charset val="162"/>
          </rPr>
          <t>-</t>
        </r>
        <r>
          <rPr>
            <b/>
            <sz val="8"/>
            <color indexed="81"/>
            <rFont val="Tahoma"/>
            <family val="2"/>
            <charset val="162"/>
          </rPr>
          <t>Fonksiyonel</t>
        </r>
        <r>
          <rPr>
            <b/>
            <sz val="8"/>
            <color indexed="81"/>
            <rFont val="Tahoma"/>
            <family val="2"/>
            <charset val="162"/>
          </rPr>
          <t xml:space="preserve"> ve </t>
        </r>
        <r>
          <rPr>
            <b/>
            <sz val="8"/>
            <color indexed="81"/>
            <rFont val="Tahoma"/>
            <family val="2"/>
            <charset val="162"/>
          </rPr>
          <t>Finansman</t>
        </r>
        <r>
          <rPr>
            <b/>
            <sz val="8"/>
            <color indexed="81"/>
            <rFont val="Tahoma"/>
            <family val="2"/>
            <charset val="162"/>
          </rPr>
          <t xml:space="preserve"> Kodlamasının yapılması zorunlu olan hesap numaraları buralara yazılmalıdır. 
     Burada altı adet hesap numarası yazma imkanı oluşturulmuştur.
      Buraya yazılan hesap numaraları ödeme emri belgesinde seçildiğinde(kullanıldığında) kurumsal, fonksiyonel ve finansal kodlar otomatik olarak yazılır.</t>
        </r>
      </text>
    </comment>
    <comment ref="AS12" authorId="0">
      <text>
        <r>
          <rPr>
            <sz val="8"/>
            <color indexed="81"/>
            <rFont val="Tahoma"/>
            <family val="2"/>
            <charset val="162"/>
          </rPr>
          <t xml:space="preserve">
    </t>
        </r>
        <r>
          <rPr>
            <b/>
            <sz val="8"/>
            <color indexed="81"/>
            <rFont val="Tahoma"/>
            <family val="2"/>
            <charset val="162"/>
          </rPr>
          <t xml:space="preserve">  Ödeme emri belgesinde</t>
        </r>
        <r>
          <rPr>
            <b/>
            <sz val="8"/>
            <color indexed="81"/>
            <rFont val="Tahoma"/>
            <family val="2"/>
            <charset val="162"/>
          </rPr>
          <t xml:space="preserve"> </t>
        </r>
        <r>
          <rPr>
            <b/>
            <sz val="8"/>
            <color indexed="81"/>
            <rFont val="Tahoma"/>
            <family val="2"/>
            <charset val="162"/>
          </rPr>
          <t xml:space="preserve">Seçilen Hesaplarda, </t>
        </r>
        <r>
          <rPr>
            <b/>
            <sz val="8"/>
            <color indexed="81"/>
            <rFont val="Tahoma"/>
            <family val="2"/>
            <charset val="162"/>
          </rPr>
          <t>Kurumsal</t>
        </r>
        <r>
          <rPr>
            <b/>
            <sz val="8"/>
            <color indexed="81"/>
            <rFont val="Tahoma"/>
            <family val="2"/>
            <charset val="162"/>
          </rPr>
          <t>-</t>
        </r>
        <r>
          <rPr>
            <b/>
            <sz val="8"/>
            <color indexed="81"/>
            <rFont val="Tahoma"/>
            <family val="2"/>
            <charset val="162"/>
          </rPr>
          <t>Fonksiyonel</t>
        </r>
        <r>
          <rPr>
            <b/>
            <sz val="8"/>
            <color indexed="81"/>
            <rFont val="Tahoma"/>
            <family val="2"/>
            <charset val="162"/>
          </rPr>
          <t xml:space="preserve"> ve </t>
        </r>
        <r>
          <rPr>
            <b/>
            <sz val="8"/>
            <color indexed="81"/>
            <rFont val="Tahoma"/>
            <family val="2"/>
            <charset val="162"/>
          </rPr>
          <t>Finansman</t>
        </r>
        <r>
          <rPr>
            <b/>
            <sz val="8"/>
            <color indexed="81"/>
            <rFont val="Tahoma"/>
            <family val="2"/>
            <charset val="162"/>
          </rPr>
          <t xml:space="preserve"> Kodlamasının yapılması zorunlu olan hesap numaraları buralara yazılmalıdır. 
     Burada altı adet hesap numarası yazma imkanı oluşturulmuştur.
      Buraya yazılan hesap numaraları ödeme emri belgesinde seçildiğinde(kullanıldığında) kurumsal, fonksiyonel ve finansal kodlar otomatik olarak yazılır.</t>
        </r>
      </text>
    </comment>
    <comment ref="P13" authorId="0">
      <text>
        <r>
          <rPr>
            <b/>
            <sz val="8"/>
            <color indexed="81"/>
            <rFont val="Tahoma"/>
            <family val="2"/>
            <charset val="162"/>
          </rPr>
          <t xml:space="preserve">
 </t>
        </r>
        <r>
          <rPr>
            <b/>
            <sz val="8"/>
            <color indexed="81"/>
            <rFont val="Tahoma"/>
            <family val="2"/>
            <charset val="162"/>
          </rPr>
          <t>Gider 1</t>
        </r>
      </text>
    </comment>
    <comment ref="AN13"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AS13" authorId="0">
      <text>
        <r>
          <rPr>
            <sz val="8"/>
            <color indexed="81"/>
            <rFont val="Tahoma"/>
            <family val="2"/>
            <charset val="162"/>
          </rPr>
          <t xml:space="preserve">
    </t>
        </r>
        <r>
          <rPr>
            <b/>
            <sz val="8"/>
            <color indexed="81"/>
            <rFont val="Tahoma"/>
            <family val="2"/>
            <charset val="162"/>
          </rPr>
          <t xml:space="preserve">  Ödeme emri belgesinde</t>
        </r>
        <r>
          <rPr>
            <b/>
            <sz val="8"/>
            <color indexed="81"/>
            <rFont val="Tahoma"/>
            <family val="2"/>
            <charset val="162"/>
          </rPr>
          <t xml:space="preserve"> </t>
        </r>
        <r>
          <rPr>
            <b/>
            <sz val="8"/>
            <color indexed="81"/>
            <rFont val="Tahoma"/>
            <family val="2"/>
            <charset val="162"/>
          </rPr>
          <t xml:space="preserve">Seçilen Hesaplarda, </t>
        </r>
        <r>
          <rPr>
            <b/>
            <sz val="8"/>
            <color indexed="81"/>
            <rFont val="Tahoma"/>
            <family val="2"/>
            <charset val="162"/>
          </rPr>
          <t>Kurumsal</t>
        </r>
        <r>
          <rPr>
            <b/>
            <sz val="8"/>
            <color indexed="81"/>
            <rFont val="Tahoma"/>
            <family val="2"/>
            <charset val="162"/>
          </rPr>
          <t>-</t>
        </r>
        <r>
          <rPr>
            <b/>
            <sz val="8"/>
            <color indexed="81"/>
            <rFont val="Tahoma"/>
            <family val="2"/>
            <charset val="162"/>
          </rPr>
          <t>Fonksiyonel</t>
        </r>
        <r>
          <rPr>
            <b/>
            <sz val="8"/>
            <color indexed="81"/>
            <rFont val="Tahoma"/>
            <family val="2"/>
            <charset val="162"/>
          </rPr>
          <t xml:space="preserve"> ve </t>
        </r>
        <r>
          <rPr>
            <b/>
            <sz val="8"/>
            <color indexed="81"/>
            <rFont val="Tahoma"/>
            <family val="2"/>
            <charset val="162"/>
          </rPr>
          <t>Finansman</t>
        </r>
        <r>
          <rPr>
            <b/>
            <sz val="8"/>
            <color indexed="81"/>
            <rFont val="Tahoma"/>
            <family val="2"/>
            <charset val="162"/>
          </rPr>
          <t xml:space="preserve"> Kodlamasının yapılması zorunlu olan hesap numaraları buralara yazılmalıdır. 
     Burada altı adet hesap numarası yazma imkanı oluşturulmuştur.
      Buraya yazılan hesap numaraları ödeme emri belgesinde seçildiğinde(kullanıldığında) kurumsal, fonksiyonel ve finansal kodlar otomatik olarak yazılır.</t>
        </r>
      </text>
    </comment>
    <comment ref="P14" authorId="1">
      <text>
        <r>
          <rPr>
            <b/>
            <sz val="8"/>
            <color indexed="81"/>
            <rFont val="Tahoma"/>
            <family val="2"/>
            <charset val="162"/>
          </rPr>
          <t>D İ K K A T
              Gideri 2
  Eğer birden fazla gider ekonomik koduna gider yazılacaksa, ikinci ekonomik kodun tutarını buraya yazarak sağda gider ekonomik kodun adını seçiniz. Tutar otomatik olarak " Gider 1" den düşülecektir.</t>
        </r>
      </text>
    </comment>
    <comment ref="AN14"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AS14" authorId="0">
      <text>
        <r>
          <rPr>
            <sz val="8"/>
            <color indexed="81"/>
            <rFont val="Tahoma"/>
            <family val="2"/>
            <charset val="162"/>
          </rPr>
          <t xml:space="preserve">
    </t>
        </r>
        <r>
          <rPr>
            <b/>
            <sz val="8"/>
            <color indexed="81"/>
            <rFont val="Tahoma"/>
            <family val="2"/>
            <charset val="162"/>
          </rPr>
          <t xml:space="preserve">  Ödeme emri belgesinde</t>
        </r>
        <r>
          <rPr>
            <b/>
            <sz val="8"/>
            <color indexed="81"/>
            <rFont val="Tahoma"/>
            <family val="2"/>
            <charset val="162"/>
          </rPr>
          <t xml:space="preserve"> </t>
        </r>
        <r>
          <rPr>
            <b/>
            <sz val="8"/>
            <color indexed="81"/>
            <rFont val="Tahoma"/>
            <family val="2"/>
            <charset val="162"/>
          </rPr>
          <t xml:space="preserve">Seçilen Hesaplarda, </t>
        </r>
        <r>
          <rPr>
            <b/>
            <sz val="8"/>
            <color indexed="81"/>
            <rFont val="Tahoma"/>
            <family val="2"/>
            <charset val="162"/>
          </rPr>
          <t>Kurumsal</t>
        </r>
        <r>
          <rPr>
            <b/>
            <sz val="8"/>
            <color indexed="81"/>
            <rFont val="Tahoma"/>
            <family val="2"/>
            <charset val="162"/>
          </rPr>
          <t>-</t>
        </r>
        <r>
          <rPr>
            <b/>
            <sz val="8"/>
            <color indexed="81"/>
            <rFont val="Tahoma"/>
            <family val="2"/>
            <charset val="162"/>
          </rPr>
          <t>Fonksiyonel</t>
        </r>
        <r>
          <rPr>
            <b/>
            <sz val="8"/>
            <color indexed="81"/>
            <rFont val="Tahoma"/>
            <family val="2"/>
            <charset val="162"/>
          </rPr>
          <t xml:space="preserve"> ve </t>
        </r>
        <r>
          <rPr>
            <b/>
            <sz val="8"/>
            <color indexed="81"/>
            <rFont val="Tahoma"/>
            <family val="2"/>
            <charset val="162"/>
          </rPr>
          <t>Finansman</t>
        </r>
        <r>
          <rPr>
            <b/>
            <sz val="8"/>
            <color indexed="81"/>
            <rFont val="Tahoma"/>
            <family val="2"/>
            <charset val="162"/>
          </rPr>
          <t xml:space="preserve"> Kodlamasının yapılması zorunlu olan hesap numaraları buralara yazılmalıdır. 
     Burada altı adet hesap numarası yazma imkanı oluşturulmuştur.
      Buraya yazılan hesap numaraları ödeme emri belgesinde seçildiğinde(kullanıldığında) kurumsal, fonksiyonel ve finansal kodlar otomatik olarak yazılır.</t>
        </r>
      </text>
    </comment>
    <comment ref="P15" authorId="1">
      <text>
        <r>
          <rPr>
            <b/>
            <sz val="8"/>
            <color indexed="81"/>
            <rFont val="Tahoma"/>
            <family val="2"/>
            <charset val="162"/>
          </rPr>
          <t xml:space="preserve">   D İ K K A T
              Gider 3
  Eğer birden fazla gider ekonomik koduna gider yazılacaksa, üçüncü gider ekonomik kodun tutarını buraya yazarak sağda gider ekonomik kodun adını seçiniz. Tutar otomatik olarak " Gider 1" den düşülecektir.</t>
        </r>
        <r>
          <rPr>
            <sz val="8"/>
            <color indexed="81"/>
            <rFont val="Tahoma"/>
            <family val="2"/>
            <charset val="162"/>
          </rPr>
          <t xml:space="preserve">
</t>
        </r>
      </text>
    </comment>
    <comment ref="AN15"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AS15" authorId="0">
      <text>
        <r>
          <rPr>
            <sz val="8"/>
            <color indexed="81"/>
            <rFont val="Tahoma"/>
            <family val="2"/>
            <charset val="162"/>
          </rPr>
          <t xml:space="preserve">
    </t>
        </r>
        <r>
          <rPr>
            <b/>
            <sz val="8"/>
            <color indexed="81"/>
            <rFont val="Tahoma"/>
            <family val="2"/>
            <charset val="162"/>
          </rPr>
          <t xml:space="preserve">  Ödeme emri belgesinde</t>
        </r>
        <r>
          <rPr>
            <b/>
            <sz val="8"/>
            <color indexed="81"/>
            <rFont val="Tahoma"/>
            <family val="2"/>
            <charset val="162"/>
          </rPr>
          <t xml:space="preserve"> </t>
        </r>
        <r>
          <rPr>
            <b/>
            <sz val="8"/>
            <color indexed="81"/>
            <rFont val="Tahoma"/>
            <family val="2"/>
            <charset val="162"/>
          </rPr>
          <t xml:space="preserve">Seçilen Hesaplarda, </t>
        </r>
        <r>
          <rPr>
            <b/>
            <sz val="8"/>
            <color indexed="81"/>
            <rFont val="Tahoma"/>
            <family val="2"/>
            <charset val="162"/>
          </rPr>
          <t>Kurumsal</t>
        </r>
        <r>
          <rPr>
            <b/>
            <sz val="8"/>
            <color indexed="81"/>
            <rFont val="Tahoma"/>
            <family val="2"/>
            <charset val="162"/>
          </rPr>
          <t>-</t>
        </r>
        <r>
          <rPr>
            <b/>
            <sz val="8"/>
            <color indexed="81"/>
            <rFont val="Tahoma"/>
            <family val="2"/>
            <charset val="162"/>
          </rPr>
          <t>Fonksiyonel</t>
        </r>
        <r>
          <rPr>
            <b/>
            <sz val="8"/>
            <color indexed="81"/>
            <rFont val="Tahoma"/>
            <family val="2"/>
            <charset val="162"/>
          </rPr>
          <t xml:space="preserve"> ve </t>
        </r>
        <r>
          <rPr>
            <b/>
            <sz val="8"/>
            <color indexed="81"/>
            <rFont val="Tahoma"/>
            <family val="2"/>
            <charset val="162"/>
          </rPr>
          <t>Finansman</t>
        </r>
        <r>
          <rPr>
            <b/>
            <sz val="8"/>
            <color indexed="81"/>
            <rFont val="Tahoma"/>
            <family val="2"/>
            <charset val="162"/>
          </rPr>
          <t xml:space="preserve"> Kodlamasının yapılması zorunlu olan hesap numaraları buralara yazılmalıdır. 
     Burada altı adet hesap numarası yazma imkanı oluşturulmuştur.
      Buraya yazılan hesap numaraları ödeme emri belgesinde seçildiğinde(kullanıldığında) kurumsal, fonksiyonel ve finansal kodlar otomatik olarak yazılır.</t>
        </r>
      </text>
    </comment>
    <comment ref="P16" authorId="1">
      <text>
        <r>
          <rPr>
            <b/>
            <sz val="8"/>
            <color indexed="81"/>
            <rFont val="Tahoma"/>
            <family val="2"/>
            <charset val="162"/>
          </rPr>
          <t xml:space="preserve">   D İ K K A T
              Gider 4
  Eğer birden fazla gider ekonomik koduna gider yazılacaksa, üçüncü gider ekonomik kodun tutarını buraya yazarak sağda gider ekonomik kodun adını seçiniz. Tutar otomatik olarak " Gider 1" den düşülecektir.</t>
        </r>
        <r>
          <rPr>
            <sz val="8"/>
            <color indexed="81"/>
            <rFont val="Tahoma"/>
            <family val="2"/>
            <charset val="162"/>
          </rPr>
          <t xml:space="preserve">
</t>
        </r>
      </text>
    </comment>
    <comment ref="AN16"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AS16" authorId="0">
      <text>
        <r>
          <rPr>
            <sz val="8"/>
            <color indexed="81"/>
            <rFont val="Tahoma"/>
            <family val="2"/>
            <charset val="162"/>
          </rPr>
          <t xml:space="preserve">
    </t>
        </r>
        <r>
          <rPr>
            <b/>
            <sz val="8"/>
            <color indexed="81"/>
            <rFont val="Tahoma"/>
            <family val="2"/>
            <charset val="162"/>
          </rPr>
          <t xml:space="preserve">  Ödeme emri belgesinde</t>
        </r>
        <r>
          <rPr>
            <b/>
            <sz val="8"/>
            <color indexed="81"/>
            <rFont val="Tahoma"/>
            <family val="2"/>
            <charset val="162"/>
          </rPr>
          <t xml:space="preserve"> </t>
        </r>
        <r>
          <rPr>
            <b/>
            <sz val="8"/>
            <color indexed="81"/>
            <rFont val="Tahoma"/>
            <family val="2"/>
            <charset val="162"/>
          </rPr>
          <t xml:space="preserve">Seçilen Hesaplarda, </t>
        </r>
        <r>
          <rPr>
            <b/>
            <sz val="8"/>
            <color indexed="81"/>
            <rFont val="Tahoma"/>
            <family val="2"/>
            <charset val="162"/>
          </rPr>
          <t>Kurumsal</t>
        </r>
        <r>
          <rPr>
            <b/>
            <sz val="8"/>
            <color indexed="81"/>
            <rFont val="Tahoma"/>
            <family val="2"/>
            <charset val="162"/>
          </rPr>
          <t>-</t>
        </r>
        <r>
          <rPr>
            <b/>
            <sz val="8"/>
            <color indexed="81"/>
            <rFont val="Tahoma"/>
            <family val="2"/>
            <charset val="162"/>
          </rPr>
          <t>Fonksiyonel</t>
        </r>
        <r>
          <rPr>
            <b/>
            <sz val="8"/>
            <color indexed="81"/>
            <rFont val="Tahoma"/>
            <family val="2"/>
            <charset val="162"/>
          </rPr>
          <t xml:space="preserve"> ve </t>
        </r>
        <r>
          <rPr>
            <b/>
            <sz val="8"/>
            <color indexed="81"/>
            <rFont val="Tahoma"/>
            <family val="2"/>
            <charset val="162"/>
          </rPr>
          <t>Finansman</t>
        </r>
        <r>
          <rPr>
            <b/>
            <sz val="8"/>
            <color indexed="81"/>
            <rFont val="Tahoma"/>
            <family val="2"/>
            <charset val="162"/>
          </rPr>
          <t xml:space="preserve"> Kodlamasının yapılması zorunlu olan hesap numaraları buralara yazılmalıdır. 
     Burada altı adet hesap numarası yazma imkanı oluşturulmuştur.
      Buraya yazılan hesap numaraları ödeme emri belgesinde seçildiğinde(kullanıldığında) kurumsal, fonksiyonel ve finansal kodlar otomatik olarak yazılır.</t>
        </r>
      </text>
    </comment>
    <comment ref="P17" authorId="1">
      <text>
        <r>
          <rPr>
            <b/>
            <sz val="8"/>
            <color indexed="81"/>
            <rFont val="Tahoma"/>
            <family val="2"/>
            <charset val="162"/>
          </rPr>
          <t xml:space="preserve">   D İ K K A T
              Gider 5
  Eğer birden fazla gider ekonomik koduna gider yazılacaksa, üçüncü gider ekonomik kodun tutarını buraya yazarak sağda gider ekonomik kodun adını seçiniz. Tutar otomatik olarak " Gider 1" den düşülecektir.</t>
        </r>
        <r>
          <rPr>
            <sz val="8"/>
            <color indexed="81"/>
            <rFont val="Tahoma"/>
            <family val="2"/>
            <charset val="162"/>
          </rPr>
          <t xml:space="preserve">
</t>
        </r>
      </text>
    </comment>
    <comment ref="AN17"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P18" authorId="1">
      <text>
        <r>
          <rPr>
            <b/>
            <sz val="8"/>
            <color indexed="81"/>
            <rFont val="Tahoma"/>
            <family val="2"/>
            <charset val="162"/>
          </rPr>
          <t xml:space="preserve">   D İ K K A T
              Gider 6
  Eğer birden fazla gider ekonomik koduna gider yazılacaksa, üçüncü gider ekonomik kodun tutarını buraya yazarak sağda gider ekonomik kodun adını seçiniz. Tutar otomatik olarak " Gider 1" den düşülecektir.</t>
        </r>
        <r>
          <rPr>
            <sz val="8"/>
            <color indexed="81"/>
            <rFont val="Tahoma"/>
            <family val="2"/>
            <charset val="162"/>
          </rPr>
          <t xml:space="preserve">
</t>
        </r>
      </text>
    </comment>
    <comment ref="AN18"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AN19"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P20" authorId="0">
      <text>
        <r>
          <rPr>
            <b/>
            <sz val="8"/>
            <color indexed="81"/>
            <rFont val="Tahoma"/>
            <family val="2"/>
            <charset val="162"/>
          </rPr>
          <t xml:space="preserve">
 </t>
        </r>
        <r>
          <rPr>
            <b/>
            <sz val="8"/>
            <color indexed="81"/>
            <rFont val="Tahoma"/>
            <family val="2"/>
            <charset val="162"/>
          </rPr>
          <t>Gider 1</t>
        </r>
      </text>
    </comment>
    <comment ref="AN20"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P21" authorId="1">
      <text>
        <r>
          <rPr>
            <b/>
            <sz val="8"/>
            <color indexed="81"/>
            <rFont val="Tahoma"/>
            <family val="2"/>
            <charset val="162"/>
          </rPr>
          <t>D İ K K A T
              Gideri 2
  Eğer birden fazla gider ekonomik koduna gider yazılacaksa, ikinci ekonomik kodun tutarını buraya yazarak sağda gider ekonomik kodun adını seçiniz. Tutar otomatik olarak " Gider 1" den düşülecektir.</t>
        </r>
      </text>
    </comment>
    <comment ref="AN21"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P22" authorId="1">
      <text>
        <r>
          <rPr>
            <b/>
            <sz val="8"/>
            <color indexed="81"/>
            <rFont val="Tahoma"/>
            <family val="2"/>
            <charset val="162"/>
          </rPr>
          <t xml:space="preserve">   D İ K K A T
              Gider 3
  Eğer birden fazla gider ekonomik koduna gider yazılacaksa, üçüncü gider ekonomik kodun tutarını buraya yazarak sağda gider ekonomik kodun adını seçiniz. Tutar otomatik olarak " Gider 1" den düşülecektir.</t>
        </r>
        <r>
          <rPr>
            <sz val="8"/>
            <color indexed="81"/>
            <rFont val="Tahoma"/>
            <family val="2"/>
            <charset val="162"/>
          </rPr>
          <t xml:space="preserve">
</t>
        </r>
      </text>
    </comment>
    <comment ref="AN22"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P23" authorId="1">
      <text>
        <r>
          <rPr>
            <b/>
            <sz val="8"/>
            <color indexed="81"/>
            <rFont val="Tahoma"/>
            <family val="2"/>
            <charset val="162"/>
          </rPr>
          <t xml:space="preserve">   D İ K K A T
              Gider 4
  Eğer birden fazla gider ekonomik koduna gider yazılacaksa, üçüncü gider ekonomik kodun tutarını buraya yazarak sağda gider ekonomik kodun adını seçiniz. Tutar otomatik olarak " Gider 1" den düşülecektir.</t>
        </r>
        <r>
          <rPr>
            <sz val="8"/>
            <color indexed="81"/>
            <rFont val="Tahoma"/>
            <family val="2"/>
            <charset val="162"/>
          </rPr>
          <t xml:space="preserve">
</t>
        </r>
      </text>
    </comment>
    <comment ref="AN23"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P24" authorId="1">
      <text>
        <r>
          <rPr>
            <b/>
            <sz val="8"/>
            <color indexed="81"/>
            <rFont val="Tahoma"/>
            <family val="2"/>
            <charset val="162"/>
          </rPr>
          <t xml:space="preserve">   D İ K K A T
              Gider 5
  Eğer birden fazla gider ekonomik koduna gider yazılacaksa, üçüncü gider ekonomik kodun tutarını buraya yazarak sağda gider ekonomik kodun adını seçiniz. Tutar otomatik olarak " Gider 1" den düşülecektir.</t>
        </r>
        <r>
          <rPr>
            <sz val="8"/>
            <color indexed="81"/>
            <rFont val="Tahoma"/>
            <family val="2"/>
            <charset val="162"/>
          </rPr>
          <t xml:space="preserve">
</t>
        </r>
      </text>
    </comment>
    <comment ref="AN24"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P25" authorId="1">
      <text>
        <r>
          <rPr>
            <b/>
            <sz val="8"/>
            <color indexed="81"/>
            <rFont val="Tahoma"/>
            <family val="2"/>
            <charset val="162"/>
          </rPr>
          <t xml:space="preserve">   D İ K K A T
              Gider 6
  Eğer birden fazla gider ekonomik koduna gider yazılacaksa, üçüncü gider ekonomik kodun tutarını buraya yazarak sağda gider ekonomik kodun adını seçiniz. Tutar otomatik olarak " Gider 1" den düşülecektir.</t>
        </r>
        <r>
          <rPr>
            <sz val="8"/>
            <color indexed="81"/>
            <rFont val="Tahoma"/>
            <family val="2"/>
            <charset val="162"/>
          </rPr>
          <t xml:space="preserve">
</t>
        </r>
      </text>
    </comment>
    <comment ref="AN25"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P26" authorId="1">
      <text>
        <r>
          <rPr>
            <b/>
            <sz val="8"/>
            <color indexed="81"/>
            <rFont val="Tahoma"/>
            <family val="2"/>
            <charset val="162"/>
          </rPr>
          <t xml:space="preserve">   D İ K K A T
              Gider 7
  Eğer birden fazla gider ekonomik koduna gider yazılacaksa, üçüncü gider ekonomik kodun tutarını buraya yazarak sağda gider ekonomik kodun adını seçiniz. Tutar otomatik olarak " Gider 1" den düşülecektir.</t>
        </r>
        <r>
          <rPr>
            <sz val="8"/>
            <color indexed="81"/>
            <rFont val="Tahoma"/>
            <family val="2"/>
            <charset val="162"/>
          </rPr>
          <t xml:space="preserve">
</t>
        </r>
      </text>
    </comment>
    <comment ref="AN26"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P27" authorId="1">
      <text>
        <r>
          <rPr>
            <b/>
            <sz val="8"/>
            <color indexed="81"/>
            <rFont val="Tahoma"/>
            <family val="2"/>
            <charset val="162"/>
          </rPr>
          <t xml:space="preserve">   D İ K K A T
              Gider 8
  Eğer birden fazla gider ekonomik koduna gider yazılacaksa, üçüncü gider ekonomik kodun tutarını buraya yazarak sağda gider ekonomik kodun adını seçiniz. Tutar otomatik olarak " Gider 1" den düşülecektir.</t>
        </r>
        <r>
          <rPr>
            <sz val="8"/>
            <color indexed="81"/>
            <rFont val="Tahoma"/>
            <family val="2"/>
            <charset val="162"/>
          </rPr>
          <t xml:space="preserve">
</t>
        </r>
      </text>
    </comment>
    <comment ref="AN27"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Q28" authorId="2">
      <text>
        <r>
          <rPr>
            <b/>
            <sz val="8"/>
            <color indexed="81"/>
            <rFont val="Tahoma"/>
            <family val="2"/>
            <charset val="162"/>
          </rPr>
          <t xml:space="preserve">    
       DAMGA VERGİSİ</t>
        </r>
        <r>
          <rPr>
            <sz val="8"/>
            <color indexed="81"/>
            <rFont val="Tahoma"/>
            <family val="2"/>
            <charset val="162"/>
          </rPr>
          <t xml:space="preserve">
</t>
        </r>
        <r>
          <rPr>
            <b/>
            <sz val="8"/>
            <color indexed="81"/>
            <rFont val="Tahoma"/>
            <family val="2"/>
            <charset val="162"/>
          </rPr>
          <t>Damga Vergisi oranı veri girişi sayfasından girilir.</t>
        </r>
      </text>
    </comment>
    <comment ref="AN28"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Q29" authorId="2">
      <text>
        <r>
          <rPr>
            <b/>
            <sz val="8"/>
            <color indexed="81"/>
            <rFont val="Tahoma"/>
            <family val="2"/>
            <charset val="162"/>
          </rPr>
          <t xml:space="preserve">          KDV Tevkifatı
</t>
        </r>
        <r>
          <rPr>
            <b/>
            <sz val="8"/>
            <color indexed="81"/>
            <rFont val="Tahoma"/>
            <family val="2"/>
            <charset val="162"/>
          </rPr>
          <t>KDV tevkifatı oranları veri girişinden değiştirilir. Yada kaldırılır.</t>
        </r>
      </text>
    </comment>
    <comment ref="AN29"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Q30" authorId="2">
      <text>
        <r>
          <rPr>
            <b/>
            <sz val="8"/>
            <color indexed="81"/>
            <rFont val="Tahoma"/>
            <family val="2"/>
            <charset val="162"/>
          </rPr>
          <t xml:space="preserve">   Gelir vergisi Kesintisi(G.V.K. /94)
 </t>
        </r>
        <r>
          <rPr>
            <b/>
            <sz val="8"/>
            <color indexed="81"/>
            <rFont val="Tahoma"/>
            <family val="2"/>
            <charset val="162"/>
          </rPr>
          <t>Örnek:  Harcama Pusulası ile mal ve hizmet alımlarında, 
Gelie vergisi tevkifatı oranları veri girişinden değiştirilir. Yada kaldırılır.</t>
        </r>
      </text>
    </comment>
    <comment ref="AN30"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Q31" authorId="2">
      <text>
        <r>
          <rPr>
            <b/>
            <sz val="8"/>
            <color indexed="81"/>
            <rFont val="Tahoma"/>
            <family val="2"/>
            <charset val="162"/>
          </rPr>
          <t xml:space="preserve">               </t>
        </r>
        <r>
          <rPr>
            <b/>
            <sz val="8"/>
            <color indexed="81"/>
            <rFont val="Tahoma"/>
            <family val="2"/>
            <charset val="162"/>
          </rPr>
          <t xml:space="preserve"> Emanetler</t>
        </r>
        <r>
          <rPr>
            <b/>
            <sz val="8"/>
            <color indexed="81"/>
            <rFont val="Tahoma"/>
            <family val="2"/>
            <charset val="162"/>
          </rPr>
          <t xml:space="preserve">
      </t>
        </r>
        <r>
          <rPr>
            <b/>
            <sz val="8"/>
            <color indexed="81"/>
            <rFont val="Tahoma"/>
            <family val="2"/>
            <charset val="162"/>
          </rPr>
          <t>Eğer icra kesintisi gibi bir kesinti yapılacaksa tutarını veri girişi sayfasından giriniz.</t>
        </r>
        <r>
          <rPr>
            <sz val="8"/>
            <color indexed="81"/>
            <rFont val="Tahoma"/>
            <family val="2"/>
            <charset val="162"/>
          </rPr>
          <t xml:space="preserve">
</t>
        </r>
        <r>
          <rPr>
            <b/>
            <sz val="8"/>
            <color indexed="81"/>
            <rFont val="Tahoma"/>
            <family val="2"/>
            <charset val="162"/>
          </rPr>
          <t>Yada veri giriş sayfasından siliniz.</t>
        </r>
        <r>
          <rPr>
            <sz val="8"/>
            <color indexed="81"/>
            <rFont val="Tahoma"/>
            <family val="2"/>
            <charset val="162"/>
          </rPr>
          <t xml:space="preserve">
</t>
        </r>
      </text>
    </comment>
    <comment ref="AN31"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Q32" authorId="2">
      <text>
        <r>
          <rPr>
            <b/>
            <sz val="8"/>
            <color indexed="81"/>
            <rFont val="Tahoma"/>
            <family val="2"/>
            <charset val="162"/>
          </rPr>
          <t>Musa ÖZTÜRK:</t>
        </r>
        <r>
          <rPr>
            <sz val="8"/>
            <color indexed="81"/>
            <rFont val="Tahoma"/>
            <family val="2"/>
            <charset val="162"/>
          </rPr>
          <t xml:space="preserve">
</t>
        </r>
        <r>
          <rPr>
            <b/>
            <sz val="8"/>
            <color indexed="81"/>
            <rFont val="Tahoma"/>
            <family val="2"/>
            <charset val="162"/>
          </rPr>
          <t>Ödenecek Tutar          Yani 
Nakit Talep ve Tahsisleri Hesabına alınacak tutar</t>
        </r>
      </text>
    </comment>
    <comment ref="AN32"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Q33" authorId="1">
      <text>
        <r>
          <rPr>
            <b/>
            <sz val="8"/>
            <color indexed="81"/>
            <rFont val="Tahoma"/>
            <family val="2"/>
            <charset val="162"/>
          </rPr>
          <t xml:space="preserve">    İhale Kararına Ait  Damga Vergisi</t>
        </r>
        <r>
          <rPr>
            <b/>
            <sz val="8"/>
            <color indexed="81"/>
            <rFont val="Tahoma"/>
            <family val="2"/>
            <charset val="162"/>
          </rPr>
          <t xml:space="preserve">
Oran veri girişinden yazılmaktadır. Yada veri girişi sayfasından silebilirsiniz.</t>
        </r>
      </text>
    </comment>
    <comment ref="AN33" authorId="0">
      <text>
        <r>
          <rPr>
            <b/>
            <sz val="8"/>
            <color indexed="81"/>
            <rFont val="Tahoma"/>
            <family val="2"/>
            <charset val="162"/>
          </rPr>
          <t xml:space="preserve">
</t>
        </r>
        <r>
          <rPr>
            <b/>
            <sz val="8"/>
            <color indexed="81"/>
            <rFont val="Tahoma"/>
            <family val="2"/>
            <charset val="162"/>
          </rPr>
          <t xml:space="preserve"> Yansıtma Hesapları :  800-810-830-831-833-834-835  dir.  </t>
        </r>
        <r>
          <rPr>
            <b/>
            <sz val="8"/>
            <color indexed="81"/>
            <rFont val="Tahoma"/>
            <family val="2"/>
            <charset val="162"/>
          </rPr>
          <t xml:space="preserve">
 Buraya bu hesap numaralarından biri yazılmalı ya da  burası boş bırakılmalıdır. 
Ödeme emri belgesinin bu satırında seçilen hesap numarasına göre bu hücreye yazılacak yansıtma hesap numaralarının bazıları; 
 </t>
        </r>
        <r>
          <rPr>
            <b/>
            <sz val="8"/>
            <color indexed="81"/>
            <rFont val="Tahoma"/>
            <family val="2"/>
            <charset val="162"/>
          </rPr>
          <t>Örnek:</t>
        </r>
        <r>
          <rPr>
            <b/>
            <sz val="8"/>
            <color indexed="81"/>
            <rFont val="Tahoma"/>
            <family val="2"/>
            <charset val="162"/>
          </rPr>
          <t xml:space="preserve">
    </t>
        </r>
        <r>
          <rPr>
            <b/>
            <sz val="8"/>
            <color indexed="81"/>
            <rFont val="Tahoma"/>
            <family val="2"/>
            <charset val="162"/>
          </rPr>
          <t xml:space="preserve">H e s a p  N o          : </t>
        </r>
        <r>
          <rPr>
            <b/>
            <sz val="8"/>
            <color indexed="81"/>
            <rFont val="Tahoma"/>
            <family val="2"/>
            <charset val="162"/>
          </rPr>
          <t xml:space="preserve">                                 </t>
        </r>
        <r>
          <rPr>
            <b/>
            <sz val="8"/>
            <color indexed="81"/>
            <rFont val="Tahoma"/>
            <family val="2"/>
            <charset val="162"/>
          </rPr>
          <t xml:space="preserve">Bu Hücreye Yazılacak Yansıtma Hesap Numarası : 
</t>
        </r>
        <r>
          <rPr>
            <b/>
            <sz val="8"/>
            <color indexed="81"/>
            <rFont val="Tahoma"/>
            <family val="2"/>
            <charset val="162"/>
          </rPr>
          <t>-----------------------------------------------------------------------------------------------</t>
        </r>
        <r>
          <rPr>
            <b/>
            <sz val="8"/>
            <color indexed="81"/>
            <rFont val="Tahoma"/>
            <family val="2"/>
            <charset val="162"/>
          </rPr>
          <t xml:space="preserve">
</t>
        </r>
        <r>
          <rPr>
            <b/>
            <sz val="8"/>
            <color indexed="81"/>
            <rFont val="Tahoma"/>
            <family val="2"/>
            <charset val="162"/>
          </rPr>
          <t xml:space="preserve"> </t>
        </r>
        <r>
          <rPr>
            <b/>
            <sz val="8"/>
            <color indexed="81"/>
            <rFont val="Tahoma"/>
            <family val="2"/>
            <charset val="162"/>
          </rPr>
          <t xml:space="preserve">   630   (Giderler Hs.)                                         830  (Bütçe Gid. Hes.)
             (Borç)
----------------------------------------------------------------------------------------------</t>
        </r>
        <r>
          <rPr>
            <b/>
            <sz val="8"/>
            <color indexed="81"/>
            <rFont val="Tahoma"/>
            <family val="2"/>
            <charset val="162"/>
          </rPr>
          <t xml:space="preserve">
    600   (Gelirler Hesabı)                                   800  (Bütçe Gel. Hes.)
               (Alacak)
---------------------------------------------------------------------------------------------- </t>
        </r>
        <r>
          <rPr>
            <b/>
            <sz val="8"/>
            <color indexed="81"/>
            <rFont val="Tahoma"/>
            <family val="2"/>
            <charset val="162"/>
          </rPr>
          <t xml:space="preserve">                     600  (Gelirler Hesabı, 1.1.1.3                       810  (Bütçe Gel. Red ve
              Özel Gider İndirimi )                                             İadeler Hes.)
                  (Borç)
---------------------------------------------------------------------------------------------
 </t>
        </r>
        <r>
          <rPr>
            <b/>
            <sz val="8"/>
            <color indexed="81"/>
            <rFont val="Tahoma"/>
            <family val="2"/>
            <charset val="162"/>
          </rPr>
          <t xml:space="preserve">  100 (Kasa Hesabı)                                          Yansıtması yoktur.  Boş Bırakılmalı.
      (Borç yada alacak)
----------------------------------------------------------------------------------------------</t>
        </r>
      </text>
    </comment>
    <comment ref="Q62" authorId="3">
      <text>
        <r>
          <rPr>
            <b/>
            <sz val="8"/>
            <color indexed="81"/>
            <rFont val="Tahoma"/>
            <family val="2"/>
            <charset val="162"/>
          </rPr>
          <t>(*) Gerçekleştirme görevlileri arasından harcama yetkilisince görevlendirilen kişi tarafından imzalanacaktır.</t>
        </r>
        <r>
          <rPr>
            <sz val="8"/>
            <color indexed="81"/>
            <rFont val="Tahoma"/>
            <family val="2"/>
            <charset val="162"/>
          </rPr>
          <t xml:space="preserve">
</t>
        </r>
      </text>
    </comment>
    <comment ref="BT67" authorId="0">
      <text>
        <r>
          <rPr>
            <b/>
            <sz val="8"/>
            <color indexed="81"/>
            <rFont val="Tahoma"/>
            <family val="2"/>
            <charset val="162"/>
          </rPr>
          <t xml:space="preserve">Solda seçtiğiniz belge adeti kaç tane ise bu hücreye yazınız.
</t>
        </r>
      </text>
    </comment>
    <comment ref="BT68" authorId="0">
      <text>
        <r>
          <rPr>
            <b/>
            <sz val="8"/>
            <color indexed="81"/>
            <rFont val="Tahoma"/>
            <family val="2"/>
            <charset val="162"/>
          </rPr>
          <t xml:space="preserve">Solda seçtiğiniz belge adeti kaç tane ise bu hücreye yazınız.
</t>
        </r>
      </text>
    </comment>
    <comment ref="BT69" authorId="0">
      <text>
        <r>
          <rPr>
            <b/>
            <sz val="8"/>
            <color indexed="81"/>
            <rFont val="Tahoma"/>
            <family val="2"/>
            <charset val="162"/>
          </rPr>
          <t xml:space="preserve">Solda seçtiğiniz belge adeti kaç tane ise bu hücreye yazınız.
</t>
        </r>
      </text>
    </comment>
    <comment ref="BT70" authorId="0">
      <text>
        <r>
          <rPr>
            <b/>
            <sz val="8"/>
            <color indexed="81"/>
            <rFont val="Tahoma"/>
            <family val="2"/>
            <charset val="162"/>
          </rPr>
          <t xml:space="preserve">Solda seçtiğiniz belge adeti kaç tane ise bu hücreye yazınız.
</t>
        </r>
      </text>
    </comment>
    <comment ref="BT71" authorId="0">
      <text>
        <r>
          <rPr>
            <b/>
            <sz val="8"/>
            <color indexed="81"/>
            <rFont val="Tahoma"/>
            <family val="2"/>
            <charset val="162"/>
          </rPr>
          <t xml:space="preserve">Solda seçtiğiniz belge adeti kaç tane ise bu hücreye yazınız.
</t>
        </r>
      </text>
    </comment>
    <comment ref="BT72" authorId="0">
      <text>
        <r>
          <rPr>
            <b/>
            <sz val="8"/>
            <color indexed="81"/>
            <rFont val="Tahoma"/>
            <family val="2"/>
            <charset val="162"/>
          </rPr>
          <t xml:space="preserve">Solda seçtiğiniz belge adeti kaç tane ise bu hücreye yazınız.
</t>
        </r>
      </text>
    </comment>
    <comment ref="BT73" authorId="0">
      <text>
        <r>
          <rPr>
            <b/>
            <sz val="8"/>
            <color indexed="81"/>
            <rFont val="Tahoma"/>
            <family val="2"/>
            <charset val="162"/>
          </rPr>
          <t xml:space="preserve">Solda seçtiğiniz belge adeti kaç tane ise bu hücreye yazınız.
</t>
        </r>
      </text>
    </comment>
  </commentList>
</comments>
</file>

<file path=xl/comments12.xml><?xml version="1.0" encoding="utf-8"?>
<comments xmlns="http://schemas.openxmlformats.org/spreadsheetml/2006/main">
  <authors>
    <author>xp</author>
  </authors>
  <commentList>
    <comment ref="I1"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3"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4"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5"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6"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7"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8"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9"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10"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11"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12"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13"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14"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15"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16"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17"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18"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19"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20"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21"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22"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23"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24"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25"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26"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27"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28"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29"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30"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38"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39"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H40"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H41"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42"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43"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44"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45"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46"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47"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48"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49"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50"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51"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52"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53"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54"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55"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56"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57"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58"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59"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 ref="I60" authorId="0">
      <text>
        <r>
          <rPr>
            <b/>
            <sz val="8"/>
            <color indexed="81"/>
            <rFont val="Tahoma"/>
            <family val="2"/>
            <charset val="162"/>
          </rPr>
          <t xml:space="preserve">Ödeme Emri Belgesinde seçilecek hesap için; Kurumsal, Fonksiyonel, Finansman Kodlama yapılması gerekli ise hesap ekonomik kodunun hizasına bu sütunda 1 rakamını yazınız. Zorunlu değilse boş bırakınız.
</t>
        </r>
      </text>
    </comment>
  </commentList>
</comments>
</file>

<file path=xl/sharedStrings.xml><?xml version="1.0" encoding="utf-8"?>
<sst xmlns="http://schemas.openxmlformats.org/spreadsheetml/2006/main" count="2944" uniqueCount="859">
  <si>
    <t xml:space="preserve">Birim Yaklaşık Maliyet 
Fiyatı </t>
  </si>
  <si>
    <t xml:space="preserve">Toplam Yaklaşık Maliyet 
Fiyatı </t>
  </si>
  <si>
    <t>Özelliği</t>
  </si>
  <si>
    <t>Miktarı</t>
  </si>
  <si>
    <t>Ölçüsü</t>
  </si>
  <si>
    <t xml:space="preserve">Birim 
Fiyat </t>
  </si>
  <si>
    <t>Toplam 
Fiyat</t>
  </si>
  <si>
    <t>T U T A R</t>
  </si>
  <si>
    <t>Kişiler / Firmalarca Bildirilen Yaklaşık  Maliyet Fiyatları Toplamı ( KDV HARİÇ )</t>
  </si>
  <si>
    <t xml:space="preserve"> TOPLAM</t>
  </si>
  <si>
    <t xml:space="preserve">           İdaremizcen ihtiyaç duyulan ve satın alınması düşünülen aşağıda cinsi, özellikleri ve miktarları yazılı malların /  hizmetlerin 4734 Sayılı Kamu İhale Kanunu'nun 9'uncu Maddesi gereğince yaklaşık maliyetinin tesbitine esas olmak  üzere; ilgili kişi kurum ve firmalardan yaklaşık maliyetinin tesbitine esas olmak üzere,  her türlü fiyat araştırması yapılmıştır. Araştırma sonuçları yukarıda tabloda gösterilmiştir.</t>
  </si>
  <si>
    <t>Not:Yaklaşık Maliye Hesap Cetveli ve Ekleri İhale Onay Belgesi'ne Eklenecektir.</t>
  </si>
  <si>
    <t xml:space="preserve">  O  N  A  Y     B  E  L  G  E  S  İ</t>
  </si>
  <si>
    <t>Doğrudan Temin Yapan İdarenin Adı</t>
  </si>
  <si>
    <t>Belge Tarih ve Sayısı</t>
  </si>
  <si>
    <t>/</t>
  </si>
  <si>
    <t>İşin Tanımı</t>
  </si>
  <si>
    <t>İşin Niteliği</t>
  </si>
  <si>
    <t>Kırtasiye Malzemeleri</t>
  </si>
  <si>
    <t>İşin Miktarı</t>
  </si>
  <si>
    <t>Ekli Belgede gösterilmiştir.</t>
  </si>
  <si>
    <t>Yatırım Proje Numarası (Varsa )</t>
  </si>
  <si>
    <t>//////////</t>
  </si>
  <si>
    <t>Bütçe Tertibi ( Varsa )</t>
  </si>
  <si>
    <t>Avans Verilecekse Şartları</t>
  </si>
  <si>
    <t>Verilmeyecektir.</t>
  </si>
  <si>
    <t xml:space="preserve">İhale Usulü </t>
  </si>
  <si>
    <t>Doğrudan Temin Usulü</t>
  </si>
  <si>
    <t>İlanın Şekli ve Adedi  (Yapılacaksa)</t>
  </si>
  <si>
    <t>İlan yapılmayacaktır</t>
  </si>
  <si>
    <t>İhale Dökümanı Satış Bedeli</t>
  </si>
  <si>
    <t>/////////</t>
  </si>
  <si>
    <t>Fiyat Farkı Ödenecekse Dayanağı BKK</t>
  </si>
  <si>
    <t>Ödenmeyecektir.</t>
  </si>
  <si>
    <t>Sözleşme Düzenlenip Düzenlenmeyeceği</t>
  </si>
  <si>
    <t>Düzenlenmeyecektir</t>
  </si>
  <si>
    <t>Şartname Düzenlenip Düzenlenmeyeceği</t>
  </si>
  <si>
    <t>Yeterlilik Kriterlerinin Aranıp Aranmayacağı</t>
  </si>
  <si>
    <t>Aranmayacaktır</t>
  </si>
  <si>
    <t>Ödül,İkr.Vb.gid.(Kam.Pers.Dışında)</t>
  </si>
  <si>
    <t>Diğer Yasal Giderler</t>
  </si>
  <si>
    <t>Vergi Ödemeleri vb.giderler</t>
  </si>
  <si>
    <t>İşlet.Ruhsatı Öd. Vb.Giderler</t>
  </si>
  <si>
    <t>Diğer Ver.Res.Harç vb.Giderler</t>
  </si>
  <si>
    <t>Bilgisayar Hiz.Al.(Yaz.ve Don.Hariç)</t>
  </si>
  <si>
    <t>Müteahhitlik Hiz(Temizl.Hz.İhal.Dah)</t>
  </si>
  <si>
    <t>Diğ.Müşavir Fir.ve Kişil.Ödemel.</t>
  </si>
  <si>
    <t>Posta ve telgraf giderleri</t>
  </si>
  <si>
    <t>Telef.Abon.ve Kull.Ücretl.</t>
  </si>
  <si>
    <t>Bilgiye Abon.Gid.(İnt.Ab.Dahil)</t>
  </si>
  <si>
    <t>Hat Kira Giderleri</t>
  </si>
  <si>
    <t>Diğer Haberleşme Giderleri</t>
  </si>
  <si>
    <t>Taşım.iliş.Besl.Barınma Gid.</t>
  </si>
  <si>
    <t>Yocu Taşıma Giderleri</t>
  </si>
  <si>
    <t>N İ T E L İ K L E R İ N E  U Y G U N D U R</t>
  </si>
  <si>
    <t>D  İ  Ğ  E  R        Ş  A  R  T  L  A  R</t>
  </si>
  <si>
    <t xml:space="preserve">  1- TESLİM SÜRESİ</t>
  </si>
  <si>
    <t xml:space="preserve">  2- TESLİM EDİLECEK PARTİ MİKTARI</t>
  </si>
  <si>
    <t xml:space="preserve">  3-  NAKLİYE VE SİGORTANIN KİME AİT OLDUĞU</t>
  </si>
  <si>
    <t>Satıcıya</t>
  </si>
  <si>
    <t xml:space="preserve">  4-  DİĞER ÖZEL ŞARTLAR</t>
  </si>
  <si>
    <t>NOT</t>
  </si>
  <si>
    <t>M U A Y E N E  V E  K A B U L  K O M İ S Y O N U</t>
  </si>
  <si>
    <t>Büro ve İşy.Mak.Teç.Alıml.</t>
  </si>
  <si>
    <t>Yangından Korun.Malz.Al.</t>
  </si>
  <si>
    <t>Diğer Dayanıklı Mal.Malz.Al.</t>
  </si>
  <si>
    <t>Büro Bak.On.Giderleri</t>
  </si>
  <si>
    <t>8</t>
  </si>
  <si>
    <t>Okul Bakım ve On.Giderleri</t>
  </si>
  <si>
    <t>Hastane bakım ve on.Giderl.</t>
  </si>
  <si>
    <t>Diğer Hiz.Bin.Bak.On.Gid.</t>
  </si>
  <si>
    <t>Lojman Bakım ve on.Giderl.</t>
  </si>
  <si>
    <t>Diğer Taşınmaz Yap.Bk.On.G.</t>
  </si>
  <si>
    <t>Kam.Pers.Tedavi,Sağ.Mlz.Gid.</t>
  </si>
  <si>
    <t>Kam.Pers.İlaç Giderleri</t>
  </si>
  <si>
    <t>Mezar ve şehitl.Yap.Bak.Gid.</t>
  </si>
  <si>
    <t>Öğrenci Ted.Sağ.Mlz.Gid.</t>
  </si>
  <si>
    <t>Tutuklu ve Hük.Ted.S.Mlz.Gid.</t>
  </si>
  <si>
    <t>Sos.Gv.Bulunmayanların T.S.M</t>
  </si>
  <si>
    <t>Diğer Tedavi ve Sağl.Malz.Gid.</t>
  </si>
  <si>
    <t>Öğrenci İlaç Giderleri</t>
  </si>
  <si>
    <t>Tutuklu ve Hük.İlaç Gid.</t>
  </si>
  <si>
    <t>Sos.G.Bulunmayanların İlaç G.</t>
  </si>
  <si>
    <t>Diğer İlaç Giderleri</t>
  </si>
  <si>
    <t>Seçim Gideri</t>
  </si>
  <si>
    <t xml:space="preserve"> ***EMANETLER HESABI***</t>
  </si>
  <si>
    <t>Diğer Çeşitli Emanetler</t>
  </si>
  <si>
    <t>99</t>
  </si>
  <si>
    <t>ÖDENEĞİNE MAHSUP EDİLECEK HARCAMALAR HESABI</t>
  </si>
  <si>
    <t>BÜTÇELEŞTİRİLECEK BORÇLAR HESABI</t>
  </si>
  <si>
    <t>***İLK MADDE VE MALZEME  HESABI***</t>
  </si>
  <si>
    <t>***BÜTÇE GİDERLERİ HES.***</t>
  </si>
  <si>
    <t>Yazı Malzemeleri</t>
  </si>
  <si>
    <t>Kağıt, Karton ve Mukavva  Mamülleri</t>
  </si>
  <si>
    <t>Dosya ve Klasörler</t>
  </si>
  <si>
    <t>Bilgisayar ve Yazıcı Sarf Malzemeleri</t>
  </si>
  <si>
    <t>Yapıştırıcı ve Bantlar</t>
  </si>
  <si>
    <t>Ölçüm, Çizim Gereçleri</t>
  </si>
  <si>
    <t>Kağıt Tutturucuları</t>
  </si>
  <si>
    <t>Küçük Kırtasiye Gereçleri</t>
  </si>
  <si>
    <t>Diğer Kırtasiye Malzemeleri</t>
  </si>
  <si>
    <t xml:space="preserve">Temizlik Malzemeleri </t>
  </si>
  <si>
    <t>Toz Deterjanlar</t>
  </si>
  <si>
    <t>Sıvı Deterjanlar</t>
  </si>
  <si>
    <t>Alkollü-Asitli Temizleyiciler</t>
  </si>
  <si>
    <t>Sabun</t>
  </si>
  <si>
    <t>Temizlik Gereçleri</t>
  </si>
  <si>
    <t>Diğer Temizlik Malzemeleri</t>
  </si>
  <si>
    <t>Yiyecekler</t>
  </si>
  <si>
    <t>Bakliyat</t>
  </si>
  <si>
    <t>Yağlar</t>
  </si>
  <si>
    <t>Sebze ve Meyveler</t>
  </si>
  <si>
    <t>Un ve Unlu Gıdalar</t>
  </si>
  <si>
    <t>Baharat ve Tatlandırıcılar</t>
  </si>
  <si>
    <t>Süt Ürünleri</t>
  </si>
  <si>
    <t>Etler ve Et Ürünleri</t>
  </si>
  <si>
    <t>Diğer Yiyecek</t>
  </si>
  <si>
    <t>İçecekler</t>
  </si>
  <si>
    <t>Alkolsüz İçecekler</t>
  </si>
  <si>
    <t>Alkollü İçecekler</t>
  </si>
  <si>
    <t>Yemler</t>
  </si>
  <si>
    <t>Büyükbaş Hayvan Yemleri</t>
  </si>
  <si>
    <t>Küçükbaş Hayvan Yemleri</t>
  </si>
  <si>
    <t>Kuşlar ve Kümes Hayvanı Yemleri</t>
  </si>
  <si>
    <t>Suda Yaşayan Hayvan Yemleri</t>
  </si>
  <si>
    <t>Laboratuvar Hayvanı Yemleri</t>
  </si>
  <si>
    <t>Diğer Hayvan Yemleri</t>
  </si>
  <si>
    <t xml:space="preserve">Giyecek, Mefruşat ve Tuhafiye Malzemeleri </t>
  </si>
  <si>
    <t>Kumaşlar</t>
  </si>
  <si>
    <t>Günlük Giysiler</t>
  </si>
  <si>
    <t>Tören ve Gösteri Giysileri</t>
  </si>
  <si>
    <t>Spor Giysileri</t>
  </si>
  <si>
    <t>Koruyucu Giysi ve Malzemeler</t>
  </si>
  <si>
    <t>Ayakkabılar</t>
  </si>
  <si>
    <t>TL,</t>
  </si>
  <si>
    <t>Kr</t>
  </si>
  <si>
    <t xml:space="preserve">  Fiş Sıra No:</t>
  </si>
  <si>
    <t>T A Ş I N I R    İ Ş L E M   F İ Ş İ</t>
  </si>
  <si>
    <t>TARİH</t>
  </si>
  <si>
    <t>Trabzon -Çarşıbaşı</t>
  </si>
  <si>
    <t xml:space="preserve"> Kodu</t>
  </si>
  <si>
    <t xml:space="preserve">  Taşınır Ambarının Adı</t>
  </si>
  <si>
    <t>......./......./.............</t>
  </si>
  <si>
    <t>......../........./...........</t>
  </si>
  <si>
    <t xml:space="preserve">  Satın Alma</t>
  </si>
  <si>
    <t>BİRİMLER VE AMBARLAR ARASI TAŞINIR HAREKETLERİNDE</t>
  </si>
  <si>
    <t>Kodu</t>
  </si>
  <si>
    <t>T A Ş I N I R I N</t>
  </si>
  <si>
    <t>SIRA NO</t>
  </si>
  <si>
    <t>A D I</t>
  </si>
  <si>
    <t>T U T A R I</t>
  </si>
  <si>
    <t>Yukarıda gösterilen</t>
  </si>
  <si>
    <t>kalem, toplam</t>
  </si>
  <si>
    <t>kalem</t>
  </si>
  <si>
    <t>toplam</t>
  </si>
  <si>
    <t>taşınırın giriş kaydı yapılmıştır.</t>
  </si>
  <si>
    <t>taşınırın</t>
  </si>
  <si>
    <t>Çıkış Kaydı Yapılmıştır.</t>
  </si>
  <si>
    <t>Taşınır Kayıt ve Kontrol Yetkilisinin</t>
  </si>
  <si>
    <t xml:space="preserve">     Adı Soyadı </t>
  </si>
  <si>
    <t xml:space="preserve">            İmzası    </t>
  </si>
  <si>
    <t xml:space="preserve">  İmzası   </t>
  </si>
  <si>
    <t>TESLİM EDİLMİŞTİR.</t>
  </si>
  <si>
    <t>TESLİM ALINMIŞTIR</t>
  </si>
  <si>
    <t>TESLİM ALAN</t>
  </si>
  <si>
    <t>Eczacı</t>
  </si>
  <si>
    <t xml:space="preserve"> İmzası    </t>
  </si>
  <si>
    <t xml:space="preserve"> 5 ÖRNEK NUMARALI TAŞINIR İŞLEM FİŞİNİN DÜZENLENMESİNE
 İLİŞKİN AÇIKLAMALAR</t>
  </si>
  <si>
    <t xml:space="preserve">                    Bu fiş;</t>
  </si>
  <si>
    <t xml:space="preserve">         a) Satınalma, devir alma (ambarlar arası devir alma dahil), bağış ve benzeri nedenlerle edinilen taşınırlar ile tüketim için verilenlerden iade edilenlerin girişinde, tüketim için verilen malzemeler ile satış, devir (ambarlar arası devretme dahil) nedenleriyle elden çıkarılan taşınırların çıkışında ve esaslı onarım sonucu değer artışlarında, hurdaya ayırma, yok olma, kırılma ve bozulma nedeniyle kayıttan düşme işlemlerinde, her bir hesap kodu itibarıyla düzenlenir.  </t>
  </si>
  <si>
    <t xml:space="preserve">            b)Taşınır İşlem Fişi’ne her malî yıl başında “1” den başlamak üzere bir sıra numarası verilir. Hatalı düzenlenen fiş iptal edilerek sıralı yerinde diğer nüshaları ile birlikte muhafaza edilir.</t>
  </si>
  <si>
    <t>Ayniyat makbuzu</t>
  </si>
  <si>
    <t xml:space="preserve">           c) Düzenlenen fişin bir nüshası, ilk madde ve malzeme hesabında izlenen tüketim maddelerinin kullanıma verilmesinde düzenlenenler hariç olmak üzere, gerekli muhasebe kayıtlarının yapılması için muhasebe birimine gönderilir,  bir nüshası da dosyasında saklanır. Satın alma suretiyle edinilen taşınırlar ile değer arttırıcı harcamalar için düzenlenen Taşınır İşlem Fişi ödeme emri belgesine bağlandığından ayrıca muhasebe birimine gönderilmez.</t>
  </si>
  <si>
    <t xml:space="preserve">          d) Taşınırın muhasebe kayıtlarında izlendiği II. düzey detayları itibarıyla ara toplamları alınır. Muhasebe birimince ilgili hesaplara bu tutarlar üzerinden kayıt yapılır.    </t>
  </si>
  <si>
    <t xml:space="preserve">            e)Kullanım için verilen demirbaş, makine, teçhizat, taşıt, iş makinesi ve benzeri taşınırların çıkış işlemlerinde  bu fiş düzenlenmez.   </t>
  </si>
  <si>
    <t xml:space="preserve">                    Fişin düzenlenmesinde;</t>
  </si>
  <si>
    <t xml:space="preserve">       (1) Harcama biriminin bulunduğu il ve ilçenin adı ve kodu, (merkez birimleri için il ve ilçe kodu "00.00" olarak, il merkezleri için ilçe kodu "00" olarak gösterilir.) </t>
  </si>
  <si>
    <t xml:space="preserve">       (2)Taşınır kayıtlarının tutulduğu ve taşınır kayıt ve kontrol yetkilisinin bağlı olduğu harcama biriminin adı ve kodu,</t>
  </si>
  <si>
    <t xml:space="preserve">       (3) Harcama birimine hizmet veren muhasebe biriminin adı ve kodu; </t>
  </si>
  <si>
    <t xml:space="preserve">       (4) Muayene ve kabul komisyonu tutanağının veya komisyonun oluşturulmadığı hallerde idarece düzenlenecek belgenin tarihi ve sayısı,</t>
  </si>
  <si>
    <t>SATIR TOPLAMI</t>
  </si>
  <si>
    <t xml:space="preserve">         (5) Giriş veya çıkışı yapılan taşınırın giriş veya çıkış yapılmasına dayanak teşkil eden tutanak, karar, sözleşme, protokol vb belgelerin tarih ve sayısı; dayanak belgenin fatura veya fatura yerine geçen belge olması halinde bu belgelerin tarihi ve numarası,</t>
  </si>
  <si>
    <t>CİLT NO</t>
  </si>
  <si>
    <t>KDV SİZ BİRİM
 FİYAT</t>
  </si>
  <si>
    <t>KDV Lİ  BİRİM
 FİYAT</t>
  </si>
  <si>
    <t>MAL ALIMI
KDV Lİ  BİRİM FİYAT</t>
  </si>
  <si>
    <t>MİKTARI
adet</t>
  </si>
  <si>
    <t>MAL ALIMI
KDV Lİ  TOPLAM FİYAT</t>
  </si>
  <si>
    <t>TOPLAM
KDV</t>
  </si>
  <si>
    <t>SGV</t>
  </si>
  <si>
    <t>KDV 
TEVKİFATI</t>
  </si>
  <si>
    <t xml:space="preserve">         (6) Giriş veya çıkış işlemine konu olan işlemin çeşidine göre satın alma, satma, devir yoluyla alma, devretme, bağış alma, değer artışı, hurdaya ayırma, imha, fire, yok olma, sayım fazlası, sayım noksanı vb., </t>
  </si>
  <si>
    <t xml:space="preserve">         A Y N İ Y A T    T E S E L L Ü M    M A K B U Z U</t>
  </si>
  <si>
    <t xml:space="preserve">           (7) Girişi yapılan taşınırın geldiği yere göre piyasa, devren alımlarda alınan yer, bağışı yapan, canlı hayvanlarda doğum vb.,</t>
  </si>
  <si>
    <t>Sıra</t>
  </si>
  <si>
    <t>Malın (Eşyanın ) Cinsi</t>
  </si>
  <si>
    <t>K.D.V. DAHİL ( YTL )</t>
  </si>
  <si>
    <t xml:space="preserve">           (8) Tüketim malzemesinin bir kişi için verilmesi halinde taşınırın verildiği personelin TC Kimlik Numarası,</t>
  </si>
  <si>
    <t>No</t>
  </si>
  <si>
    <t>KDV Lİ Birim Fiyatı</t>
  </si>
  <si>
    <t>KDV Lİ TUTAR</t>
  </si>
  <si>
    <t xml:space="preserve">             (9) Tüketim malzemesinin birden fazla kişinin kullanımına verilmesi halinde taşınırın verildiği birim, şube, servis vb. yerin adı veya kodu,</t>
  </si>
  <si>
    <t xml:space="preserve">            (10) Taşınırın aynı kamu idaresinin bir başka harcama birimine veya aynı harcama biriminin diğer ambarına verilmesi durumunda verilen harcama biriminin adı ve kodu, </t>
  </si>
  <si>
    <t xml:space="preserve">            (11) Verilen ambarın adı ve kodu, </t>
  </si>
  <si>
    <t xml:space="preserve">             (12) Verilen harcama birimine hizmet veren muhasebe biriminin adı ve kodu,</t>
  </si>
  <si>
    <t xml:space="preserve">           (13) Taşınırın kayıtlarda detaylı izlendiği, taşınır hesap kodu ile taşınır I ve II nci düzey detay kodu ve sonraki düzey detay kodlarının birleşiminden oluşan kodu,       </t>
  </si>
  <si>
    <t>M U A Y E N E   R A P O R U</t>
  </si>
  <si>
    <t>Sıra
 No</t>
  </si>
  <si>
    <t>Malzemenin Adı</t>
  </si>
  <si>
    <t>Geldiği 
Tarih</t>
  </si>
  <si>
    <t>Satıcı Adı
veya Ünvanı</t>
  </si>
  <si>
    <t>Muayene 
Edileceği Yer</t>
  </si>
  <si>
    <t>Sayı</t>
  </si>
  <si>
    <t>:</t>
  </si>
  <si>
    <t>Konu</t>
  </si>
  <si>
    <t>Malzeme Muayenesi Hk.</t>
  </si>
  <si>
    <t>( MAL ALIMLARI DENETİM, MUAYENE ve KABUL KOMİSYONUNA )</t>
  </si>
  <si>
    <t>MUAYENE HEYETİNE YAZILACAK İHBARNAME</t>
  </si>
  <si>
    <t>Kabul Olunan Miktar</t>
  </si>
  <si>
    <t>Reddedilen Miktar</t>
  </si>
  <si>
    <t>Kişiler / Kurumlar / Firmalar ve Yaklaşık Maliyet İçin 
Bildirilen Fiyatlar ( KDV Hariç )</t>
  </si>
  <si>
    <t xml:space="preserve">           (14) Dayanıklı taşınırın çıkışı ile değer artışının kayda alınmasında, taşınıra giriş işlemi sırasında verilmiş olan sicil numarası,  </t>
  </si>
  <si>
    <t xml:space="preserve">yazılır.  </t>
  </si>
  <si>
    <t xml:space="preserve">           (15) - (16) Teslim edilmiştir bölümü taşınırı ambara teslim eden tarafından; teslim alınmıştır bölümü ise taşınırı ambardan teslim alan tarafından imzalanacaktır.  </t>
  </si>
  <si>
    <t xml:space="preserve">GÜNCELLEME 18/01/2007                                    </t>
  </si>
  <si>
    <t>KDV DAHİL 
GENEL TOPLAM</t>
  </si>
  <si>
    <t xml:space="preserve">                                            </t>
  </si>
  <si>
    <t>Ayniyat  Saymanı</t>
  </si>
  <si>
    <t>MUAYENE VE KABUL BELGESİ</t>
  </si>
  <si>
    <t xml:space="preserve">       5- "Veri Girişi" penceresindeki miktarı sütunu ile "Teklif" ve "Piyasa Fiyat Araştırması Tutanağı" pencerelerindeki Birim Fiyatı sütunlarına mutlaka rakamsal veriler girilmelidir.( Alfabe harfleri girilmemelidir.) Binler ayracı için . (nokta), kuruş ayracı için , (virgül) kullanılmalıdır. Virgül yerine nokta yada nokta yerine virgül konulursa metin olarak tanır ve matemetiksel işlem yapmaz. Hata verir.</t>
  </si>
  <si>
    <t>4734 SAYILI KAMU İHALE KANUNUN 22/d MADDESİ GEREĞİNCE DOĞRUDAN TEMİN</t>
  </si>
  <si>
    <t>EDİLECEK MAL VE HİZMET ALIMINA AİT SÖZLEŞME</t>
  </si>
  <si>
    <t>1---</t>
  </si>
  <si>
    <t>Temin Edilecek Mal Yada Hizmetin Tanımı :</t>
  </si>
  <si>
    <t>2--</t>
  </si>
  <si>
    <t>İdarenin Adı Ve Adresi :</t>
  </si>
  <si>
    <t>3--</t>
  </si>
  <si>
    <t xml:space="preserve">          Yukarıda yazılı malların / malzemelerin / işlerin  Dökümanlarda yazılı niteliklerinin muayene neticesinde tesbit edilen niteliklerine uygundur.</t>
  </si>
  <si>
    <t>Kısmi Zamanlı Çalışanların Ücr.</t>
  </si>
  <si>
    <t>Emekli Sandığına</t>
  </si>
  <si>
    <t>Sosyal Siğortalar kurumuna</t>
  </si>
  <si>
    <t>İşsizlik Siğortası fonuna</t>
  </si>
  <si>
    <t>Kırtasiye Alımları</t>
  </si>
  <si>
    <t>Büro Malzemesi Alımları</t>
  </si>
  <si>
    <t>Periyodik Yayın Alımları</t>
  </si>
  <si>
    <t>Diğer Yayın Alımlar</t>
  </si>
  <si>
    <t>Baskı ve Cilt Giderleri</t>
  </si>
  <si>
    <t>Ekod 1</t>
  </si>
  <si>
    <t>Ekod 2</t>
  </si>
  <si>
    <t>Ekod 3</t>
  </si>
  <si>
    <t>Ekod 4</t>
  </si>
  <si>
    <t>Hes.No</t>
  </si>
  <si>
    <t>Malın / Hizmetin Teslim Edilme Programı :</t>
  </si>
  <si>
    <t>Malın/Hizm. Adı</t>
  </si>
  <si>
    <t>Teslim Edileceği Tarih</t>
  </si>
  <si>
    <t>Teslim Edilecek Miktar</t>
  </si>
  <si>
    <t>Teslim Yeri</t>
  </si>
  <si>
    <t>12--</t>
  </si>
  <si>
    <t>Denetim, Muayene Ve Kabulü :</t>
  </si>
  <si>
    <t>13--</t>
  </si>
  <si>
    <t>Anlaşmazlıkların Çözüm Yeri :</t>
  </si>
  <si>
    <t>14--</t>
  </si>
  <si>
    <t>Gecikme Halinde Uygulanacak Cezalar :</t>
  </si>
  <si>
    <t>15--</t>
  </si>
  <si>
    <t>Diğer  Hususlar  :</t>
  </si>
  <si>
    <t>İdare Adına (İhale Yetkilisi )</t>
  </si>
  <si>
    <t>Yüklenici</t>
  </si>
  <si>
    <t>Adı-Soyadı-Ünvanı-İmza</t>
  </si>
  <si>
    <t>Ö D E M E  E M R İ  B E L G E S İ</t>
  </si>
  <si>
    <t>Yansıtmak İçin Hizasına
 Hesap Numarasını Yazınız</t>
  </si>
  <si>
    <t>KURUMSAL KODLAMA
 YAPILACAK HESAPLAR</t>
  </si>
  <si>
    <t>Muh.Birimi
     Kodu</t>
  </si>
  <si>
    <t>İşlem Tarihi</t>
  </si>
  <si>
    <t>İşlem Numarası</t>
  </si>
  <si>
    <t>Para Birimi</t>
  </si>
  <si>
    <t>Muhasebe Birimi Adı</t>
  </si>
  <si>
    <t>Bütçe Yılı</t>
  </si>
  <si>
    <t>İLGİLİNİN</t>
  </si>
  <si>
    <t>Adı, Soyadı</t>
  </si>
  <si>
    <t>Kurum-Birim
     Kodu</t>
  </si>
  <si>
    <t>BİRİM KODU</t>
  </si>
  <si>
    <t>Yevmiye</t>
  </si>
  <si>
    <t>Tarih</t>
  </si>
  <si>
    <t>T.C./Vergi  No.</t>
  </si>
  <si>
    <t>Banka Şube Adı</t>
  </si>
  <si>
    <t>Kurum Adı</t>
  </si>
  <si>
    <t>Fiyat Farkı :</t>
  </si>
  <si>
    <t>7--</t>
  </si>
  <si>
    <t>Avans Verilecekse Şartları :</t>
  </si>
  <si>
    <t>8--</t>
  </si>
  <si>
    <t>Vergi, Resim Ve Harçlar :</t>
  </si>
  <si>
    <t>9--</t>
  </si>
  <si>
    <t>Ulaşım Ve Sigorta Giderleri :</t>
  </si>
  <si>
    <t>10--</t>
  </si>
  <si>
    <t xml:space="preserve">  dilerim. Musa ÖZTÜRK  29/09/2009 Trabzon</t>
  </si>
  <si>
    <t xml:space="preserve">   olan bu program ile ; iş gücünden ve zamandan büyük ölçüde tasarruf sağlanacaktır. Para birimini değiştirmek mümkün olacak şekilde  hazırlanmıştır.  Uygulamada karşılaşılabilecek sorunlar ile dilek ve önerilerinizi   iletebilirsiniz. 
   MSN: info@musaozturk.com,    e-posta: musaozturk.com@gmail.com,   İş Tel: 0 462 321 99 62,    Cep Tel: 0 536 510 75 72(Vodafone)  dir.</t>
  </si>
  <si>
    <t xml:space="preserve">        Karşılaşacağınız sorunları; Sitemizin "Ziyaretçi Defteri"ne yazabileceğiniz gibi, Sitemizin "İrtibat" bölümünden e-posta ile de iletebilirsiniz. 29/09/2009 Musa ÖZTÜRK  SağlıK Kurumları 3 Nolu DÖNER Sermaye Saymanlığı TRABZON </t>
  </si>
  <si>
    <t xml:space="preserve">       2-  Diğer pencerelerde sadece yeşil/beyaz renkli hücrelerden veri girişleri yapılmalıdır.</t>
  </si>
  <si>
    <t>Kesin Teminat Tutarı : (Alınacaksa )</t>
  </si>
  <si>
    <t>11--</t>
  </si>
  <si>
    <t xml:space="preserve">                                                                       Sürmene Malmüdürlüğü</t>
  </si>
  <si>
    <t xml:space="preserve">      12-Muayene ve Kabul işlemleri için düzenlenecek olan Muayane ve Kabul belgesi iki ayrı seçenekli olarak hazırlanmıştır. 
     a-İsteyen kullanıcılar Muayene ve Kabul belgesini düzenleyebilirler.
     b-İsteyen kullanıcılar ise Muayene ve Talep Yazısı ile birlikte Muayene Belgesini düzenleyebilirler.</t>
  </si>
  <si>
    <t>.../...../ 2008</t>
  </si>
  <si>
    <t>....../......../ 2008</t>
  </si>
  <si>
    <t xml:space="preserve">                                                                                                                    Musa ÖZTÜRK</t>
  </si>
  <si>
    <t xml:space="preserve">                                                                                                                                        </t>
  </si>
  <si>
    <t xml:space="preserve">                                                                           </t>
  </si>
  <si>
    <t xml:space="preserve">                                                                                                                       Malmüdürü</t>
  </si>
  <si>
    <t xml:space="preserve">                                                        Satın Alınacak Malın / Hizmetin</t>
  </si>
  <si>
    <t>SATIN ALINACAK MALIN  / HİZMETİN / YAPIM İŞİNİN</t>
  </si>
  <si>
    <t>S.NO</t>
  </si>
  <si>
    <t>Cinsi</t>
  </si>
  <si>
    <t>Özellikleri</t>
  </si>
  <si>
    <t>Miktarı (Adet )</t>
  </si>
  <si>
    <t>Birim Fiyatı
 (KDV Hariç)</t>
  </si>
  <si>
    <t>KDV Hariç Genel toplam</t>
  </si>
  <si>
    <t xml:space="preserve">                  D İ Ğ E R    Ş A R T L A R                                      </t>
  </si>
  <si>
    <t xml:space="preserve">1- Teslim Süresi                                          </t>
  </si>
  <si>
    <t xml:space="preserve">2- Teslim Edilecek Parti Miktarı                    </t>
  </si>
  <si>
    <t>KDV Hariç 
Toplam Fiyatı ( T L )</t>
  </si>
  <si>
    <t>Spor Malzemeleri Alımları</t>
  </si>
  <si>
    <t>Tören Malzemeleri Alımları</t>
  </si>
  <si>
    <t>Bando malzemeleri Alımları</t>
  </si>
  <si>
    <t>Kuşam Al.(Sadece Hayvan Kşm)</t>
  </si>
  <si>
    <t>Diğ.Giy.Kuşam Alımları</t>
  </si>
  <si>
    <t>Lab.Mlz.,Kimyev.,Temrinl.Ml.Al.</t>
  </si>
  <si>
    <t>Tıbbi Mlz. Ve İlaç Alımları</t>
  </si>
  <si>
    <t>Zirai Mlz. Ve İlaç Alımları</t>
  </si>
  <si>
    <t>Can.Hayv.Alım Bakım ve Diğ.Gd.</t>
  </si>
  <si>
    <t>Diğer Özel Malz.Alımları</t>
  </si>
  <si>
    <t>Bahçe Mlz.Al.ile Yap.Bak.Gid.</t>
  </si>
  <si>
    <t>Diğer Tüketim Mal ve Mlz.Alıml.</t>
  </si>
  <si>
    <t>Yurtiçi Geçici Görev Yolluğu</t>
  </si>
  <si>
    <t>Yurtiçi Tedavi Yolluğu</t>
  </si>
  <si>
    <t>Yurtiçi Sürekli Görev Yolluğu</t>
  </si>
  <si>
    <t>Seyyar Görev Tazminatı</t>
  </si>
  <si>
    <t>Arazi tazminatları</t>
  </si>
  <si>
    <t>Beyiye Aidatları</t>
  </si>
  <si>
    <t>Or.K.Bel.Aid.İkr.(1050 S.K.48-bMd)</t>
  </si>
  <si>
    <t>Mahkeme Harç Giderleri</t>
  </si>
  <si>
    <t>P İ Y A S A   F İ Y A T   A R A Ş T I R M A S I   G Ö R E V L İ S İ  /  G Ö R E V L İ L E R İ</t>
  </si>
  <si>
    <t xml:space="preserve">  5-  UYULMASI GEREKEN STANDARTLAR</t>
  </si>
  <si>
    <t>TSE</t>
  </si>
  <si>
    <t xml:space="preserve">  6-  TEKNİK ŞARTNAME</t>
  </si>
  <si>
    <t xml:space="preserve">  7-   DİĞER HUSUSLAR</t>
  </si>
  <si>
    <t>Yüklenicinin Ticaret Ünvanı Ve Tebligat Adresi :</t>
  </si>
  <si>
    <t>4--</t>
  </si>
  <si>
    <t>Sözleşmenin Türü, Bedeli, Ve Süresi :</t>
  </si>
  <si>
    <t>5--</t>
  </si>
  <si>
    <t>Ödeme Yeri Ve Şekli :</t>
  </si>
  <si>
    <t>6--</t>
  </si>
  <si>
    <t>İdarenin Yazışma Kod Numarası</t>
  </si>
  <si>
    <t>Yazışma Kod Numarası ve Kullanan Birim</t>
  </si>
  <si>
    <t>Banka Hesap No</t>
  </si>
  <si>
    <t>Birim Adı</t>
  </si>
  <si>
    <t>Bağlı Olduğu
Vergi Dairesi</t>
  </si>
  <si>
    <t>Kurumsal Kod</t>
  </si>
  <si>
    <t>Fonksiyonel Kod</t>
  </si>
  <si>
    <t>Fin. Kodu</t>
  </si>
  <si>
    <t>Ekonomik Kod</t>
  </si>
  <si>
    <t>Hesap / Ayrıntı Adı</t>
  </si>
  <si>
    <t xml:space="preserve">  YANSITMA YAPMAK İÇİN  TUŞA BASIN </t>
  </si>
  <si>
    <t>Borç</t>
  </si>
  <si>
    <t>Alacak</t>
  </si>
  <si>
    <t>EĞER(YADA(A12=AR10;A12=AR11;A12=AR12;A12=AR13;A12=AR14;A12=AR15;A12=AR16;A12=AR17;A12=AR18;A12=AR19;A12=AR20;A12=AR21;A12=AR22;A12=AR23;A12=AR24;A12=AR25;A12=AR26;A12=AR27;A12=AR28;A12=AR29;A12=AR30;A12=AR31;A12=AR32;A12=AR34;A12=AR35;A12=AR36;A12=AR37;A12=AR38;A12=AR39;A12=AR40;A12=AR41;A12=AR42;A12=AR43;A12=AR44;A12=AR45;A12=AR46);KURUMLAR!S1;0)</t>
  </si>
  <si>
    <t>Öd.Emri
 Belgesi No</t>
  </si>
  <si>
    <t>Bütçe Gideri Tahakkuk Topl.</t>
  </si>
  <si>
    <t>Özel Gider İndirimi Toplamı</t>
  </si>
  <si>
    <t>Kesinti
Toplamı</t>
  </si>
  <si>
    <t>Ödenmesi Gereken</t>
  </si>
  <si>
    <t>Çek-Gönderme Emri No</t>
  </si>
  <si>
    <t>TETKİK EDEN</t>
  </si>
  <si>
    <t>MEMUR</t>
  </si>
  <si>
    <t>ŞEF</t>
  </si>
  <si>
    <t>MUH.YET.YARD.</t>
  </si>
  <si>
    <t>A Ç I K L A M A    V E   E K L E R</t>
  </si>
  <si>
    <t>Ödemeye Esas Belgenin</t>
  </si>
  <si>
    <t>Türü</t>
  </si>
  <si>
    <t>Tarihi</t>
  </si>
  <si>
    <t>No.su</t>
  </si>
  <si>
    <t>Tutarı</t>
  </si>
  <si>
    <t>U y g u n d u r.</t>
  </si>
  <si>
    <t>Ö d e y i n i z / M a h s u p  E d i n i z.</t>
  </si>
  <si>
    <t>H a r c a m a  Y e t k i l i s i</t>
  </si>
  <si>
    <t>M u h a s e b e  Y e t k i l i s i</t>
  </si>
  <si>
    <t>İmza</t>
  </si>
  <si>
    <t xml:space="preserve">    www.musaozturk.com</t>
  </si>
  <si>
    <t>1-</t>
  </si>
  <si>
    <t>2-</t>
  </si>
  <si>
    <t>3-</t>
  </si>
  <si>
    <t>4-</t>
  </si>
  <si>
    <t>5-</t>
  </si>
  <si>
    <t>6-</t>
  </si>
  <si>
    <t>7-</t>
  </si>
  <si>
    <t>HARCAMA YETKİLİSİ,
MU HASEBE YETKİLİSİ,
GERÇEKLEŞTİRME GÖREVLİSİ</t>
  </si>
  <si>
    <t>ÖDEME EMRİ BELGESİNE
 EKLENECEK BELGELER</t>
  </si>
  <si>
    <t>MUHASEBE BİRİMİ</t>
  </si>
  <si>
    <t>ADI</t>
  </si>
  <si>
    <t>ÜNVANI</t>
  </si>
  <si>
    <t>EKLER</t>
  </si>
  <si>
    <t xml:space="preserve"> KURUM ADI</t>
  </si>
  <si>
    <t>BİRİM ADI</t>
  </si>
  <si>
    <t>KURUMSAL KOD</t>
  </si>
  <si>
    <t>FONKSİYON KODU</t>
  </si>
  <si>
    <t>Fin Kod</t>
  </si>
  <si>
    <t xml:space="preserve"> ADI</t>
  </si>
  <si>
    <t>KODU</t>
  </si>
  <si>
    <t>MALİYE BAKANLIĞI</t>
  </si>
  <si>
    <t>ÇARŞIBAŞI MALMÜDÜRLÜĞÜ(Muhasebe)</t>
  </si>
  <si>
    <t>365</t>
  </si>
  <si>
    <t>12</t>
  </si>
  <si>
    <t>1</t>
  </si>
  <si>
    <t>32</t>
  </si>
  <si>
    <t>62</t>
  </si>
  <si>
    <t>01</t>
  </si>
  <si>
    <t>3</t>
  </si>
  <si>
    <t>9</t>
  </si>
  <si>
    <t>00</t>
  </si>
  <si>
    <t>ÇARŞIBAŞI MALMÜDÜRLÜĞÜ</t>
  </si>
  <si>
    <t>6 1 1 1 3</t>
  </si>
  <si>
    <t>Kaymakam</t>
  </si>
  <si>
    <t>Geçici Görev Yolluğu Bildirimi</t>
  </si>
  <si>
    <t>MALMÜDÜRLÜĞÜ(Gelir)</t>
  </si>
  <si>
    <t>740</t>
  </si>
  <si>
    <t>76</t>
  </si>
  <si>
    <t>0</t>
  </si>
  <si>
    <t>2</t>
  </si>
  <si>
    <t>Hacı Bayram ÖZOĞLU</t>
  </si>
  <si>
    <t>Harcama Pusulası</t>
  </si>
  <si>
    <t>MALMÜDÜRLÜĞÜ(Milli Emlak)</t>
  </si>
  <si>
    <t>810</t>
  </si>
  <si>
    <t>34</t>
  </si>
  <si>
    <t>MALMÜDÜRLÜĞÜ(PERSONEL)</t>
  </si>
  <si>
    <t>651</t>
  </si>
  <si>
    <t>Personel Nakil Bildirimi</t>
  </si>
  <si>
    <t xml:space="preserve"> HESAP ADLARI</t>
  </si>
  <si>
    <t>HES.
NO</t>
  </si>
  <si>
    <t>EKONOMİK KOD</t>
  </si>
  <si>
    <t>Kurumsal
Kodlama
Zorunlumu</t>
  </si>
  <si>
    <t>YANSITMA HESAP ADI</t>
  </si>
  <si>
    <t>4</t>
  </si>
  <si>
    <t>02</t>
  </si>
  <si>
    <t>03</t>
  </si>
  <si>
    <t>04</t>
  </si>
  <si>
    <t>05</t>
  </si>
  <si>
    <t>Kovuşturma Giderleri</t>
  </si>
  <si>
    <t>06</t>
  </si>
  <si>
    <t>07</t>
  </si>
  <si>
    <t>08</t>
  </si>
  <si>
    <t>09</t>
  </si>
  <si>
    <t>10</t>
  </si>
  <si>
    <t>11</t>
  </si>
  <si>
    <t>Cenaze Giderleri</t>
  </si>
  <si>
    <t>Yakacak Alımları</t>
  </si>
  <si>
    <t>***GELİRLER HESABI***</t>
  </si>
  <si>
    <t>***  BÜTÇE GELİRLERİ HESABI***</t>
  </si>
  <si>
    <t>Damga Vergisi*</t>
  </si>
  <si>
    <t>İhale Kararı Damga Vergisi</t>
  </si>
  <si>
    <t>Gelir Vergisi Tevkifatı</t>
  </si>
  <si>
    <t>Lojman Kirası</t>
  </si>
  <si>
    <t>İdari Para cezası</t>
  </si>
  <si>
    <t>KDV Tevkifatı</t>
  </si>
  <si>
    <t xml:space="preserve"> *** GİDERLER HESABI***</t>
  </si>
  <si>
    <t xml:space="preserve"> ***BÜTÇE GİDERLERİ HESABI***</t>
  </si>
  <si>
    <t>Temel Maaşlar</t>
  </si>
  <si>
    <t>Zam ve Tazminatlar</t>
  </si>
  <si>
    <t>Ödenekler</t>
  </si>
  <si>
    <t>Sosyal Haklar</t>
  </si>
  <si>
    <t>Ek Çalışma Karşılıkları</t>
  </si>
  <si>
    <t>5</t>
  </si>
  <si>
    <t>Ödül ve İkramiyeler</t>
  </si>
  <si>
    <t>6</t>
  </si>
  <si>
    <t>Diğer Personel Giderleri</t>
  </si>
  <si>
    <t>Sürekli İşcilerin ücretleri</t>
  </si>
  <si>
    <t>Geçici İşcilerin ücretleri</t>
  </si>
  <si>
    <t>Sür.İşc.İhb.ve Kıdem Tazminatı</t>
  </si>
  <si>
    <t>Geç.İşc.İhb.ve Kıdem Tazminatı</t>
  </si>
  <si>
    <t>Sürekli İşcilerin Sosyal Hakları</t>
  </si>
  <si>
    <t>Geçici İşcilerin Sosyal Hakları</t>
  </si>
  <si>
    <t>Sürekli İşcilerin Fazla Mesaileri</t>
  </si>
  <si>
    <t>Geçici İşcilerin Fazla Mesaileri</t>
  </si>
  <si>
    <t>Sür.İşc.Ödül ve İkramiyeleri</t>
  </si>
  <si>
    <t>Geçici İşc.Ödül ve İkramiyeleri</t>
  </si>
  <si>
    <t>Sürekli İşcilerin Diğer Ödemeleri</t>
  </si>
  <si>
    <t>Geçici İşcilerin Diğer Ödemeleri</t>
  </si>
  <si>
    <t>Diğ.Kırt.ve Büro Mlz.Alıml.</t>
  </si>
  <si>
    <t>90</t>
  </si>
  <si>
    <t>Su Alımları</t>
  </si>
  <si>
    <t>Temizlik Malzemesi Alımları</t>
  </si>
  <si>
    <t>Akaryakıt ve Yağ Alımları</t>
  </si>
  <si>
    <t>Elektrik Alımları</t>
  </si>
  <si>
    <t>Diğer Enerji Alımları</t>
  </si>
  <si>
    <t>Yiyecek Alm(Bedelen İaşe Dahil)</t>
  </si>
  <si>
    <t>İçecek Alımlar</t>
  </si>
  <si>
    <t>Yem Alımları</t>
  </si>
  <si>
    <t>Diğ.Yiy.İçe.ve Yem Alımları</t>
  </si>
  <si>
    <t>Giyecek (Kişi.kşm ve donanım)</t>
  </si>
  <si>
    <t xml:space="preserve">Sayı </t>
  </si>
  <si>
    <t>Teklifiniz</t>
  </si>
  <si>
    <t xml:space="preserve">Konu </t>
  </si>
  <si>
    <t>Ünvanı 1</t>
  </si>
  <si>
    <t>Ünvanı 2</t>
  </si>
  <si>
    <t>Teklif Mektubunu İmzalayacak Görevliler ile
 Piyasa Fiyat   Araştırması Görevlisi/Görevlileri</t>
  </si>
  <si>
    <t xml:space="preserve">   Ünvanı  1 </t>
  </si>
  <si>
    <t xml:space="preserve">    Ünvanı  2   </t>
  </si>
  <si>
    <t xml:space="preserve"> Ünvanı 1   </t>
  </si>
  <si>
    <t xml:space="preserve"> Ünvanı 2 </t>
  </si>
  <si>
    <t xml:space="preserve"> Adı Soyadı </t>
  </si>
  <si>
    <t xml:space="preserve">   Ünvanı  1   </t>
  </si>
  <si>
    <t xml:space="preserve">   Ünvanı  2    </t>
  </si>
  <si>
    <t xml:space="preserve"> Adı Soyadı</t>
  </si>
  <si>
    <t xml:space="preserve"> Ünvanı 1    </t>
  </si>
  <si>
    <t xml:space="preserve"> Ünvanı 2    </t>
  </si>
  <si>
    <t>GÖREVLİ    KİŞİLER</t>
  </si>
  <si>
    <t xml:space="preserve">          Şayet satır gizle-göster makroları size zaman kaybettiriyor ve muzdarip iseniz o zaman yazdırma aşamasına gelinceye kadar makroları devre dışı bırakmak avantajlı olacaktır. Yazdırma aşamasına geldiğinizde programı kaydedip kapatınız. Yazdırmak için yeniden açınız. Açılışta makrolarla ilgili gelen uyarıda makroları etkinleştir seçeneğine basınız.</t>
  </si>
  <si>
    <t xml:space="preserve">          Çift Unvan kullanan görevliler açısından, çift unvan yazılabilecek şekilde hazırlanmıştır.</t>
  </si>
  <si>
    <t xml:space="preserve">            İdarenin anteti 4 satırlı hale getirilmiştir.</t>
  </si>
  <si>
    <t>Kullanılabilir Ödenek Tutarı (KDV  Dahil)( T L )</t>
  </si>
  <si>
    <t>Yaklaşık Maliyet (KDV Hariç)        ( T L )</t>
  </si>
  <si>
    <t>2.Satır</t>
  </si>
  <si>
    <t>3.Satır</t>
  </si>
  <si>
    <t>4. Satır</t>
  </si>
  <si>
    <t>1
 Satır</t>
  </si>
  <si>
    <t xml:space="preserve">          Yukarıda  açıklandığı  üzere, ihaleye çıkılması  düşünülen  mal  / hizmetlerin  fiyat  araştırması neticesinde;   4734  Sayılı  İhale  Kanunu'nun  9.  Maddesi gereğince yaklaşık  maliyetinin  KDV  hariç yukarıda belirtildiği  gibi takdir ve tesbit edilerek iş bu Hesap Cetveli tarafımca / tarafımızca düzenlenerek imza altına alınmıştır.  </t>
  </si>
  <si>
    <t xml:space="preserve">        Darenin Adı</t>
  </si>
  <si>
    <t>Cihaz ve Alet Yedek Parçaları</t>
  </si>
  <si>
    <t>Taşıt Yedek Parçaları</t>
  </si>
  <si>
    <t>Demirbaş Yedek Parçaları</t>
  </si>
  <si>
    <t>Bilişim Grubu Yedek Parçaları</t>
  </si>
  <si>
    <t>Diğer Yedek Parçalar</t>
  </si>
  <si>
    <t>Hayvanlar</t>
  </si>
  <si>
    <t>Küçükbaş Hayvanlar</t>
  </si>
  <si>
    <t>Büyükbaş Hayvanlar</t>
  </si>
  <si>
    <t>Kuşlar ve Kümes Hayvanları</t>
  </si>
  <si>
    <t>Suda Yaşayan Hayvanlar</t>
  </si>
  <si>
    <t>Laboratuvar Hayvanları</t>
  </si>
  <si>
    <t xml:space="preserve">Diğer Kısa Ömürlü Hayvanlar </t>
  </si>
  <si>
    <t>Nakil Vasıtaları Lastikleri</t>
  </si>
  <si>
    <t>13</t>
  </si>
  <si>
    <t>Otomobil Lastikleri</t>
  </si>
  <si>
    <t>Minibüs, Kamyonet Lastikleri</t>
  </si>
  <si>
    <t>Kamyon, Otobüs Lastikleri</t>
  </si>
  <si>
    <t>Traktör ve İş Makinesi Lastikleri</t>
  </si>
  <si>
    <t>Diğer Nakil Vasıtaları Lastikleri</t>
  </si>
  <si>
    <t>Güvenlik Amaçlı Tüketim Malzemeleri</t>
  </si>
  <si>
    <t>14</t>
  </si>
  <si>
    <t>Mühimmat</t>
  </si>
  <si>
    <t>Tek Kullanımlık Teçhizat</t>
  </si>
  <si>
    <t>Diğer Güvenlik Amaçlı Tüketim Malzemeleri</t>
  </si>
  <si>
    <t>Diğer İlk  Madde ve Malzeme</t>
  </si>
  <si>
    <t>Mutfak ve Yemekhane Eşyaları</t>
  </si>
  <si>
    <t>Arşivlik Olmayan Kütüphane Materyalleri</t>
  </si>
  <si>
    <t>ADI-SOYADI (ÜNVANI)</t>
  </si>
  <si>
    <t>Not: Programın ilk açılışında makroların etkinleştirilmesi hususunda bir uyarı gelmezse, makroları etkinleştirmek için; araçlar-makro-güvenlik-orta-tamam işleminden sonra, programı kaydedip kapatınız. Yeniden açınız. Açılışta makrolarla ilgili seçenek gelecektir.</t>
  </si>
  <si>
    <t>12345678910</t>
  </si>
  <si>
    <r>
      <t xml:space="preserve">     
    Yansıtma işleminde kullanılacak hesaplar; 800,</t>
    </r>
    <r>
      <rPr>
        <sz val="10"/>
        <color indexed="10"/>
        <rFont val="Arial Tur"/>
        <charset val="162"/>
      </rPr>
      <t xml:space="preserve"> 805</t>
    </r>
    <r>
      <rPr>
        <sz val="10"/>
        <rFont val="Arial Tur"/>
        <charset val="162"/>
      </rPr>
      <t>, 810, 830, 831, 833, 834 ve</t>
    </r>
    <r>
      <rPr>
        <sz val="10"/>
        <color indexed="10"/>
        <rFont val="Arial Tur"/>
        <charset val="162"/>
      </rPr>
      <t xml:space="preserve"> 835</t>
    </r>
    <r>
      <rPr>
        <sz val="10"/>
        <rFont val="Arial Tur"/>
        <charset val="162"/>
      </rPr>
      <t xml:space="preserve"> dir. Hesap Adları yukarıda yazılıdır. Yansıtma işleminin yapılabilmesi için Hesaplar penceresinde sağ tarafta Yansıtma bölümü oluşturulmuştur. Buna göre "Hesaplar" Penceresinde; solda seçilen "hesap/ekonomik kod adı-hesap no-ekonomik kodu," şayet yansıtma işlemini gerektiriyorsa aynı satırın sağ tarafındaki yansıtma bölümüne hesap/ekonomik kod adı-hesap numarası ekonomik kodunu yazınız.( 800, 810, 830, 833, 834 Hesaplarından biri).  Yansıtma işlemi yapılması gerekmiyorsa sağ taraftaki yansıtma satırını boş bırakınız.
</t>
    </r>
  </si>
  <si>
    <r>
      <t xml:space="preserve">        </t>
    </r>
    <r>
      <rPr>
        <u/>
        <sz val="10"/>
        <rFont val="Arial TUR"/>
        <family val="2"/>
        <charset val="162"/>
      </rPr>
      <t>Tasdik Eden</t>
    </r>
  </si>
  <si>
    <r>
      <t xml:space="preserve">  </t>
    </r>
    <r>
      <rPr>
        <u/>
        <sz val="11"/>
        <rFont val="Arial"/>
        <family val="2"/>
      </rPr>
      <t xml:space="preserve">     Ü n v a n ı  2 </t>
    </r>
    <r>
      <rPr>
        <sz val="11"/>
        <rFont val="Arial"/>
        <family val="2"/>
      </rPr>
      <t xml:space="preserve">  </t>
    </r>
  </si>
  <si>
    <r>
      <t>İhale Yetkilisi</t>
    </r>
    <r>
      <rPr>
        <sz val="8"/>
        <rFont val="Arial"/>
        <family val="2"/>
      </rPr>
      <t xml:space="preserve">    </t>
    </r>
    <r>
      <rPr>
        <sz val="11"/>
        <rFont val="Arial"/>
        <family val="2"/>
      </rPr>
      <t>Adı-Soyadı-Ünvanı</t>
    </r>
  </si>
  <si>
    <r>
      <t xml:space="preserve">  İl ve İlçenin Adı </t>
    </r>
    <r>
      <rPr>
        <b/>
        <i/>
        <sz val="9"/>
        <color indexed="10"/>
        <rFont val="Arial"/>
        <family val="2"/>
      </rPr>
      <t>(1)</t>
    </r>
  </si>
  <si>
    <r>
      <t xml:space="preserve">  Harcama Biriminin Adı </t>
    </r>
    <r>
      <rPr>
        <b/>
        <i/>
        <sz val="9"/>
        <color indexed="10"/>
        <rFont val="Arial"/>
        <family val="2"/>
      </rPr>
      <t>(2)</t>
    </r>
  </si>
  <si>
    <r>
      <t xml:space="preserve">  Muhasebe Biriminin Adı</t>
    </r>
    <r>
      <rPr>
        <b/>
        <sz val="11"/>
        <color indexed="10"/>
        <rFont val="Arial"/>
        <family val="2"/>
      </rPr>
      <t>(3)</t>
    </r>
  </si>
  <si>
    <r>
      <t xml:space="preserve">Muayne  ve Kabul Komisyon Tut. Tarih ve Sayısı </t>
    </r>
    <r>
      <rPr>
        <b/>
        <sz val="10.5"/>
        <color indexed="10"/>
        <rFont val="Arial"/>
        <family val="2"/>
      </rPr>
      <t>(4)</t>
    </r>
  </si>
  <si>
    <r>
      <t xml:space="preserve">  Dayandığı Belgenin Tarih ve Sayısı </t>
    </r>
    <r>
      <rPr>
        <b/>
        <sz val="9"/>
        <color indexed="10"/>
        <rFont val="Arial"/>
        <family val="2"/>
      </rPr>
      <t>(5)</t>
    </r>
  </si>
  <si>
    <r>
      <t xml:space="preserve">  İşlem Çeşidi </t>
    </r>
    <r>
      <rPr>
        <b/>
        <sz val="11"/>
        <color indexed="10"/>
        <rFont val="Arial"/>
        <family val="2"/>
      </rPr>
      <t>(6)</t>
    </r>
  </si>
  <si>
    <r>
      <t xml:space="preserve">Nereden Geldiği </t>
    </r>
    <r>
      <rPr>
        <b/>
        <sz val="11"/>
        <color indexed="10"/>
        <rFont val="Arial"/>
        <family val="2"/>
      </rPr>
      <t>(7)</t>
    </r>
  </si>
  <si>
    <r>
      <t xml:space="preserve">Kime Verildiği </t>
    </r>
    <r>
      <rPr>
        <b/>
        <sz val="11"/>
        <color indexed="10"/>
        <rFont val="Arial"/>
        <family val="2"/>
      </rPr>
      <t>(8)</t>
    </r>
  </si>
  <si>
    <r>
      <t xml:space="preserve">Nereye Verildiği </t>
    </r>
    <r>
      <rPr>
        <b/>
        <sz val="9"/>
        <color indexed="10"/>
        <rFont val="Arial"/>
        <family val="2"/>
      </rPr>
      <t>(9)</t>
    </r>
  </si>
  <si>
    <r>
      <t xml:space="preserve">  Gönderilen Harcama Birimi Adı </t>
    </r>
    <r>
      <rPr>
        <b/>
        <i/>
        <sz val="9"/>
        <color indexed="10"/>
        <rFont val="Arial"/>
        <family val="2"/>
      </rPr>
      <t>( 10 )</t>
    </r>
  </si>
  <si>
    <r>
      <t xml:space="preserve">  Gönderilen Taşınır Ambarın Adı </t>
    </r>
    <r>
      <rPr>
        <b/>
        <i/>
        <sz val="10"/>
        <color indexed="10"/>
        <rFont val="Arial"/>
        <family val="2"/>
      </rPr>
      <t>(11)</t>
    </r>
  </si>
  <si>
    <r>
      <t xml:space="preserve">  Muhasebe Birimi Adı</t>
    </r>
    <r>
      <rPr>
        <b/>
        <sz val="11"/>
        <color indexed="10"/>
        <rFont val="Arial"/>
        <family val="2"/>
      </rPr>
      <t xml:space="preserve"> </t>
    </r>
    <r>
      <rPr>
        <b/>
        <i/>
        <sz val="9"/>
        <color indexed="10"/>
        <rFont val="Arial"/>
        <family val="2"/>
      </rPr>
      <t>(12)</t>
    </r>
  </si>
  <si>
    <r>
      <t>TESLİM EDEN</t>
    </r>
    <r>
      <rPr>
        <b/>
        <sz val="9"/>
        <color indexed="10"/>
        <rFont val="Arial"/>
        <family val="2"/>
      </rPr>
      <t xml:space="preserve"> (15)</t>
    </r>
  </si>
  <si>
    <r>
      <t>Gerçekleştirme Görevlisi</t>
    </r>
    <r>
      <rPr>
        <b/>
        <sz val="10"/>
        <color indexed="10"/>
        <rFont val="Arial TUR"/>
        <charset val="162"/>
      </rPr>
      <t>*</t>
    </r>
  </si>
  <si>
    <t>DOĞRUDAN TEMİN  PROGRAMIN ÇALIŞMASI HAKKINDA AÇIKLAMA</t>
  </si>
  <si>
    <t xml:space="preserve">       3-   Korumalı (kapalı) hücrelere  kesinlikle veri girmeye çalışmamalı, veri girişleri öncelikle veri girişi penceresinden girilmelidir.</t>
  </si>
  <si>
    <t xml:space="preserve">       4 - Sistem tarafından KDV, Damga Vergisi, Gelir Vergisi Tevkifatı ve KDV Tevkifatının hesaplanabilmesi için yürürlükteki geçerli oranları veri girişi sayfasındaki ilgili bölümlerine yazınız. İcra borcu / vergi borcu gibi emanete alınması gereken tutar varsa ilgili alana yazılmalıdır.( Veri Girişi K31 Hücresi )</t>
  </si>
  <si>
    <t xml:space="preserve">        6- Ödeme Emri Belgesine; Bütçe gideri, Damga vergisi, KDV Tevkifatı (kesilmesi gerekiyorsa) ve Ödenecek tutarlar  </t>
  </si>
  <si>
    <t xml:space="preserve">   otomatik olarak aktarılmaktadır.</t>
  </si>
  <si>
    <t xml:space="preserve">        9-  Ödeme Emri Belgesinde; hesap adı, kurum, kişi bilgileri ile diğer eksiklikleri tamamlayınız.  </t>
  </si>
  <si>
    <t xml:space="preserve">      10-4734 Sayılı  Kamu İhale Kanunu'na tabi tüm kurum, kuruluş ve birimlerde rahatlıkla kullanılabilecek</t>
  </si>
  <si>
    <t xml:space="preserve">  </t>
  </si>
  <si>
    <t>MUHASEBE
BİRİMİ</t>
  </si>
  <si>
    <t xml:space="preserve">       11-28/09/2006 tarihli Resmi Gazetede yayınlanan 2006/1 Seri Nolu Merkezi Yönetim Harcama Belgeleri Hakkında Genel Tebliğe uygun olarak  Piyasa Fiyat Araştırması Tutanağı yeniden düzenlenmiştir.  Taşınır İşlem Fişi,18/01/2007 tarihli Resmi Gazetede yayınlanan Taşınır Mal Yönetmeliğine uygun uygun hale getirilmiştir.</t>
  </si>
  <si>
    <t xml:space="preserve">                    4734 Sayılı Kamu İhale Kanununun 22/d Maddesi kapsamında yapılacak teminlerde;
   a- Yapım işlerinde yaklaşık maliyetin tesbiti zorunludur.  Diğer doğrudan teminlerde ise temini yapan İdarenin istemesi halinde yaklaşık maliyet Hesap cetveli düzenlenmelidir. 
   b-Yaklaşık maliyetsiz olarak mal ve hizmet alımı yapılmak istendiğinde; yaklaşık maliyet için Fiyat İsteme Yazısı ve Yaklaşık Maliyet Hesap Cetvelinin düzenlenmesine gerek yoktur. </t>
  </si>
  <si>
    <t xml:space="preserve">           Taşınır Mal Yönetmeliği gereğince düzenlenmesi gereken Taşınır işlem Fişinin düzenlenmesine ilişkin açıklama bölümü İşlem Fişinin altına eklenmiştir. Ayrıca Fiş üzerinde ilgili hücrelere de açıklamalar eklenmiştir. </t>
  </si>
  <si>
    <t xml:space="preserve">           Tahakkuk dairelerinde uygulama birliği ve kolaylıklar sağlayacağı temennisiyle kullanıcılara başarılar </t>
  </si>
  <si>
    <t>ÖDEME EMRİ BELGESİNİN ÇALIŞMASI HAKKINDA AÇIKLAMA</t>
  </si>
  <si>
    <t>P  İ  Y  A  S  A    F  İ  Y  A  T    A  R  A  Ş  T  I  R  M  A  S  I    T  U  T  A  N  A  Ğ  I</t>
  </si>
  <si>
    <t xml:space="preserve"> NOT :-Bu Belge Piyasa Fiyat  Araştırması Tutanağına  Eklenecektir.</t>
  </si>
  <si>
    <t>Teklif Ettiği Toplam Fiyat (KDV Hariç)</t>
  </si>
  <si>
    <t xml:space="preserve">    Piyasada satış fiyatları
   yukarıda gösterilmiştir.</t>
  </si>
  <si>
    <t xml:space="preserve">          İdaremizce satın alınması düşünülen aşağıda cinsi, miktarı, özellikleri ve diğer şartları yazılı mal, hizmet ya da   yapım işlerinin 4734 Sayılı Kamu İhale Kanunu gereğince, yaklaşık maliyetinin tesbit edilmesinde değerlendirilmek ve KDV hariç olmak üzere piyasada satış fiyatlarının bildirilmesini rica ederim. / ederiz.
</t>
  </si>
  <si>
    <t xml:space="preserve">        Merkezi Yönetim Muhasebe Yönetmeliğinde yapılan değişiklikler nedeniyle Sitemizdeki Ödeme Emri Belgesi Yönetmeliğe uygun düzenlenecek şekilde gerekli değişiklikler ve güncellemeler yapılmıştır. Yapılan değişikliler nedeniyle Ödeme Emri Belgesi düzenlenirken uyulması gereken kurallar aşağıda gösterilmiştir.</t>
  </si>
  <si>
    <t>Ekonomik, Kurumsal, Fonksiyonel ve Finansman 
Kodlarının  kullanılması zorunlu Hesap yada Hesap Grupları.</t>
  </si>
  <si>
    <t xml:space="preserve"> 15-Stoklar, 16-Ön Ödemeler, 24-Mali Duran Varlıklar, 25-Maddi Duran Varlıklar, 26-Maddi Olmayan Duran Varlıklar, 27-Özel Tükenmeye Tabi Varlıklar, 29-Diğer Duran Varlıklar, 32-Faaliyet Borçları, 63-Gider Hesapları, 83-Bütçe Gider Hesapları, 90-Ödenek Hesapları ve 92-Taahhüt Hesapları hesap gruplarında yer alan hesaplar ile 180-Gelecek Aylara Ait Giderler Hesabı, 280-Gelecek Yıllara Ait Giderler Hesabı, 381-Gider Tahakkukları Hesabı ve 481-Gider Tahakkukları Hesabına kayıt yapılırken yardımcı hesap kodları ile birlikte bütçe sınıflandırmasında yer alan kurumsal, fonksiyonel ve finansman kodlarının da kullanılması zorunludur.</t>
  </si>
  <si>
    <t>YANSITMADA KULLANILACAK HESAP NUMARALARI VE HESAP ADLARI</t>
  </si>
  <si>
    <t>Sıra No</t>
  </si>
  <si>
    <t>Hesap No</t>
  </si>
  <si>
    <t>H E S A P   A D I</t>
  </si>
  <si>
    <t>Bütçe Gelirleri Hesabı</t>
  </si>
  <si>
    <t>Gelir Yansıtma Hesabı (Hesaplar Penceresine Yazılmayacaktır)</t>
  </si>
  <si>
    <t>Bütçe Gelirlerinden Red ve İadeler  Hesabı</t>
  </si>
  <si>
    <t>Bütçe Giderleri Hesabı</t>
  </si>
  <si>
    <t>Ödeneğine Mahsup Edilecek Harcamalar Hesabı</t>
  </si>
  <si>
    <t>Bütçeden Mahsup Edilecek Ödemeler Hesabı</t>
  </si>
  <si>
    <t>Geçen Yıl Bütçe Mahsupları Hesabı</t>
  </si>
  <si>
    <t>Gider Yansıtma Hesabı  (Hesaplar Penceresine Yazılmayacaktır)</t>
  </si>
  <si>
    <t>Program açılırken makrolarla ilgili seçenekte "Makroları Etkinleştir" seçeneğine basınız.</t>
  </si>
  <si>
    <t xml:space="preserve">     Kurumlar Penceresinde; Harcama Yetkilisi, Muhasebe Yetkilisi ve Gerçekleştirme Görevlileri tek sütuna yazılacaktır. Bu görevleri yapacak olası kişilerin adlarını yazarak veri oluşturunuz.</t>
  </si>
  <si>
    <t xml:space="preserve">     Ödeme Emri Belgesine bağlanacak belgeler için "Kurumlar" penceresinde veri girişi oluşturulmuştur. Olası belge adlarını yazarak veri oluşturunuz.</t>
  </si>
  <si>
    <t xml:space="preserve">     Kurumlar Penceresinde; Kurumu, Birimi, Kurumsal-Fonksiyonel-Finansman Kodu, Muhasebe Birimi Adı ve Muhasebe Birimi Kodları bir tahakkuk dairesi için bir satır kullanılacaktır.</t>
  </si>
  <si>
    <t xml:space="preserve">          Hesaplar Penceresinde; Hesap Adı, Hesap No ve Ekomomik Kodları sol tarafa yazılacaktır. Ödeme Emri Belgesinde seçilen hesap numarasına istinaden; Kurumsal-Fonksiyonel-Finansman kodlamasının zorunlu olması halinde, Hesaplar Penceresinde orta kısımda soldaki hesabın satır hizasına 1 rakamı yazılmalıdır. Ekonomik, Kurumsal, Fonksiyonel ve Finansman Kodlarının  kullanılması zorunlu Hesap numaraları/hesap grupları yukarıda gösterilmiştir. Zorunlu değilse boş bırakınız.</t>
  </si>
  <si>
    <t xml:space="preserve">      Ödeme Emri Belgesinde sağ üst köşeye yazılacak olan alacaklı kişi yada kuruma ait bilgileri "Kişiler" penceresinden yazınız.</t>
  </si>
  <si>
    <t xml:space="preserve">       Ödeme Emri Belgesinde hesap(ekonomik kod) adları seçilip tutarları yazılınca bütçe hesaplarına yansıtması otomatik olarak yapılmaktadır. Herhangi bir sebeple yansıtma işlemi hatalı yapılmışsa, Hesaplar penceresinden yansıtma bölümünde hatalı veri girişi vardır. Veri girişinizi kontrol ediniz.</t>
  </si>
  <si>
    <t>ÖDEME EMRİ BELGESİNE EKLENECEK BELGELER</t>
  </si>
  <si>
    <t>İDARENİN ANTETİ ( RESMİ YAZI BAŞLIĞI )</t>
  </si>
  <si>
    <t>Adı ve Soyadı</t>
  </si>
  <si>
    <t>KDV ORANI</t>
  </si>
  <si>
    <t>AÇIKLAMA</t>
  </si>
  <si>
    <t>Ünvanı</t>
  </si>
  <si>
    <t>Tarih Bölümü</t>
  </si>
  <si>
    <t>T.C.</t>
  </si>
  <si>
    <t>İhale Yetkilisi</t>
  </si>
  <si>
    <t>Maliyet Fiyatı İsteme Yazısının Tarihi</t>
  </si>
  <si>
    <t>Süleyman ÖZÇAKICI</t>
  </si>
  <si>
    <t>Fatura</t>
  </si>
  <si>
    <t>Adı Soyadı</t>
  </si>
  <si>
    <t>Yaklaşık Maliyet Hesap Cetvelinin Tarihi</t>
  </si>
  <si>
    <t>Hakediş Raporu</t>
  </si>
  <si>
    <t>Onay Belgesi'nin Tarihi</t>
  </si>
  <si>
    <t>Musa ÖZTÜRK</t>
  </si>
  <si>
    <t>Malmüdürü</t>
  </si>
  <si>
    <t>Muayene ve Kabul Belgesi</t>
  </si>
  <si>
    <t>Daire Amiri ( Onay Teklif Eden )</t>
  </si>
  <si>
    <t>Teklif Mektubu'nun Tarihi</t>
  </si>
  <si>
    <t>Muhasebe Şefi</t>
  </si>
  <si>
    <t>Onay Belgesi</t>
  </si>
  <si>
    <t>Piyasa Fiyat Araştırması Tutanağı'nın Tarihi</t>
  </si>
  <si>
    <t>Piyasa Fiyat Araştırması Tutanağı</t>
  </si>
  <si>
    <t>Muayene Ve Kabul Belgesinin Tarihi</t>
  </si>
  <si>
    <t>Teklif Mektubu</t>
  </si>
  <si>
    <t>Taşınır İşlem Fişinin Numarası</t>
  </si>
  <si>
    <t>Yaklaşık Maliyet Hesap Cetveli</t>
  </si>
  <si>
    <t>Yaklaşık M.Hesap Cetvelini Düzenleyen</t>
  </si>
  <si>
    <t>Taşınır İşlem Fişinin Tarihi</t>
  </si>
  <si>
    <t>Taşınır İşlem Fişinin; Teslim Eden Tarihi</t>
  </si>
  <si>
    <t>BÜTÇE TERTİBİ  ( Kurum Kodu, Fonk.Kodu, Finans Kodu )</t>
  </si>
  <si>
    <t>Taşınır İşlem Fişinin; Teslim Alan Tarihi</t>
  </si>
  <si>
    <t>Sözleşme'nin Tarihi</t>
  </si>
  <si>
    <t>Ödeme Emrindeki  Harcama Yetkilisi  Tarihi</t>
  </si>
  <si>
    <t>Ödeme Emrindeki  Muhasebe Yetkilisi  Tarihi</t>
  </si>
  <si>
    <t>Doğrudan Temin Yapacak İdarenin Adı</t>
  </si>
  <si>
    <t>DOĞRUDAN TEMİN YAPAN İDARENİN ADI</t>
  </si>
  <si>
    <t>Taşınır İşlem Fişinde Teslim Alan</t>
  </si>
  <si>
    <t>MAL, HİZMET, YAPIM İŞİ</t>
  </si>
  <si>
    <t>Doğrudan Temin Uygulayacak İdare Anteti
( Resmi Yazı Başlığı )</t>
  </si>
  <si>
    <t>Bütçe Tertibi</t>
  </si>
  <si>
    <t>Satın Alınacak Malın</t>
  </si>
  <si>
    <t>Satın Alınacak Hizmetin</t>
  </si>
  <si>
    <t>Satın Alınacak Mal ve Hizmetin</t>
  </si>
  <si>
    <t>Muayene Ve Kabul Görevlisi  /  Görevlileri</t>
  </si>
  <si>
    <t xml:space="preserve">Damga Vergisi Oranı  ( Binde )      </t>
  </si>
  <si>
    <t>MAL / HİZMET AYIRIMI</t>
  </si>
  <si>
    <t>KDV TEVKİFATI ORANI</t>
  </si>
  <si>
    <t xml:space="preserve"> DOĞRUDAN TEMİN PROGRAMI  (30 SATIRLI - YAKLAŞIK MALİYETLİ )</t>
  </si>
  <si>
    <t xml:space="preserve"> "Doğrudan Temin ( Yaklaşık Maliyetli-30 Satırlı)"   adlı bu program 18 pencereden oluşmaktadır. Program ile hem yaklaşık maliyetli ve hem de yaklaşık maliyetsiz olarak temin yapmak mümkündür. Kapalı pencerelere ulaşmak için sol alt köşedeki kaydırma oklarını kullanınız.  Programın çalıştırılmasında aşağıdaki hususlara dikkat edilmelidir.</t>
  </si>
  <si>
    <r>
      <t>Konu</t>
    </r>
    <r>
      <rPr>
        <sz val="10"/>
        <rFont val="Arial TUR"/>
        <family val="2"/>
        <charset val="162"/>
      </rPr>
      <t xml:space="preserve">      : </t>
    </r>
  </si>
  <si>
    <t xml:space="preserve">        TL        Kr</t>
  </si>
  <si>
    <t>TC/VERGİ KİMLİK NO</t>
  </si>
  <si>
    <t>BANKA ŞUBESİ</t>
  </si>
  <si>
    <t>HESAP NO</t>
  </si>
  <si>
    <t>BAĞLI OLDUĞU VERGİ DAİRESİ</t>
  </si>
  <si>
    <t>Cuma GÜRCAN</t>
  </si>
  <si>
    <t>Akbank</t>
  </si>
  <si>
    <t>Ekli Liste</t>
  </si>
  <si>
    <t>SÜRMENE</t>
  </si>
  <si>
    <t>Y A K L A Ş I K   M A L İ Y E T İ   Y A P A N   G Ö R E V L İ  /  G Ö R E V L İ L E R</t>
  </si>
  <si>
    <t>Ödeme Emrindeki Düzenleyen (Gerç.Gör.)Tarihi</t>
  </si>
  <si>
    <t>Doğrudan Temin Usulü ile Mal veya Hizmet satın alınacaksa piyasa fiyat araştırması yapmak üzere görevlendirilecek kişi / kişiler</t>
  </si>
  <si>
    <t xml:space="preserve">   A d ı   S o y a d ı </t>
  </si>
  <si>
    <t>Yük Taşıma giderleri</t>
  </si>
  <si>
    <t>Diğer Taşıma Giderleri</t>
  </si>
  <si>
    <t>İlan Giderleri</t>
  </si>
  <si>
    <t>Sigorta Giderleri</t>
  </si>
  <si>
    <t>Komisyon Giderleri</t>
  </si>
  <si>
    <t>Diğer tarifeye bağlı ödemeler</t>
  </si>
  <si>
    <t>Büro ve İşy.Mal ve Mlz.Al.</t>
  </si>
  <si>
    <t>7</t>
  </si>
  <si>
    <t xml:space="preserve">        Yapılan İş / Mal / Hizmetin Adı, Niteliği</t>
  </si>
  <si>
    <t xml:space="preserve">        Alım ve Yetkilendirilen Görevlilere ilişkin Onay </t>
  </si>
  <si>
    <t xml:space="preserve"> Ü n v a n ı 1</t>
  </si>
  <si>
    <t xml:space="preserve">D  İ  Ğ  E  R      A  Ç  I  K  L  A  M  A  L  A  R  </t>
  </si>
  <si>
    <t>O   N   A   Y</t>
  </si>
  <si>
    <t xml:space="preserve">          Yukarıda belirtilen mal / malzeme / hizmetin satın alınması için ilgililerin  görevlendirilmeleri hususunu onaylarınıza arz ve teklif ederim.</t>
  </si>
  <si>
    <t>U Y G U N D U R</t>
  </si>
  <si>
    <t xml:space="preserve">Adı Soyadı    :  </t>
  </si>
  <si>
    <t xml:space="preserve">Ünvanı          :     </t>
  </si>
  <si>
    <t>İmzası          :</t>
  </si>
  <si>
    <t xml:space="preserve">                                                    ..........................................................               </t>
  </si>
  <si>
    <t xml:space="preserve"> </t>
  </si>
  <si>
    <t>Teklif Edilen KDV Hariç</t>
  </si>
  <si>
    <t>ÖLÇÜSÜ</t>
  </si>
  <si>
    <t xml:space="preserve">                DİĞER ŞARTLAR</t>
  </si>
  <si>
    <t xml:space="preserve">               </t>
  </si>
  <si>
    <t xml:space="preserve">  Teklif Eden</t>
  </si>
  <si>
    <t>Adı, Soyadı--Ticaret Ünvanı--İmza--Mühür</t>
  </si>
  <si>
    <t xml:space="preserve"> YTL,</t>
  </si>
  <si>
    <t xml:space="preserve"> Yeni Kuruş</t>
  </si>
  <si>
    <t>Belgesi Görevlendirme Onayının Tarih ve Nosu</t>
  </si>
  <si>
    <t>Nakit Talep ve Tahsisleri Hesabı</t>
  </si>
  <si>
    <t>Okul pansiyonlarından ödeme</t>
  </si>
  <si>
    <t>İlk madde ve malzeme alımı</t>
  </si>
  <si>
    <t>Mali duran varlık alımı</t>
  </si>
  <si>
    <t>Maddi duran varlık alımı</t>
  </si>
  <si>
    <t>Yapılmakta olan yatırımlar</t>
  </si>
  <si>
    <t>Yatırım avansları</t>
  </si>
  <si>
    <t>Maddi olmayan duran varlık alımı</t>
  </si>
  <si>
    <t>Emanet iadesi</t>
  </si>
  <si>
    <t>Diğer Personel Gideri</t>
  </si>
  <si>
    <t>Tüketime Yönelik Mal ve Malzeme Alımları</t>
  </si>
  <si>
    <t>Yatak Takımları ve Örtüler</t>
  </si>
  <si>
    <t>Tuhafiye ve Mefruşat Malzemeleri</t>
  </si>
  <si>
    <t>Diğer Giyecek, Mefruşat ve Tuhafiye Malzemeleri</t>
  </si>
  <si>
    <t xml:space="preserve">İlaç ve Tıbbi Malzemeler </t>
  </si>
  <si>
    <t>İlaçlar</t>
  </si>
  <si>
    <t>Tıbbi Sarf Malzemeleri</t>
  </si>
  <si>
    <t>Tıbbi Kimyasallar</t>
  </si>
  <si>
    <t>Tıbbi Gazlar</t>
  </si>
  <si>
    <t>Diğer İlaç ve Tıbbi Malzemeler</t>
  </si>
  <si>
    <t xml:space="preserve">Zirai Maddeler </t>
  </si>
  <si>
    <t>Tohum ve Fideler</t>
  </si>
  <si>
    <t>Zirai Kimyasallar</t>
  </si>
  <si>
    <t>Hayvancılık Maddeleri</t>
  </si>
  <si>
    <t>Diğer Zirai Maddeler</t>
  </si>
  <si>
    <t xml:space="preserve">Yakacak, Akaryakıt ve Madeni Yağlar </t>
  </si>
  <si>
    <t>Yakacak</t>
  </si>
  <si>
    <t>Akaryakıt</t>
  </si>
  <si>
    <t>Sanayi Gazları</t>
  </si>
  <si>
    <t>Madeni Yağlar ve Antifriz</t>
  </si>
  <si>
    <t>Kimyevi Maddeler</t>
  </si>
  <si>
    <t>Diğer Yakacak, Akaryakıt ve Madeni Yağlar</t>
  </si>
  <si>
    <t xml:space="preserve">Bakım-Onarım ve Üretim Malzemeleri </t>
  </si>
  <si>
    <t>Tutturucular</t>
  </si>
  <si>
    <t>Kaplayıcılar</t>
  </si>
  <si>
    <t>Elektrik-Elektronik Malzemeleri</t>
  </si>
  <si>
    <t>Ağaç Ürünleri</t>
  </si>
  <si>
    <t>Metaller</t>
  </si>
  <si>
    <t>Küçük El Aletleri ve Gereçleri</t>
  </si>
  <si>
    <t>Diğer Bakım - Onarım ve Üretim Malzemeleri</t>
  </si>
  <si>
    <t>Yedek Parçalar</t>
  </si>
  <si>
    <t>İletişim Tesisatı Yedek Parçaları</t>
  </si>
  <si>
    <t>Su Tesisatı Yedek Parçaları</t>
  </si>
  <si>
    <t>Makine Yedek Parçaları</t>
  </si>
  <si>
    <t>hgkjhkjh</t>
  </si>
  <si>
    <t xml:space="preserve">       1- Veri Girişi penceresindeki yeşil/beyaz   renkli hücrelerden veri girişleri yapılmalıdır.</t>
  </si>
  <si>
    <t>Hizmet Alımları</t>
  </si>
  <si>
    <t>Temsil ve Tanıtma Giderleri</t>
  </si>
  <si>
    <t>Menkul Mal, Gayrimaddi Hak Alım, Bakım ve Onarım Giderleri</t>
  </si>
  <si>
    <t>Gayrimenkul Mal Bakım ve Onarım Giderleri</t>
  </si>
  <si>
    <t>Tedavi giderleri</t>
  </si>
  <si>
    <t>Kamu Personeli Tedavi Gideri</t>
  </si>
  <si>
    <t>Kamu Personeli İlaç Gideri</t>
  </si>
  <si>
    <t>Diğer Tedavi Gideri</t>
  </si>
  <si>
    <t xml:space="preserve">Sosyal Güvenliği Bulunmayanların Tedavi ve Sağlık Malzemesi </t>
  </si>
  <si>
    <t>Sosyal Güvenliği Bulunmayanların İlaç Giderleri</t>
  </si>
  <si>
    <t>Akreditifler</t>
  </si>
  <si>
    <t xml:space="preserve">Kişi Yokluğundan Ödenemeyen Borçlar </t>
  </si>
  <si>
    <t>Diğer Ödemeler</t>
  </si>
  <si>
    <t xml:space="preserve">        8-  Güncelleştirme ile ilgili uyarı gelmesi halinde "GÜNCELLEŞTİRME" butonuna basınız. </t>
  </si>
  <si>
    <t xml:space="preserve">       13-Bazı hücrelere yol gösterici açıklamalar da  eklenmiştir. Kılavuz açıklamalara uyulmalıdır.</t>
  </si>
  <si>
    <t>Kişiler / Firmalar ve Fiyat Teklifleri ( KDV Hariç )</t>
  </si>
  <si>
    <t>Kişilerin / Firmaların Teklifleri Toplamı ( KDV HARİÇ )</t>
  </si>
  <si>
    <t>TEKLİF
 TOPLAMI</t>
  </si>
  <si>
    <t xml:space="preserve">Teklifi Uygun Görülen Kişi / Firma </t>
  </si>
  <si>
    <t>Adı</t>
  </si>
  <si>
    <t>Adresi</t>
  </si>
  <si>
    <t>Tümünün  Bu Kişi / Firmadan Alımı Uygun Görülmüştür.</t>
  </si>
  <si>
    <t>M.H.B.Y. Örnek No: 2</t>
  </si>
  <si>
    <t xml:space="preserve">  *Piyasa Fiyat Araştırması yapılacak kişi / firma, yer sayısına ve Piyasa Fiyat Araştırması için görevlendirilecek personelin sayısına ihale yetkilisi karar verebilecektir.</t>
  </si>
  <si>
    <t>REHBER</t>
  </si>
  <si>
    <t>Taşınır İşlem Fişi</t>
  </si>
  <si>
    <t>www.musaozturk.com</t>
  </si>
  <si>
    <t>Birim fiyatı
(T L)</t>
  </si>
  <si>
    <t>Toplam Fiyatı
( T L)</t>
  </si>
  <si>
    <t xml:space="preserve">        7-  Programın ilk açılışlarında çıkan uyarıda  "Makroları Etkinleştir" butonuna basınız.  </t>
  </si>
  <si>
    <t>STOPAJ GELİR VERGİSİ ORANI</t>
  </si>
  <si>
    <t>İhale Karar Pulu Oranı ( Binde )</t>
  </si>
  <si>
    <t>Varsa Emanetler Hesabına alınacak Tutar</t>
  </si>
  <si>
    <t>SA T I N   A L M A   Ç E Ş İ D İ</t>
  </si>
  <si>
    <t xml:space="preserve"> SATIN ALINACAK MALIN</t>
  </si>
  <si>
    <t xml:space="preserve"> SATIN ALINACAK HİZMETİN</t>
  </si>
  <si>
    <t xml:space="preserve"> SATIN ALINACAK MAL VE HİZMETİN</t>
  </si>
  <si>
    <t>SIRA
 NO</t>
  </si>
  <si>
    <t>C İ N S İ</t>
  </si>
  <si>
    <t>ÖZELLİKLERİ</t>
  </si>
  <si>
    <t>MİKTARI</t>
  </si>
  <si>
    <t>ÖLÇÜ BİRİMİ</t>
  </si>
  <si>
    <t>Muayene Sonucu</t>
  </si>
  <si>
    <t>Yaklaşık Maliyet Fiyatları</t>
  </si>
  <si>
    <r>
      <t xml:space="preserve">Sayı </t>
    </r>
    <r>
      <rPr>
        <sz val="10"/>
        <rFont val="Arial TUR"/>
        <family val="2"/>
        <charset val="162"/>
      </rPr>
      <t xml:space="preserve">       : </t>
    </r>
  </si>
  <si>
    <t xml:space="preserve">        Genel Toplam</t>
  </si>
  <si>
    <t>Ölçü 
Birimi</t>
  </si>
  <si>
    <t>Birim 
Fiyatı</t>
  </si>
  <si>
    <t xml:space="preserve">         T.M.Y. Örnek No:5</t>
  </si>
  <si>
    <r>
      <t xml:space="preserve">KODU </t>
    </r>
    <r>
      <rPr>
        <b/>
        <sz val="9"/>
        <color indexed="10"/>
        <rFont val="Arial"/>
        <family val="2"/>
      </rPr>
      <t>(13)</t>
    </r>
  </si>
  <si>
    <r>
      <t xml:space="preserve">SİCİL 
NO </t>
    </r>
    <r>
      <rPr>
        <b/>
        <sz val="10"/>
        <color indexed="10"/>
        <rFont val="Arial"/>
        <family val="2"/>
      </rPr>
      <t>(14)</t>
    </r>
  </si>
  <si>
    <t xml:space="preserve">     c-Taşınır İşlem Fişi, 18/01/2007 tarihli Resmi Gazetede yayınlanan Taşınır Mal Yönetmeliğine uygun uygun hale getirilmiştir. Taşınır İşlem Fişinde liste kutuları vasıtasıyla, "Taşınır Kod Listesinden" uygun kodlar seçilerek düzenlenebilir. Her bir taşınır kayıt satırından sonra, ikili düzeyde toplam alma olasılığı düşünülerek bir adet toplam satırı konulmuştur. Azami 50 kalem taşınır kaydı yapılacak şekilde hazırlanmıştır. Sıra numarası, "Tutar" sütununun dolu olması durumunda otomatik yazılmaktadır. Ayrıca "Tutar" sütununun boş olanları otomatik gizlenecektir.</t>
  </si>
  <si>
    <t>MUAYENE VE KABUL GÖREVLİLERİ</t>
  </si>
  <si>
    <t xml:space="preserve">3- Nakliye ve Sigortanın kime ait olduğu        </t>
  </si>
  <si>
    <t xml:space="preserve">4- Diğer Özel Şartlar                                    </t>
  </si>
  <si>
    <t xml:space="preserve">5-Uyulması Gereken Standartlar                  </t>
  </si>
  <si>
    <t xml:space="preserve">6- Teknik Şartname                                    </t>
  </si>
  <si>
    <t xml:space="preserve">       Kişi / Oda / Firmanın</t>
  </si>
  <si>
    <t xml:space="preserve">7- Diğer Hususlar                                        </t>
  </si>
  <si>
    <t xml:space="preserve">     Adı veya Ticaret</t>
  </si>
  <si>
    <t xml:space="preserve">    Not :Yaklaşık Maliyet Hesap Cetveline Eklenecektir.  ( 4734 Sayılı Kanun Md.9 )</t>
  </si>
  <si>
    <t xml:space="preserve">    Ünvanı -Kaşe İmza</t>
  </si>
  <si>
    <t>Y A K L A Ş I K   M A L İ Y E T   H E S A P   C E T V E L İ</t>
  </si>
  <si>
    <t xml:space="preserve">         Darenin Adı</t>
  </si>
  <si>
    <t>İdarece Tesbit 
ve Takdir Edilen 
Yaklaşık Maliyet
( KDV Hariç )</t>
  </si>
  <si>
    <t>Yaklaşık Maliyeti Yapılan İş / Mal / Hizmetin Adı, Niteliği</t>
  </si>
  <si>
    <t xml:space="preserve">         Düzenleme Tarihi</t>
  </si>
  <si>
    <t>Yaklaşı Maliyeti Hesaplanacak Mal ve Hizmetin</t>
  </si>
  <si>
    <t>Fiyatlar KDV HARİÇ olacaktır</t>
  </si>
  <si>
    <t xml:space="preserve">Aşağıda cinsi, özellikleri ve miktarları yazılı mallar / hizmetler 4734 sayılı Kamu İhale  Kanunu'nun 22/d Maddesi gereğince Doğrudan Temin Usulüyle satın alınacaktır. İlgilenmeniz halinde KDV HARİÇ teklifinizin bildirilmesini rica ederim / ederiz.
</t>
  </si>
  <si>
    <t>KDV HARİÇ Teklif Edilen Toplam Fiyat ( TL ) :</t>
  </si>
  <si>
    <t>Okul Müdürü</t>
  </si>
  <si>
    <t>KONYA</t>
  </si>
  <si>
    <t>MAL ALIMI</t>
  </si>
  <si>
    <t xml:space="preserve"> /       / 202..</t>
  </si>
  <si>
    <t>Öğretmen</t>
  </si>
  <si>
    <t>Müdür Yardımcısı</t>
  </si>
  <si>
    <t>…../…../2023</t>
  </si>
  <si>
    <t>KARATAY KAYMAKAMLIĞI</t>
  </si>
  <si>
    <t>Behçet Vural GÜRBÜZ</t>
  </si>
  <si>
    <t>Mehmet Ali DİRİCAN</t>
  </si>
  <si>
    <t>Suat ÖZTOPRAK</t>
  </si>
  <si>
    <t>Şerif ÖZTOPRAK</t>
  </si>
  <si>
    <t>Sevil GÖLCÜK</t>
  </si>
  <si>
    <t>ZELİHA SEYMEN İLKOKULU</t>
  </si>
  <si>
    <t>Ferda Nur ALTUN</t>
  </si>
  <si>
    <t>Zeliha Seymen İlkokulu Müdürlüğü</t>
  </si>
  <si>
    <t>Selda AKGÜL</t>
  </si>
  <si>
    <t>İLGİLİ MAKAMA</t>
  </si>
  <si>
    <t>A/4 FOTOKOPİ KAĞIDI</t>
  </si>
  <si>
    <t>80 GR</t>
  </si>
  <si>
    <t>PAKET</t>
  </si>
  <si>
    <t>ODAK KIRTASİYE</t>
  </si>
  <si>
    <t>FATİH KIRTASİYE</t>
  </si>
  <si>
    <t>ZELİHA SEYMEN İLKOKULU KIRTASİYE MALZEMESİ ALIMI</t>
  </si>
  <si>
    <t>KARATAY MİLLİ EĞİTİM MÜDÜRLÜĞÜNE</t>
  </si>
  <si>
    <t xml:space="preserve">                                                    KARATAY</t>
  </si>
  <si>
    <t>TEMEL EĞİTİM OKULLARININ KIRTASİYE MALZEMESİ ALIMI</t>
  </si>
  <si>
    <t xml:space="preserve"> …../…./2024  saat 17:00'a kadar teslim edilecektir</t>
  </si>
  <si>
    <t>MZT KIRTASİYE</t>
  </si>
  <si>
    <t>40.149.423.18683.13.68.01.03.02</t>
  </si>
  <si>
    <t>E-45199961-841.02/ 120928280</t>
  </si>
  <si>
    <t xml:space="preserve">   /     / 2024</t>
  </si>
  <si>
    <t xml:space="preserve"> E-45199961-841.02-120928280</t>
  </si>
</sst>
</file>

<file path=xl/styles.xml><?xml version="1.0" encoding="utf-8"?>
<styleSheet xmlns="http://schemas.openxmlformats.org/spreadsheetml/2006/main">
  <numFmts count="15">
    <numFmt numFmtId="164" formatCode="_-* #,##0\ &quot;TL&quot;_-;\-* #,##0\ &quot;TL&quot;_-;_-* &quot;-&quot;\ &quot;TL&quot;_-;_-@_-"/>
    <numFmt numFmtId="165" formatCode="_-* #,##0\ _T_L_-;\-* #,##0\ _T_L_-;_-* &quot;-&quot;\ _T_L_-;_-@_-"/>
    <numFmt numFmtId="166" formatCode="_-* #,##0.00\ &quot;TL&quot;_-;\-* #,##0.00\ &quot;TL&quot;_-;_-* &quot;-&quot;??\ &quot;TL&quot;_-;_-@_-"/>
    <numFmt numFmtId="167" formatCode="_-* #,##0.00\ _T_L_-;\-* #,##0.00\ _T_L_-;_-* &quot;-&quot;??\ _T_L_-;_-@_-"/>
    <numFmt numFmtId="168" formatCode="00000"/>
    <numFmt numFmtId="169" formatCode="#,##0;[Red]#,##0"/>
    <numFmt numFmtId="170" formatCode="#,##0.00;[Red]#,##0.00"/>
    <numFmt numFmtId="171" formatCode="dd/mm/yyyy;@"/>
    <numFmt numFmtId="172" formatCode="#,##0\ &quot;TL&quot;;[Red]#,##0\ &quot;TL&quot;"/>
    <numFmt numFmtId="173" formatCode="00000000"/>
    <numFmt numFmtId="174" formatCode="yy&quot;TL&quot;\ \/\ yy\K\R"/>
    <numFmt numFmtId="175" formatCode="[$-41F]0"/>
    <numFmt numFmtId="176" formatCode="0.00;[Red]0.00"/>
    <numFmt numFmtId="177" formatCode="#,#00"/>
    <numFmt numFmtId="178" formatCode="0.0"/>
  </numFmts>
  <fonts count="171">
    <font>
      <sz val="10"/>
      <name val="Arial Tur"/>
      <charset val="162"/>
    </font>
    <font>
      <sz val="10"/>
      <name val="Arial Tur"/>
      <charset val="162"/>
    </font>
    <font>
      <sz val="8"/>
      <name val="Arial Tur"/>
      <charset val="162"/>
    </font>
    <font>
      <sz val="10"/>
      <name val="Arial"/>
      <family val="2"/>
      <charset val="162"/>
    </font>
    <font>
      <u/>
      <sz val="10"/>
      <color indexed="12"/>
      <name val="Arial Tur"/>
      <charset val="162"/>
    </font>
    <font>
      <sz val="10"/>
      <name val="Arial"/>
      <family val="2"/>
      <charset val="162"/>
    </font>
    <font>
      <b/>
      <sz val="11"/>
      <color indexed="10"/>
      <name val="Arial Tur"/>
      <charset val="162"/>
    </font>
    <font>
      <b/>
      <sz val="10"/>
      <color indexed="8"/>
      <name val="Arial Tur"/>
      <charset val="162"/>
    </font>
    <font>
      <b/>
      <sz val="9"/>
      <color indexed="8"/>
      <name val="Arial Tur"/>
      <charset val="162"/>
    </font>
    <font>
      <b/>
      <sz val="14"/>
      <color indexed="60"/>
      <name val="Arial Tur"/>
      <charset val="162"/>
    </font>
    <font>
      <sz val="11"/>
      <name val="Arial Tur"/>
      <charset val="162"/>
    </font>
    <font>
      <b/>
      <sz val="12"/>
      <color indexed="8"/>
      <name val="Arial Tur"/>
      <charset val="162"/>
    </font>
    <font>
      <sz val="11"/>
      <name val="Arial"/>
      <family val="2"/>
    </font>
    <font>
      <sz val="10"/>
      <color indexed="10"/>
      <name val="Arial Tur"/>
      <charset val="162"/>
    </font>
    <font>
      <b/>
      <sz val="11"/>
      <name val="Arial Tur"/>
      <family val="2"/>
      <charset val="162"/>
    </font>
    <font>
      <b/>
      <sz val="10"/>
      <color indexed="10"/>
      <name val="Arial TUR"/>
      <charset val="162"/>
    </font>
    <font>
      <b/>
      <sz val="12"/>
      <color indexed="10"/>
      <name val="Arial TUR"/>
      <charset val="162"/>
    </font>
    <font>
      <sz val="10"/>
      <color indexed="8"/>
      <name val="Arial Tur"/>
      <charset val="162"/>
    </font>
    <font>
      <b/>
      <sz val="12"/>
      <name val="Arial Tur"/>
      <family val="2"/>
      <charset val="162"/>
    </font>
    <font>
      <b/>
      <sz val="10"/>
      <name val="Arial Tur"/>
      <charset val="162"/>
    </font>
    <font>
      <sz val="9"/>
      <name val="Arial Tur"/>
      <charset val="162"/>
    </font>
    <font>
      <b/>
      <sz val="9"/>
      <color indexed="16"/>
      <name val="MS Sans Serif"/>
      <family val="2"/>
      <charset val="162"/>
    </font>
    <font>
      <b/>
      <sz val="8"/>
      <name val="Arial Tur"/>
      <family val="2"/>
      <charset val="162"/>
    </font>
    <font>
      <b/>
      <sz val="10"/>
      <name val="Arial Tur"/>
      <family val="2"/>
      <charset val="162"/>
    </font>
    <font>
      <sz val="12"/>
      <name val="Arial Tur"/>
      <family val="2"/>
      <charset val="162"/>
    </font>
    <font>
      <sz val="12"/>
      <name val="Arial Tur"/>
      <charset val="162"/>
    </font>
    <font>
      <sz val="1"/>
      <name val="Arial Tur"/>
      <charset val="162"/>
    </font>
    <font>
      <sz val="11"/>
      <name val="Arial TUR"/>
      <family val="2"/>
      <charset val="162"/>
    </font>
    <font>
      <b/>
      <sz val="12"/>
      <color indexed="20"/>
      <name val="Arial Tur"/>
      <charset val="162"/>
    </font>
    <font>
      <b/>
      <sz val="11"/>
      <color indexed="8"/>
      <name val="Arial Tur"/>
      <charset val="162"/>
    </font>
    <font>
      <sz val="10"/>
      <color indexed="18"/>
      <name val="Arial Tur"/>
      <charset val="162"/>
    </font>
    <font>
      <sz val="10"/>
      <color indexed="21"/>
      <name val="Arial Tur"/>
      <charset val="162"/>
    </font>
    <font>
      <b/>
      <sz val="10"/>
      <color indexed="18"/>
      <name val="Arial Tur"/>
      <charset val="162"/>
    </font>
    <font>
      <b/>
      <sz val="10"/>
      <color indexed="16"/>
      <name val="Arial Tur"/>
      <charset val="162"/>
    </font>
    <font>
      <sz val="8"/>
      <color indexed="81"/>
      <name val="Tahoma"/>
      <family val="2"/>
      <charset val="162"/>
    </font>
    <font>
      <b/>
      <sz val="8"/>
      <color indexed="81"/>
      <name val="Tahoma"/>
      <family val="2"/>
      <charset val="162"/>
    </font>
    <font>
      <sz val="10"/>
      <name val="Arial TUR"/>
      <family val="2"/>
      <charset val="162"/>
    </font>
    <font>
      <sz val="10"/>
      <color indexed="47"/>
      <name val="Arial Tur"/>
      <family val="2"/>
      <charset val="162"/>
    </font>
    <font>
      <sz val="12"/>
      <name val="Arial"/>
      <family val="2"/>
      <charset val="162"/>
    </font>
    <font>
      <sz val="11"/>
      <name val="Arial"/>
      <family val="2"/>
      <charset val="162"/>
    </font>
    <font>
      <sz val="8"/>
      <name val="Arial Tur"/>
      <family val="2"/>
      <charset val="162"/>
    </font>
    <font>
      <sz val="9"/>
      <name val="Arial Tur"/>
      <family val="2"/>
      <charset val="162"/>
    </font>
    <font>
      <sz val="7"/>
      <name val="Arial Tur"/>
      <family val="2"/>
      <charset val="162"/>
    </font>
    <font>
      <u/>
      <sz val="10"/>
      <name val="Arial TUR"/>
      <family val="2"/>
      <charset val="162"/>
    </font>
    <font>
      <b/>
      <sz val="12"/>
      <name val="Arial Tur"/>
      <charset val="162"/>
    </font>
    <font>
      <sz val="1"/>
      <color indexed="9"/>
      <name val="Arial Tur"/>
      <charset val="162"/>
    </font>
    <font>
      <b/>
      <sz val="14"/>
      <color indexed="16"/>
      <name val="Arial Tur"/>
      <charset val="162"/>
    </font>
    <font>
      <sz val="12"/>
      <name val="Arial"/>
      <family val="2"/>
    </font>
    <font>
      <sz val="10"/>
      <name val="Arial"/>
      <family val="2"/>
    </font>
    <font>
      <u/>
      <sz val="11"/>
      <name val="Arial"/>
      <family val="2"/>
    </font>
    <font>
      <sz val="8"/>
      <name val="Arial"/>
      <family val="2"/>
    </font>
    <font>
      <sz val="10.5"/>
      <name val="Arial"/>
      <family val="2"/>
    </font>
    <font>
      <b/>
      <sz val="14"/>
      <name val="Arial"/>
      <family val="2"/>
      <charset val="162"/>
    </font>
    <font>
      <sz val="13"/>
      <name val="Arial"/>
      <family val="2"/>
    </font>
    <font>
      <sz val="11"/>
      <name val="Arial"/>
      <family val="2"/>
      <charset val="162"/>
    </font>
    <font>
      <sz val="6"/>
      <name val="Arial"/>
      <family val="2"/>
    </font>
    <font>
      <sz val="7"/>
      <name val="Arial"/>
      <family val="2"/>
    </font>
    <font>
      <sz val="8"/>
      <color indexed="47"/>
      <name val="Arial Tur"/>
      <charset val="162"/>
    </font>
    <font>
      <b/>
      <sz val="1"/>
      <color indexed="9"/>
      <name val="Arial Tur"/>
      <family val="2"/>
      <charset val="162"/>
    </font>
    <font>
      <sz val="10"/>
      <color indexed="22"/>
      <name val="Arial"/>
      <family val="2"/>
    </font>
    <font>
      <b/>
      <sz val="12"/>
      <color indexed="12"/>
      <name val="Arial Tur"/>
      <charset val="162"/>
    </font>
    <font>
      <b/>
      <sz val="11"/>
      <color indexed="12"/>
      <name val="Arial"/>
      <family val="2"/>
    </font>
    <font>
      <b/>
      <sz val="11"/>
      <name val="Arial"/>
      <family val="2"/>
    </font>
    <font>
      <b/>
      <i/>
      <sz val="9"/>
      <color indexed="10"/>
      <name val="Arial"/>
      <family val="2"/>
    </font>
    <font>
      <b/>
      <sz val="11"/>
      <color indexed="10"/>
      <name val="Arial"/>
      <family val="2"/>
    </font>
    <font>
      <b/>
      <sz val="10.5"/>
      <color indexed="10"/>
      <name val="Arial"/>
      <family val="2"/>
    </font>
    <font>
      <b/>
      <sz val="9"/>
      <color indexed="10"/>
      <name val="Arial"/>
      <family val="2"/>
    </font>
    <font>
      <b/>
      <i/>
      <sz val="10"/>
      <color indexed="10"/>
      <name val="Arial"/>
      <family val="2"/>
    </font>
    <font>
      <b/>
      <sz val="10"/>
      <color indexed="10"/>
      <name val="Arial"/>
      <family val="2"/>
    </font>
    <font>
      <b/>
      <sz val="9"/>
      <name val="Arial"/>
      <family val="2"/>
    </font>
    <font>
      <sz val="10"/>
      <color indexed="47"/>
      <name val="Arial Tur"/>
      <charset val="162"/>
    </font>
    <font>
      <sz val="8"/>
      <name val="Arial"/>
      <family val="2"/>
      <charset val="162"/>
    </font>
    <font>
      <sz val="1"/>
      <color indexed="23"/>
      <name val="Arial Tur"/>
      <charset val="162"/>
    </font>
    <font>
      <sz val="11"/>
      <color indexed="23"/>
      <name val="Arial"/>
      <family val="2"/>
    </font>
    <font>
      <sz val="13"/>
      <name val="Arial Tur"/>
      <family val="2"/>
      <charset val="162"/>
    </font>
    <font>
      <sz val="14"/>
      <name val="Arial Tur"/>
      <charset val="162"/>
    </font>
    <font>
      <sz val="10"/>
      <color indexed="10"/>
      <name val="Arial TUR"/>
      <family val="2"/>
      <charset val="162"/>
    </font>
    <font>
      <sz val="14"/>
      <name val="Century Gothic"/>
      <family val="2"/>
      <charset val="162"/>
    </font>
    <font>
      <b/>
      <sz val="8"/>
      <color indexed="16"/>
      <name val="Arial Tur"/>
      <charset val="162"/>
    </font>
    <font>
      <sz val="10"/>
      <name val="Century Gothic"/>
      <family val="2"/>
      <charset val="162"/>
    </font>
    <font>
      <b/>
      <sz val="11"/>
      <name val="Century Gothic"/>
      <family val="2"/>
      <charset val="162"/>
    </font>
    <font>
      <b/>
      <sz val="11"/>
      <color indexed="20"/>
      <name val="Arial Tur"/>
      <charset val="162"/>
    </font>
    <font>
      <sz val="1"/>
      <color indexed="22"/>
      <name val="Arial TUR"/>
      <family val="2"/>
      <charset val="162"/>
    </font>
    <font>
      <b/>
      <sz val="10"/>
      <name val="Century Gothic"/>
      <family val="2"/>
      <charset val="162"/>
    </font>
    <font>
      <b/>
      <sz val="7"/>
      <name val="Century Gothic"/>
      <family val="2"/>
      <charset val="162"/>
    </font>
    <font>
      <sz val="9"/>
      <name val="Century Gothic"/>
      <family val="2"/>
      <charset val="162"/>
    </font>
    <font>
      <sz val="8"/>
      <name val="Century Gothic"/>
      <family val="2"/>
      <charset val="162"/>
    </font>
    <font>
      <sz val="26"/>
      <color indexed="10"/>
      <name val="Arial Tur"/>
      <charset val="162"/>
    </font>
    <font>
      <sz val="10"/>
      <name val="Arial"/>
      <family val="2"/>
      <charset val="162"/>
    </font>
    <font>
      <sz val="10"/>
      <name val="Lucida Console"/>
      <family val="3"/>
      <charset val="162"/>
    </font>
    <font>
      <b/>
      <sz val="12"/>
      <color indexed="16"/>
      <name val="Arial Tur"/>
      <charset val="162"/>
    </font>
    <font>
      <sz val="10"/>
      <color indexed="8"/>
      <name val="Lucida Console"/>
      <family val="3"/>
      <charset val="162"/>
    </font>
    <font>
      <i/>
      <sz val="8"/>
      <name val="Arial Tur"/>
      <family val="2"/>
      <charset val="162"/>
    </font>
    <font>
      <i/>
      <sz val="8"/>
      <color indexed="10"/>
      <name val="Arial TUR"/>
      <family val="2"/>
      <charset val="162"/>
    </font>
    <font>
      <b/>
      <sz val="1"/>
      <color indexed="22"/>
      <name val="Arial Tur"/>
      <charset val="162"/>
    </font>
    <font>
      <sz val="1"/>
      <color indexed="22"/>
      <name val="Arial Tur"/>
      <charset val="162"/>
    </font>
    <font>
      <b/>
      <sz val="8"/>
      <name val="Arial"/>
      <family val="2"/>
      <charset val="162"/>
    </font>
    <font>
      <sz val="8"/>
      <color indexed="8"/>
      <name val="Arial Tur"/>
      <family val="2"/>
      <charset val="162"/>
    </font>
    <font>
      <sz val="8"/>
      <color indexed="22"/>
      <name val="Arial Tur"/>
      <charset val="162"/>
    </font>
    <font>
      <sz val="10"/>
      <color indexed="42"/>
      <name val="Arial Tur"/>
      <charset val="162"/>
    </font>
    <font>
      <sz val="10"/>
      <color indexed="22"/>
      <name val="Arial Tur"/>
      <family val="2"/>
      <charset val="162"/>
    </font>
    <font>
      <b/>
      <sz val="11"/>
      <color indexed="16"/>
      <name val="Arial Tur"/>
      <charset val="162"/>
    </font>
    <font>
      <sz val="8"/>
      <color indexed="47"/>
      <name val="Arial Tur"/>
      <family val="2"/>
      <charset val="162"/>
    </font>
    <font>
      <b/>
      <sz val="14"/>
      <name val="Arial Tur"/>
      <family val="2"/>
      <charset val="162"/>
    </font>
    <font>
      <b/>
      <sz val="10"/>
      <color indexed="12"/>
      <name val="Arial"/>
      <family val="2"/>
      <charset val="162"/>
    </font>
    <font>
      <sz val="10"/>
      <color indexed="12"/>
      <name val="Arial Tur"/>
      <charset val="162"/>
    </font>
    <font>
      <b/>
      <sz val="14"/>
      <color indexed="10"/>
      <name val="Arial Tur"/>
      <family val="2"/>
      <charset val="162"/>
    </font>
    <font>
      <b/>
      <sz val="10"/>
      <color indexed="9"/>
      <name val="Arial Tur"/>
      <family val="2"/>
      <charset val="162"/>
    </font>
    <font>
      <b/>
      <i/>
      <sz val="10"/>
      <color indexed="20"/>
      <name val="Arial Tur"/>
      <charset val="162"/>
    </font>
    <font>
      <b/>
      <sz val="10"/>
      <color indexed="12"/>
      <name val="Arial Tur"/>
      <family val="2"/>
      <charset val="162"/>
    </font>
    <font>
      <b/>
      <sz val="10"/>
      <color indexed="10"/>
      <name val="Arial TUR"/>
      <family val="2"/>
      <charset val="162"/>
    </font>
    <font>
      <b/>
      <sz val="10"/>
      <name val="Arial"/>
      <family val="2"/>
      <charset val="162"/>
    </font>
    <font>
      <b/>
      <sz val="12"/>
      <color indexed="12"/>
      <name val="Arial Tur"/>
      <family val="2"/>
      <charset val="162"/>
    </font>
    <font>
      <b/>
      <sz val="11"/>
      <name val="Arial"/>
      <family val="2"/>
      <charset val="162"/>
    </font>
    <font>
      <b/>
      <sz val="10"/>
      <color indexed="20"/>
      <name val="Arial Tur"/>
      <family val="2"/>
      <charset val="162"/>
    </font>
    <font>
      <b/>
      <sz val="10"/>
      <color indexed="8"/>
      <name val="Arial Tur"/>
      <family val="2"/>
      <charset val="162"/>
    </font>
    <font>
      <sz val="1"/>
      <color indexed="9"/>
      <name val="Arial Tur"/>
      <family val="2"/>
      <charset val="162"/>
    </font>
    <font>
      <sz val="1"/>
      <color indexed="23"/>
      <name val="Arial"/>
      <family val="2"/>
    </font>
    <font>
      <b/>
      <sz val="14"/>
      <color indexed="10"/>
      <name val="Arial TUR"/>
      <charset val="162"/>
    </font>
    <font>
      <sz val="7"/>
      <name val="Arial Tur"/>
      <charset val="162"/>
    </font>
    <font>
      <sz val="1"/>
      <color indexed="47"/>
      <name val="Arial Tur"/>
      <charset val="162"/>
    </font>
    <font>
      <sz val="1"/>
      <color indexed="22"/>
      <name val="Arial"/>
      <family val="2"/>
    </font>
    <font>
      <sz val="1"/>
      <color indexed="22"/>
      <name val="Arial"/>
      <family val="2"/>
      <charset val="162"/>
    </font>
    <font>
      <sz val="12"/>
      <color indexed="22"/>
      <name val="Arial"/>
      <family val="2"/>
    </font>
    <font>
      <sz val="11"/>
      <color indexed="22"/>
      <name val="Arial"/>
      <family val="2"/>
    </font>
    <font>
      <b/>
      <sz val="1"/>
      <color indexed="22"/>
      <name val="Arial"/>
      <family val="2"/>
    </font>
    <font>
      <b/>
      <sz val="1"/>
      <color indexed="22"/>
      <name val="Arial Tur"/>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color indexed="8"/>
      <name val="Arial"/>
      <family val="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1"/>
      <color indexed="8"/>
      <name val="itcavantgardegothic"/>
      <family val="2"/>
    </font>
    <font>
      <sz val="9"/>
      <name val="Arial"/>
      <family val="2"/>
    </font>
    <font>
      <sz val="10"/>
      <name val="Arial Black"/>
      <family val="2"/>
      <charset val="162"/>
    </font>
    <font>
      <sz val="10"/>
      <name val="Arial Rounded MT Bold"/>
      <family val="2"/>
    </font>
    <font>
      <sz val="12"/>
      <color indexed="16"/>
      <name val="Arial Black"/>
      <family val="2"/>
      <charset val="162"/>
    </font>
    <font>
      <sz val="10"/>
      <color indexed="22"/>
      <name val="Arial"/>
      <family val="2"/>
      <charset val="162"/>
    </font>
    <font>
      <b/>
      <sz val="7"/>
      <name val="Arial Tur"/>
      <charset val="162"/>
    </font>
    <font>
      <b/>
      <sz val="16"/>
      <color indexed="12"/>
      <name val="Arial Tur"/>
      <family val="2"/>
      <charset val="162"/>
    </font>
    <font>
      <i/>
      <sz val="1"/>
      <color indexed="22"/>
      <name val="Arial TUR"/>
      <family val="2"/>
      <charset val="162"/>
    </font>
    <font>
      <sz val="10"/>
      <color indexed="22"/>
      <name val="Arial Tur"/>
      <charset val="162"/>
    </font>
    <font>
      <sz val="9"/>
      <name val="Arial"/>
      <family val="2"/>
      <charset val="162"/>
    </font>
    <font>
      <b/>
      <sz val="9"/>
      <color indexed="10"/>
      <name val="Arial TUR"/>
      <charset val="162"/>
    </font>
    <font>
      <sz val="1"/>
      <name val="Arial"/>
      <family val="2"/>
      <charset val="162"/>
    </font>
    <font>
      <b/>
      <sz val="11"/>
      <color indexed="22"/>
      <name val="Arial Tur"/>
      <charset val="162"/>
    </font>
    <font>
      <b/>
      <sz val="10"/>
      <name val="Arial"/>
      <family val="2"/>
      <charset val="162"/>
    </font>
    <font>
      <sz val="1"/>
      <color indexed="9"/>
      <name val="Arial"/>
      <family val="2"/>
    </font>
    <font>
      <b/>
      <sz val="1"/>
      <color indexed="9"/>
      <name val="Arial"/>
      <family val="2"/>
      <charset val="162"/>
    </font>
    <font>
      <sz val="1"/>
      <color indexed="9"/>
      <name val="Arial"/>
      <family val="2"/>
      <charset val="162"/>
    </font>
    <font>
      <sz val="9"/>
      <color indexed="8"/>
      <name val="Arial Tur"/>
      <charset val="162"/>
    </font>
    <font>
      <b/>
      <sz val="12"/>
      <color indexed="81"/>
      <name val="Tahoma"/>
      <family val="2"/>
      <charset val="162"/>
    </font>
    <font>
      <b/>
      <sz val="11"/>
      <color indexed="81"/>
      <name val="Tahoma"/>
      <family val="2"/>
      <charset val="162"/>
    </font>
    <font>
      <b/>
      <sz val="7"/>
      <color indexed="8"/>
      <name val="Arial Tur"/>
      <charset val="162"/>
    </font>
    <font>
      <sz val="16"/>
      <name val="Arial"/>
      <family val="2"/>
      <charset val="162"/>
    </font>
    <font>
      <sz val="6"/>
      <name val="Arial Tur"/>
      <family val="2"/>
      <charset val="162"/>
    </font>
    <font>
      <b/>
      <sz val="12"/>
      <color rgb="FFFF0000"/>
      <name val="Arial TUR"/>
    </font>
    <font>
      <sz val="10"/>
      <color rgb="FF000000"/>
      <name val="Arial TU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20"/>
        <bgColor indexed="64"/>
      </patternFill>
    </fill>
    <fill>
      <patternFill patternType="gray125">
        <bgColor indexed="23"/>
      </patternFill>
    </fill>
    <fill>
      <patternFill patternType="solid">
        <fgColor indexed="60"/>
        <bgColor indexed="64"/>
      </patternFill>
    </fill>
    <fill>
      <patternFill patternType="solid">
        <fgColor indexed="23"/>
        <bgColor indexed="64"/>
      </patternFill>
    </fill>
    <fill>
      <patternFill patternType="solid">
        <fgColor indexed="41"/>
        <bgColor indexed="64"/>
      </patternFill>
    </fill>
    <fill>
      <patternFill patternType="solid">
        <fgColor indexed="44"/>
        <bgColor indexed="38"/>
      </patternFill>
    </fill>
    <fill>
      <patternFill patternType="solid">
        <fgColor indexed="45"/>
        <bgColor indexed="64"/>
      </patternFill>
    </fill>
    <fill>
      <patternFill patternType="solid">
        <fgColor indexed="44"/>
        <bgColor indexed="64"/>
      </patternFill>
    </fill>
    <fill>
      <patternFill patternType="solid">
        <fgColor indexed="62"/>
        <bgColor indexed="64"/>
      </patternFill>
    </fill>
    <fill>
      <patternFill patternType="solid">
        <fgColor indexed="12"/>
        <bgColor indexed="64"/>
      </patternFill>
    </fill>
    <fill>
      <patternFill patternType="solid">
        <fgColor indexed="47"/>
        <bgColor indexed="38"/>
      </patternFill>
    </fill>
    <fill>
      <patternFill patternType="solid">
        <fgColor indexed="9"/>
        <bgColor indexed="38"/>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s>
  <borders count="425">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top style="double">
        <color indexed="64"/>
      </top>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top/>
      <bottom/>
      <diagonal/>
    </border>
    <border>
      <left style="thin">
        <color indexed="22"/>
      </left>
      <right style="thin">
        <color indexed="22"/>
      </right>
      <top style="thin">
        <color indexed="22"/>
      </top>
      <bottom/>
      <diagonal/>
    </border>
    <border>
      <left style="thin">
        <color indexed="60"/>
      </left>
      <right/>
      <top style="thin">
        <color indexed="16"/>
      </top>
      <bottom style="thin">
        <color indexed="60"/>
      </bottom>
      <diagonal/>
    </border>
    <border>
      <left style="thin">
        <color indexed="60"/>
      </left>
      <right style="thin">
        <color indexed="60"/>
      </right>
      <top style="thin">
        <color indexed="16"/>
      </top>
      <bottom style="thin">
        <color indexed="60"/>
      </bottom>
      <diagonal/>
    </border>
    <border>
      <left/>
      <right style="thin">
        <color indexed="16"/>
      </right>
      <top style="thin">
        <color indexed="16"/>
      </top>
      <bottom style="thin">
        <color indexed="60"/>
      </bottom>
      <diagonal/>
    </border>
    <border>
      <left style="thin">
        <color indexed="60"/>
      </left>
      <right style="thin">
        <color indexed="60"/>
      </right>
      <top style="thin">
        <color indexed="60"/>
      </top>
      <bottom style="hair">
        <color indexed="8"/>
      </bottom>
      <diagonal/>
    </border>
    <border>
      <left style="thin">
        <color indexed="60"/>
      </left>
      <right style="thin">
        <color indexed="60"/>
      </right>
      <top style="thin">
        <color indexed="60"/>
      </top>
      <bottom style="thin">
        <color indexed="60"/>
      </bottom>
      <diagonal/>
    </border>
    <border>
      <left style="thin">
        <color indexed="60"/>
      </left>
      <right style="thin">
        <color indexed="60"/>
      </right>
      <top style="hair">
        <color indexed="8"/>
      </top>
      <bottom style="hair">
        <color indexed="8"/>
      </bottom>
      <diagonal/>
    </border>
    <border>
      <left style="thin">
        <color indexed="60"/>
      </left>
      <right style="thin">
        <color indexed="60"/>
      </right>
      <top style="hair">
        <color indexed="8"/>
      </top>
      <bottom style="thin">
        <color indexed="60"/>
      </bottom>
      <diagonal/>
    </border>
    <border>
      <left style="thin">
        <color indexed="16"/>
      </left>
      <right/>
      <top style="thin">
        <color indexed="60"/>
      </top>
      <bottom style="thin">
        <color indexed="60"/>
      </bottom>
      <diagonal/>
    </border>
    <border>
      <left/>
      <right/>
      <top style="thin">
        <color indexed="60"/>
      </top>
      <bottom style="thin">
        <color indexed="60"/>
      </bottom>
      <diagonal/>
    </border>
    <border>
      <left/>
      <right style="thin">
        <color indexed="16"/>
      </right>
      <top style="thin">
        <color indexed="60"/>
      </top>
      <bottom style="thin">
        <color indexed="60"/>
      </bottom>
      <diagonal/>
    </border>
    <border>
      <left/>
      <right/>
      <top style="thin">
        <color indexed="22"/>
      </top>
      <bottom style="thin">
        <color indexed="22"/>
      </bottom>
      <diagonal/>
    </border>
    <border>
      <left style="thin">
        <color indexed="16"/>
      </left>
      <right style="thin">
        <color indexed="60"/>
      </right>
      <top style="thin">
        <color indexed="60"/>
      </top>
      <bottom/>
      <diagonal/>
    </border>
    <border>
      <left style="thin">
        <color indexed="60"/>
      </left>
      <right style="thin">
        <color indexed="60"/>
      </right>
      <top style="thin">
        <color indexed="60"/>
      </top>
      <bottom/>
      <diagonal/>
    </border>
    <border>
      <left style="thin">
        <color indexed="16"/>
      </left>
      <right style="thin">
        <color indexed="60"/>
      </right>
      <top style="thin">
        <color indexed="60"/>
      </top>
      <bottom style="dashed">
        <color indexed="16"/>
      </bottom>
      <diagonal/>
    </border>
    <border>
      <left style="thin">
        <color indexed="60"/>
      </left>
      <right style="dashed">
        <color indexed="60"/>
      </right>
      <top style="thin">
        <color indexed="60"/>
      </top>
      <bottom style="dashed">
        <color indexed="60"/>
      </bottom>
      <diagonal/>
    </border>
    <border>
      <left style="dashed">
        <color indexed="60"/>
      </left>
      <right style="dashed">
        <color indexed="60"/>
      </right>
      <top style="thin">
        <color indexed="60"/>
      </top>
      <bottom style="dashed">
        <color indexed="60"/>
      </bottom>
      <diagonal/>
    </border>
    <border>
      <left style="dashed">
        <color indexed="60"/>
      </left>
      <right style="thin">
        <color indexed="16"/>
      </right>
      <top style="thin">
        <color indexed="60"/>
      </top>
      <bottom style="dashed">
        <color indexed="60"/>
      </bottom>
      <diagonal/>
    </border>
    <border>
      <left style="thin">
        <color indexed="16"/>
      </left>
      <right style="dashed">
        <color indexed="16"/>
      </right>
      <top style="thin">
        <color indexed="16"/>
      </top>
      <bottom style="dashed">
        <color indexed="60"/>
      </bottom>
      <diagonal/>
    </border>
    <border>
      <left style="dashed">
        <color indexed="16"/>
      </left>
      <right style="dashed">
        <color indexed="16"/>
      </right>
      <top style="thin">
        <color indexed="16"/>
      </top>
      <bottom style="dashed">
        <color indexed="60"/>
      </bottom>
      <diagonal/>
    </border>
    <border>
      <left style="dashed">
        <color indexed="16"/>
      </left>
      <right style="thin">
        <color indexed="16"/>
      </right>
      <top style="thin">
        <color indexed="16"/>
      </top>
      <bottom style="dashed">
        <color indexed="60"/>
      </bottom>
      <diagonal/>
    </border>
    <border>
      <left style="thin">
        <color indexed="16"/>
      </left>
      <right style="thin">
        <color indexed="16"/>
      </right>
      <top style="thin">
        <color indexed="16"/>
      </top>
      <bottom style="dashed">
        <color indexed="60"/>
      </bottom>
      <diagonal/>
    </border>
    <border>
      <left style="dashed">
        <color indexed="60"/>
      </left>
      <right style="thin">
        <color indexed="60"/>
      </right>
      <top style="thin">
        <color indexed="60"/>
      </top>
      <bottom style="dashed">
        <color indexed="60"/>
      </bottom>
      <diagonal/>
    </border>
    <border>
      <left style="thin">
        <color indexed="60"/>
      </left>
      <right style="thin">
        <color indexed="60"/>
      </right>
      <top style="thin">
        <color indexed="60"/>
      </top>
      <bottom style="dashed">
        <color indexed="60"/>
      </bottom>
      <diagonal/>
    </border>
    <border>
      <left style="thin">
        <color indexed="60"/>
      </left>
      <right style="thin">
        <color indexed="16"/>
      </right>
      <top style="thin">
        <color indexed="60"/>
      </top>
      <bottom style="dashed">
        <color indexed="60"/>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16"/>
      </left>
      <right style="thin">
        <color indexed="60"/>
      </right>
      <top style="dashed">
        <color indexed="16"/>
      </top>
      <bottom style="dashed">
        <color indexed="16"/>
      </bottom>
      <diagonal/>
    </border>
    <border>
      <left style="thin">
        <color indexed="60"/>
      </left>
      <right style="dashed">
        <color indexed="60"/>
      </right>
      <top style="dashed">
        <color indexed="60"/>
      </top>
      <bottom style="dashed">
        <color indexed="60"/>
      </bottom>
      <diagonal/>
    </border>
    <border>
      <left style="dashed">
        <color indexed="60"/>
      </left>
      <right style="dashed">
        <color indexed="60"/>
      </right>
      <top style="dashed">
        <color indexed="60"/>
      </top>
      <bottom style="dashed">
        <color indexed="60"/>
      </bottom>
      <diagonal/>
    </border>
    <border>
      <left style="dashed">
        <color indexed="60"/>
      </left>
      <right style="thin">
        <color indexed="16"/>
      </right>
      <top style="dashed">
        <color indexed="60"/>
      </top>
      <bottom style="dashed">
        <color indexed="60"/>
      </bottom>
      <diagonal/>
    </border>
    <border>
      <left style="thin">
        <color indexed="16"/>
      </left>
      <right style="dashed">
        <color indexed="16"/>
      </right>
      <top style="dashed">
        <color indexed="60"/>
      </top>
      <bottom style="dashed">
        <color indexed="60"/>
      </bottom>
      <diagonal/>
    </border>
    <border>
      <left style="dashed">
        <color indexed="16"/>
      </left>
      <right style="dashed">
        <color indexed="16"/>
      </right>
      <top style="dashed">
        <color indexed="60"/>
      </top>
      <bottom style="dashed">
        <color indexed="60"/>
      </bottom>
      <diagonal/>
    </border>
    <border>
      <left style="dashed">
        <color indexed="16"/>
      </left>
      <right style="thin">
        <color indexed="16"/>
      </right>
      <top style="dashed">
        <color indexed="60"/>
      </top>
      <bottom style="dashed">
        <color indexed="60"/>
      </bottom>
      <diagonal/>
    </border>
    <border>
      <left style="thin">
        <color indexed="60"/>
      </left>
      <right style="thin">
        <color indexed="16"/>
      </right>
      <top style="dashed">
        <color indexed="60"/>
      </top>
      <bottom style="dashed">
        <color indexed="60"/>
      </bottom>
      <diagonal/>
    </border>
    <border>
      <left style="dashed">
        <color indexed="60"/>
      </left>
      <right style="thin">
        <color indexed="60"/>
      </right>
      <top style="dashed">
        <color indexed="60"/>
      </top>
      <bottom style="dashed">
        <color indexed="60"/>
      </bottom>
      <diagonal/>
    </border>
    <border>
      <left style="thin">
        <color indexed="60"/>
      </left>
      <right style="thin">
        <color indexed="60"/>
      </right>
      <top style="dashed">
        <color indexed="60"/>
      </top>
      <bottom style="dashed">
        <color indexed="60"/>
      </bottom>
      <diagonal/>
    </border>
    <border>
      <left style="thin">
        <color indexed="16"/>
      </left>
      <right style="thin">
        <color indexed="60"/>
      </right>
      <top style="dashed">
        <color indexed="16"/>
      </top>
      <bottom/>
      <diagonal/>
    </border>
    <border>
      <left style="thin">
        <color indexed="60"/>
      </left>
      <right style="dashed">
        <color indexed="60"/>
      </right>
      <top style="dashed">
        <color indexed="60"/>
      </top>
      <bottom/>
      <diagonal/>
    </border>
    <border>
      <left style="dashed">
        <color indexed="60"/>
      </left>
      <right style="dashed">
        <color indexed="60"/>
      </right>
      <top style="dashed">
        <color indexed="60"/>
      </top>
      <bottom/>
      <diagonal/>
    </border>
    <border>
      <left style="dashed">
        <color indexed="60"/>
      </left>
      <right style="thin">
        <color indexed="16"/>
      </right>
      <top style="dashed">
        <color indexed="60"/>
      </top>
      <bottom/>
      <diagonal/>
    </border>
    <border>
      <left style="thin">
        <color indexed="16"/>
      </left>
      <right style="dashed">
        <color indexed="16"/>
      </right>
      <top style="dashed">
        <color indexed="60"/>
      </top>
      <bottom/>
      <diagonal/>
    </border>
    <border>
      <left style="dashed">
        <color indexed="16"/>
      </left>
      <right style="dashed">
        <color indexed="16"/>
      </right>
      <top style="dashed">
        <color indexed="60"/>
      </top>
      <bottom/>
      <diagonal/>
    </border>
    <border>
      <left style="dashed">
        <color indexed="16"/>
      </left>
      <right style="thin">
        <color indexed="16"/>
      </right>
      <top style="dashed">
        <color indexed="60"/>
      </top>
      <bottom/>
      <diagonal/>
    </border>
    <border>
      <left style="thin">
        <color indexed="60"/>
      </left>
      <right style="thin">
        <color indexed="16"/>
      </right>
      <top style="dashed">
        <color indexed="60"/>
      </top>
      <bottom/>
      <diagonal/>
    </border>
    <border>
      <left style="dashed">
        <color indexed="60"/>
      </left>
      <right style="thin">
        <color indexed="60"/>
      </right>
      <top style="dashed">
        <color indexed="60"/>
      </top>
      <bottom/>
      <diagonal/>
    </border>
    <border>
      <left style="thin">
        <color indexed="60"/>
      </left>
      <right style="thin">
        <color indexed="60"/>
      </right>
      <top style="dashed">
        <color indexed="60"/>
      </top>
      <bottom/>
      <diagonal/>
    </border>
    <border>
      <left style="thin">
        <color indexed="16"/>
      </left>
      <right style="thin">
        <color indexed="16"/>
      </right>
      <top style="hair">
        <color indexed="8"/>
      </top>
      <bottom style="hair">
        <color indexed="8"/>
      </bottom>
      <diagonal/>
    </border>
    <border>
      <left style="thin">
        <color indexed="16"/>
      </left>
      <right/>
      <top style="hair">
        <color indexed="8"/>
      </top>
      <bottom style="thin">
        <color indexed="16"/>
      </bottom>
      <diagonal/>
    </border>
    <border>
      <left style="thin">
        <color indexed="16"/>
      </left>
      <right style="hair">
        <color indexed="8"/>
      </right>
      <top style="hair">
        <color indexed="8"/>
      </top>
      <bottom style="thin">
        <color indexed="16"/>
      </bottom>
      <diagonal/>
    </border>
    <border>
      <left style="hair">
        <color indexed="8"/>
      </left>
      <right style="hair">
        <color indexed="8"/>
      </right>
      <top style="hair">
        <color indexed="8"/>
      </top>
      <bottom style="thin">
        <color indexed="16"/>
      </bottom>
      <diagonal/>
    </border>
    <border>
      <left style="hair">
        <color indexed="8"/>
      </left>
      <right style="thin">
        <color indexed="16"/>
      </right>
      <top style="hair">
        <color indexed="8"/>
      </top>
      <bottom style="thin">
        <color indexed="16"/>
      </bottom>
      <diagonal/>
    </border>
    <border>
      <left/>
      <right style="hair">
        <color indexed="8"/>
      </right>
      <top style="hair">
        <color indexed="8"/>
      </top>
      <bottom style="thin">
        <color indexed="16"/>
      </bottom>
      <diagonal/>
    </border>
    <border>
      <left style="hair">
        <color indexed="8"/>
      </left>
      <right/>
      <top style="hair">
        <color indexed="8"/>
      </top>
      <bottom style="thin">
        <color indexed="16"/>
      </bottom>
      <diagonal/>
    </border>
    <border>
      <left style="thin">
        <color indexed="16"/>
      </left>
      <right style="thin">
        <color indexed="16"/>
      </right>
      <top style="hair">
        <color indexed="8"/>
      </top>
      <bottom style="thin">
        <color indexed="16"/>
      </bottom>
      <diagonal/>
    </border>
    <border>
      <left style="hair">
        <color indexed="8"/>
      </left>
      <right style="thin">
        <color indexed="60"/>
      </right>
      <top style="hair">
        <color indexed="8"/>
      </top>
      <bottom style="thin">
        <color indexed="16"/>
      </bottom>
      <diagonal/>
    </border>
    <border>
      <left style="thin">
        <color indexed="16"/>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0"/>
      </right>
      <top style="hair">
        <color indexed="8"/>
      </top>
      <bottom style="hair">
        <color indexed="8"/>
      </bottom>
      <diagonal/>
    </border>
    <border>
      <left style="thin">
        <color indexed="60"/>
      </left>
      <right style="hair">
        <color indexed="8"/>
      </right>
      <top style="hair">
        <color indexed="8"/>
      </top>
      <bottom style="hair">
        <color indexed="8"/>
      </bottom>
      <diagonal/>
    </border>
    <border>
      <left style="medium">
        <color indexed="60"/>
      </left>
      <right style="thin">
        <color indexed="60"/>
      </right>
      <top style="medium">
        <color indexed="60"/>
      </top>
      <bottom style="hair">
        <color indexed="60"/>
      </bottom>
      <diagonal/>
    </border>
    <border>
      <left style="thin">
        <color indexed="60"/>
      </left>
      <right style="dotted">
        <color indexed="60"/>
      </right>
      <top style="medium">
        <color indexed="60"/>
      </top>
      <bottom style="hair">
        <color indexed="60"/>
      </bottom>
      <diagonal/>
    </border>
    <border>
      <left style="thin">
        <color indexed="60"/>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0"/>
      </right>
      <top style="hair">
        <color indexed="8"/>
      </top>
      <bottom style="hair">
        <color indexed="8"/>
      </bottom>
      <diagonal/>
    </border>
    <border>
      <left/>
      <right style="thin">
        <color indexed="22"/>
      </right>
      <top/>
      <bottom/>
      <diagonal/>
    </border>
    <border>
      <left style="thin">
        <color indexed="16"/>
      </left>
      <right style="thin">
        <color indexed="60"/>
      </right>
      <top style="hair">
        <color indexed="8"/>
      </top>
      <bottom style="hair">
        <color indexed="8"/>
      </bottom>
      <diagonal/>
    </border>
    <border>
      <left style="medium">
        <color indexed="60"/>
      </left>
      <right style="thin">
        <color indexed="60"/>
      </right>
      <top style="hair">
        <color indexed="60"/>
      </top>
      <bottom style="hair">
        <color indexed="60"/>
      </bottom>
      <diagonal/>
    </border>
    <border>
      <left style="thin">
        <color indexed="60"/>
      </left>
      <right style="dotted">
        <color indexed="60"/>
      </right>
      <top style="hair">
        <color indexed="60"/>
      </top>
      <bottom style="hair">
        <color indexed="60"/>
      </bottom>
      <diagonal/>
    </border>
    <border>
      <left style="dotted">
        <color indexed="60"/>
      </left>
      <right style="dotted">
        <color indexed="60"/>
      </right>
      <top style="hair">
        <color indexed="60"/>
      </top>
      <bottom style="hair">
        <color indexed="60"/>
      </bottom>
      <diagonal/>
    </border>
    <border>
      <left style="dotted">
        <color indexed="60"/>
      </left>
      <right style="thin">
        <color indexed="60"/>
      </right>
      <top style="hair">
        <color indexed="60"/>
      </top>
      <bottom style="hair">
        <color indexed="60"/>
      </bottom>
      <diagonal/>
    </border>
    <border>
      <left style="thin">
        <color indexed="60"/>
      </left>
      <right style="thin">
        <color indexed="60"/>
      </right>
      <top style="hair">
        <color indexed="60"/>
      </top>
      <bottom style="hair">
        <color indexed="60"/>
      </bottom>
      <diagonal/>
    </border>
    <border>
      <left style="thin">
        <color indexed="60"/>
      </left>
      <right style="medium">
        <color indexed="60"/>
      </right>
      <top style="hair">
        <color indexed="60"/>
      </top>
      <bottom style="hair">
        <color indexed="60"/>
      </bottom>
      <diagonal/>
    </border>
    <border>
      <left style="medium">
        <color indexed="60"/>
      </left>
      <right style="thin">
        <color indexed="60"/>
      </right>
      <top style="hair">
        <color indexed="60"/>
      </top>
      <bottom style="medium">
        <color indexed="60"/>
      </bottom>
      <diagonal/>
    </border>
    <border>
      <left style="thin">
        <color indexed="60"/>
      </left>
      <right style="dotted">
        <color indexed="60"/>
      </right>
      <top style="hair">
        <color indexed="60"/>
      </top>
      <bottom style="medium">
        <color indexed="60"/>
      </bottom>
      <diagonal/>
    </border>
    <border>
      <left style="dotted">
        <color indexed="60"/>
      </left>
      <right style="dotted">
        <color indexed="60"/>
      </right>
      <top style="hair">
        <color indexed="60"/>
      </top>
      <bottom style="medium">
        <color indexed="60"/>
      </bottom>
      <diagonal/>
    </border>
    <border>
      <left style="dotted">
        <color indexed="60"/>
      </left>
      <right style="thin">
        <color indexed="60"/>
      </right>
      <top style="hair">
        <color indexed="60"/>
      </top>
      <bottom style="medium">
        <color indexed="60"/>
      </bottom>
      <diagonal/>
    </border>
    <border>
      <left style="thin">
        <color indexed="60"/>
      </left>
      <right style="thin">
        <color indexed="60"/>
      </right>
      <top style="hair">
        <color indexed="60"/>
      </top>
      <bottom style="medium">
        <color indexed="60"/>
      </bottom>
      <diagonal/>
    </border>
    <border>
      <left style="thin">
        <color indexed="60"/>
      </left>
      <right style="medium">
        <color indexed="60"/>
      </right>
      <top style="hair">
        <color indexed="60"/>
      </top>
      <bottom style="medium">
        <color indexed="60"/>
      </bottom>
      <diagonal/>
    </border>
    <border>
      <left style="thin">
        <color indexed="16"/>
      </left>
      <right style="thin">
        <color indexed="16"/>
      </right>
      <top style="thin">
        <color indexed="16"/>
      </top>
      <bottom style="thin">
        <color indexed="16"/>
      </bottom>
      <diagonal/>
    </border>
    <border>
      <left style="thin">
        <color indexed="64"/>
      </left>
      <right style="thin">
        <color indexed="64"/>
      </right>
      <top style="medium">
        <color indexed="60"/>
      </top>
      <bottom style="thin">
        <color indexed="64"/>
      </bottom>
      <diagonal/>
    </border>
    <border>
      <left/>
      <right/>
      <top style="thin">
        <color indexed="16"/>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top style="thin">
        <color indexed="22"/>
      </top>
      <bottom/>
      <diagonal/>
    </border>
    <border>
      <left style="medium">
        <color indexed="12"/>
      </left>
      <right style="medium">
        <color indexed="12"/>
      </right>
      <top style="medium">
        <color indexed="12"/>
      </top>
      <bottom style="thin">
        <color indexed="16"/>
      </bottom>
      <diagonal/>
    </border>
    <border>
      <left/>
      <right style="thin">
        <color indexed="16"/>
      </right>
      <top style="thin">
        <color indexed="16"/>
      </top>
      <bottom style="thin">
        <color indexed="16"/>
      </bottom>
      <diagonal/>
    </border>
    <border>
      <left style="thin">
        <color indexed="16"/>
      </left>
      <right/>
      <top style="thin">
        <color indexed="16"/>
      </top>
      <bottom style="thin">
        <color indexed="16"/>
      </bottom>
      <diagonal/>
    </border>
    <border>
      <left/>
      <right/>
      <top style="thin">
        <color indexed="16"/>
      </top>
      <bottom style="thin">
        <color indexed="16"/>
      </bottom>
      <diagonal/>
    </border>
    <border>
      <left style="thin">
        <color indexed="64"/>
      </left>
      <right style="thin">
        <color indexed="64"/>
      </right>
      <top style="thin">
        <color indexed="16"/>
      </top>
      <bottom style="thin">
        <color indexed="64"/>
      </bottom>
      <diagonal/>
    </border>
    <border>
      <left style="thick">
        <color indexed="22"/>
      </left>
      <right style="thick">
        <color indexed="22"/>
      </right>
      <top style="thick">
        <color indexed="22"/>
      </top>
      <bottom style="thick">
        <color indexed="22"/>
      </bottom>
      <diagonal/>
    </border>
    <border>
      <left style="medium">
        <color indexed="12"/>
      </left>
      <right/>
      <top style="thin">
        <color indexed="16"/>
      </top>
      <bottom style="thin">
        <color indexed="16"/>
      </bottom>
      <diagonal/>
    </border>
    <border>
      <left style="thin">
        <color indexed="64"/>
      </left>
      <right style="medium">
        <color indexed="12"/>
      </right>
      <top style="thin">
        <color indexed="16"/>
      </top>
      <bottom style="thin">
        <color indexed="16"/>
      </bottom>
      <diagonal/>
    </border>
    <border>
      <left style="medium">
        <color indexed="12"/>
      </left>
      <right/>
      <top/>
      <bottom style="thin">
        <color indexed="64"/>
      </bottom>
      <diagonal/>
    </border>
    <border>
      <left style="thin">
        <color indexed="64"/>
      </left>
      <right style="medium">
        <color indexed="12"/>
      </right>
      <top/>
      <bottom style="thin">
        <color indexed="64"/>
      </bottom>
      <diagonal/>
    </border>
    <border>
      <left style="medium">
        <color indexed="12"/>
      </left>
      <right/>
      <top style="thin">
        <color indexed="64"/>
      </top>
      <bottom style="thin">
        <color indexed="64"/>
      </bottom>
      <diagonal/>
    </border>
    <border>
      <left style="thin">
        <color indexed="64"/>
      </left>
      <right style="medium">
        <color indexed="12"/>
      </right>
      <top style="thin">
        <color indexed="64"/>
      </top>
      <bottom style="thin">
        <color indexed="64"/>
      </bottom>
      <diagonal/>
    </border>
    <border>
      <left style="medium">
        <color indexed="12"/>
      </left>
      <right style="medium">
        <color indexed="12"/>
      </right>
      <top style="thin">
        <color indexed="64"/>
      </top>
      <bottom style="thin">
        <color indexed="64"/>
      </bottom>
      <diagonal/>
    </border>
    <border>
      <left style="medium">
        <color indexed="12"/>
      </left>
      <right style="medium">
        <color indexed="12"/>
      </right>
      <top style="thin">
        <color indexed="16"/>
      </top>
      <bottom style="thin">
        <color indexed="16"/>
      </bottom>
      <diagonal/>
    </border>
    <border>
      <left style="medium">
        <color indexed="12"/>
      </left>
      <right/>
      <top style="thin">
        <color indexed="16"/>
      </top>
      <bottom/>
      <diagonal/>
    </border>
    <border>
      <left style="thin">
        <color indexed="64"/>
      </left>
      <right style="medium">
        <color indexed="12"/>
      </right>
      <top style="thin">
        <color indexed="16"/>
      </top>
      <bottom/>
      <diagonal/>
    </border>
    <border>
      <left style="medium">
        <color indexed="12"/>
      </left>
      <right style="medium">
        <color indexed="12"/>
      </right>
      <top style="thin">
        <color indexed="16"/>
      </top>
      <bottom/>
      <diagonal/>
    </border>
    <border>
      <left style="thick">
        <color indexed="20"/>
      </left>
      <right style="thick">
        <color indexed="20"/>
      </right>
      <top style="thick">
        <color indexed="20"/>
      </top>
      <bottom style="thick">
        <color indexed="20"/>
      </bottom>
      <diagonal/>
    </border>
    <border>
      <left style="medium">
        <color indexed="55"/>
      </left>
      <right style="medium">
        <color indexed="55"/>
      </right>
      <top/>
      <bottom/>
      <diagonal/>
    </border>
    <border>
      <left style="thin">
        <color indexed="8"/>
      </left>
      <right style="thin">
        <color indexed="8"/>
      </right>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64"/>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medium">
        <color indexed="64"/>
      </left>
      <right style="thin">
        <color indexed="64"/>
      </right>
      <top style="thin">
        <color indexed="64"/>
      </top>
      <bottom style="thin">
        <color indexed="64"/>
      </bottom>
      <diagonal/>
    </border>
    <border>
      <left/>
      <right style="thin">
        <color indexed="55"/>
      </right>
      <top/>
      <bottom/>
      <diagonal/>
    </border>
    <border>
      <left style="thin">
        <color indexed="55"/>
      </left>
      <right style="thin">
        <color indexed="55"/>
      </right>
      <top style="thin">
        <color indexed="55"/>
      </top>
      <bottom style="thin">
        <color indexed="55"/>
      </bottom>
      <diagonal/>
    </border>
    <border>
      <left style="thin">
        <color indexed="16"/>
      </left>
      <right/>
      <top/>
      <bottom/>
      <diagonal/>
    </border>
    <border>
      <left style="thin">
        <color indexed="64"/>
      </left>
      <right/>
      <top style="thin">
        <color indexed="16"/>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10"/>
      </top>
      <bottom style="hair">
        <color indexed="64"/>
      </bottom>
      <diagonal/>
    </border>
    <border>
      <left/>
      <right style="thin">
        <color indexed="16"/>
      </right>
      <top style="thin">
        <color indexed="16"/>
      </top>
      <bottom/>
      <diagonal/>
    </border>
    <border>
      <left style="thin">
        <color indexed="16"/>
      </left>
      <right style="thin">
        <color indexed="16"/>
      </right>
      <top style="thin">
        <color indexed="16"/>
      </top>
      <bottom/>
      <diagonal/>
    </border>
    <border>
      <left/>
      <right style="thick">
        <color indexed="20"/>
      </right>
      <top style="thick">
        <color indexed="20"/>
      </top>
      <bottom style="thick">
        <color indexed="20"/>
      </bottom>
      <diagonal/>
    </border>
    <border>
      <left/>
      <right style="medium">
        <color indexed="55"/>
      </right>
      <top/>
      <bottom/>
      <diagonal/>
    </border>
    <border>
      <left/>
      <right style="thin">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right style="thin">
        <color indexed="8"/>
      </right>
      <top style="thin">
        <color indexed="8"/>
      </top>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ouble">
        <color indexed="12"/>
      </left>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hair">
        <color indexed="64"/>
      </bottom>
      <diagonal/>
    </border>
    <border>
      <left style="dashed">
        <color indexed="64"/>
      </left>
      <right/>
      <top style="hair">
        <color indexed="64"/>
      </top>
      <bottom style="hair">
        <color indexed="64"/>
      </bottom>
      <diagonal/>
    </border>
    <border>
      <left style="thin">
        <color indexed="60"/>
      </left>
      <right style="thin">
        <color indexed="60"/>
      </right>
      <top style="thin">
        <color indexed="16"/>
      </top>
      <bottom style="hair">
        <color indexed="8"/>
      </bottom>
      <diagonal/>
    </border>
    <border>
      <left style="thin">
        <color indexed="60"/>
      </left>
      <right style="thin">
        <color indexed="60"/>
      </right>
      <top style="hair">
        <color indexed="8"/>
      </top>
      <bottom style="thin">
        <color indexed="16"/>
      </bottom>
      <diagonal/>
    </border>
    <border>
      <left/>
      <right style="thin">
        <color indexed="16"/>
      </right>
      <top style="hair">
        <color indexed="8"/>
      </top>
      <bottom style="hair">
        <color indexed="8"/>
      </bottom>
      <diagonal/>
    </border>
    <border>
      <left/>
      <right style="thin">
        <color indexed="60"/>
      </right>
      <top style="hair">
        <color indexed="8"/>
      </top>
      <bottom style="hair">
        <color indexed="8"/>
      </bottom>
      <diagonal/>
    </border>
    <border>
      <left style="thin">
        <color indexed="64"/>
      </left>
      <right style="double">
        <color indexed="64"/>
      </right>
      <top/>
      <bottom/>
      <diagonal/>
    </border>
    <border>
      <left style="double">
        <color indexed="12"/>
      </left>
      <right/>
      <top style="thin">
        <color indexed="64"/>
      </top>
      <bottom style="double">
        <color indexed="12"/>
      </bottom>
      <diagonal/>
    </border>
    <border>
      <left style="medium">
        <color indexed="61"/>
      </left>
      <right style="thin">
        <color indexed="16"/>
      </right>
      <top style="thin">
        <color indexed="16"/>
      </top>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right/>
      <top/>
      <bottom style="thin">
        <color indexed="63"/>
      </bottom>
      <diagonal/>
    </border>
    <border>
      <left style="thin">
        <color indexed="8"/>
      </left>
      <right/>
      <top/>
      <bottom style="thin">
        <color indexed="8"/>
      </bottom>
      <diagonal/>
    </border>
    <border>
      <left style="thin">
        <color indexed="64"/>
      </left>
      <right/>
      <top style="thin">
        <color indexed="64"/>
      </top>
      <bottom style="double">
        <color indexed="12"/>
      </bottom>
      <diagonal/>
    </border>
    <border>
      <left style="thin">
        <color indexed="64"/>
      </left>
      <right style="thin">
        <color indexed="64"/>
      </right>
      <top style="thin">
        <color indexed="64"/>
      </top>
      <bottom style="double">
        <color indexed="12"/>
      </bottom>
      <diagonal/>
    </border>
    <border>
      <left style="dashed">
        <color indexed="64"/>
      </left>
      <right style="dashed">
        <color indexed="64"/>
      </right>
      <top style="thin">
        <color indexed="64"/>
      </top>
      <bottom style="double">
        <color indexed="12"/>
      </bottom>
      <diagonal/>
    </border>
    <border>
      <left style="double">
        <color indexed="12"/>
      </left>
      <right style="thin">
        <color indexed="64"/>
      </right>
      <top style="thin">
        <color indexed="64"/>
      </top>
      <bottom style="thin">
        <color indexed="64"/>
      </bottom>
      <diagonal/>
    </border>
    <border>
      <left style="double">
        <color indexed="12"/>
      </left>
      <right style="thin">
        <color indexed="64"/>
      </right>
      <top style="thin">
        <color indexed="64"/>
      </top>
      <bottom style="double">
        <color indexed="12"/>
      </bottom>
      <diagonal/>
    </border>
    <border>
      <left style="thin">
        <color indexed="60"/>
      </left>
      <right style="thin">
        <color indexed="60"/>
      </right>
      <top style="thin">
        <color indexed="16"/>
      </top>
      <bottom style="hair">
        <color indexed="16"/>
      </bottom>
      <diagonal/>
    </border>
    <border>
      <left style="thin">
        <color indexed="60"/>
      </left>
      <right style="thin">
        <color indexed="16"/>
      </right>
      <top style="thin">
        <color indexed="16"/>
      </top>
      <bottom style="hair">
        <color indexed="16"/>
      </bottom>
      <diagonal/>
    </border>
    <border>
      <left style="thin">
        <color indexed="60"/>
      </left>
      <right style="thin">
        <color indexed="60"/>
      </right>
      <top style="hair">
        <color indexed="16"/>
      </top>
      <bottom style="hair">
        <color indexed="16"/>
      </bottom>
      <diagonal/>
    </border>
    <border>
      <left style="thin">
        <color indexed="60"/>
      </left>
      <right style="thin">
        <color indexed="16"/>
      </right>
      <top style="hair">
        <color indexed="16"/>
      </top>
      <bottom style="hair">
        <color indexed="16"/>
      </bottom>
      <diagonal/>
    </border>
    <border>
      <left style="thin">
        <color indexed="16"/>
      </left>
      <right/>
      <top style="hair">
        <color indexed="16"/>
      </top>
      <bottom style="hair">
        <color indexed="16"/>
      </bottom>
      <diagonal/>
    </border>
    <border>
      <left style="thin">
        <color indexed="16"/>
      </left>
      <right style="thin">
        <color indexed="16"/>
      </right>
      <top style="hair">
        <color indexed="16"/>
      </top>
      <bottom style="hair">
        <color indexed="16"/>
      </bottom>
      <diagonal/>
    </border>
    <border>
      <left style="thin">
        <color indexed="16"/>
      </left>
      <right style="hair">
        <color indexed="8"/>
      </right>
      <top style="hair">
        <color indexed="16"/>
      </top>
      <bottom style="hair">
        <color indexed="16"/>
      </bottom>
      <diagonal/>
    </border>
    <border>
      <left style="hair">
        <color indexed="8"/>
      </left>
      <right style="hair">
        <color indexed="8"/>
      </right>
      <top style="hair">
        <color indexed="16"/>
      </top>
      <bottom style="hair">
        <color indexed="16"/>
      </bottom>
      <diagonal/>
    </border>
    <border>
      <left style="hair">
        <color indexed="8"/>
      </left>
      <right style="thin">
        <color indexed="16"/>
      </right>
      <top style="hair">
        <color indexed="16"/>
      </top>
      <bottom style="hair">
        <color indexed="16"/>
      </bottom>
      <diagonal/>
    </border>
    <border>
      <left/>
      <right style="hair">
        <color indexed="8"/>
      </right>
      <top style="hair">
        <color indexed="16"/>
      </top>
      <bottom style="hair">
        <color indexed="16"/>
      </bottom>
      <diagonal/>
    </border>
    <border>
      <left style="hair">
        <color indexed="8"/>
      </left>
      <right/>
      <top style="hair">
        <color indexed="16"/>
      </top>
      <bottom style="hair">
        <color indexed="16"/>
      </bottom>
      <diagonal/>
    </border>
    <border>
      <left style="hair">
        <color indexed="8"/>
      </left>
      <right style="thin">
        <color indexed="60"/>
      </right>
      <top style="hair">
        <color indexed="16"/>
      </top>
      <bottom style="hair">
        <color indexed="16"/>
      </bottom>
      <diagonal/>
    </border>
    <border>
      <left style="thin">
        <color indexed="16"/>
      </left>
      <right/>
      <top style="hair">
        <color indexed="16"/>
      </top>
      <bottom style="hair">
        <color indexed="8"/>
      </bottom>
      <diagonal/>
    </border>
    <border>
      <left style="thin">
        <color indexed="16"/>
      </left>
      <right style="hair">
        <color indexed="8"/>
      </right>
      <top style="hair">
        <color indexed="16"/>
      </top>
      <bottom style="hair">
        <color indexed="8"/>
      </bottom>
      <diagonal/>
    </border>
    <border>
      <left style="hair">
        <color indexed="8"/>
      </left>
      <right style="hair">
        <color indexed="8"/>
      </right>
      <top style="hair">
        <color indexed="16"/>
      </top>
      <bottom style="hair">
        <color indexed="8"/>
      </bottom>
      <diagonal/>
    </border>
    <border>
      <left style="hair">
        <color indexed="8"/>
      </left>
      <right style="thin">
        <color indexed="16"/>
      </right>
      <top style="hair">
        <color indexed="16"/>
      </top>
      <bottom style="hair">
        <color indexed="8"/>
      </bottom>
      <diagonal/>
    </border>
    <border>
      <left/>
      <right style="hair">
        <color indexed="8"/>
      </right>
      <top style="hair">
        <color indexed="16"/>
      </top>
      <bottom style="hair">
        <color indexed="8"/>
      </bottom>
      <diagonal/>
    </border>
    <border>
      <left style="hair">
        <color indexed="8"/>
      </left>
      <right/>
      <top style="hair">
        <color indexed="16"/>
      </top>
      <bottom style="hair">
        <color indexed="8"/>
      </bottom>
      <diagonal/>
    </border>
    <border>
      <left style="thin">
        <color indexed="16"/>
      </left>
      <right style="thin">
        <color indexed="16"/>
      </right>
      <top style="hair">
        <color indexed="16"/>
      </top>
      <bottom style="hair">
        <color indexed="8"/>
      </bottom>
      <diagonal/>
    </border>
    <border>
      <left style="hair">
        <color indexed="8"/>
      </left>
      <right style="thin">
        <color indexed="60"/>
      </right>
      <top style="hair">
        <color indexed="16"/>
      </top>
      <bottom style="hair">
        <color indexed="8"/>
      </bottom>
      <diagonal/>
    </border>
    <border>
      <left style="thin">
        <color indexed="60"/>
      </left>
      <right style="thin">
        <color indexed="60"/>
      </right>
      <top style="hair">
        <color indexed="16"/>
      </top>
      <bottom style="hair">
        <color indexed="8"/>
      </bottom>
      <diagonal/>
    </border>
    <border>
      <left style="thin">
        <color indexed="60"/>
      </left>
      <right style="thin">
        <color indexed="16"/>
      </right>
      <top style="hair">
        <color indexed="16"/>
      </top>
      <bottom style="hair">
        <color indexed="8"/>
      </bottom>
      <diagonal/>
    </border>
    <border>
      <left style="thin">
        <color indexed="16"/>
      </left>
      <right style="thin">
        <color indexed="60"/>
      </right>
      <top style="thin">
        <color indexed="16"/>
      </top>
      <bottom style="hair">
        <color indexed="16"/>
      </bottom>
      <diagonal/>
    </border>
    <border>
      <left style="thin">
        <color indexed="16"/>
      </left>
      <right style="thin">
        <color indexed="60"/>
      </right>
      <top style="hair">
        <color indexed="16"/>
      </top>
      <bottom style="hair">
        <color indexed="16"/>
      </bottom>
      <diagonal/>
    </border>
    <border>
      <left/>
      <right style="thin">
        <color indexed="16"/>
      </right>
      <top style="hair">
        <color indexed="16"/>
      </top>
      <bottom style="hair">
        <color indexed="16"/>
      </bottom>
      <diagonal/>
    </border>
    <border>
      <left style="hair">
        <color indexed="16"/>
      </left>
      <right style="hair">
        <color indexed="16"/>
      </right>
      <top style="hair">
        <color indexed="16"/>
      </top>
      <bottom style="hair">
        <color indexed="16"/>
      </bottom>
      <diagonal/>
    </border>
    <border>
      <left/>
      <right/>
      <top style="hair">
        <color indexed="16"/>
      </top>
      <bottom style="hair">
        <color indexed="16"/>
      </bottom>
      <diagonal/>
    </border>
    <border>
      <left style="thin">
        <color indexed="60"/>
      </left>
      <right/>
      <top style="thin">
        <color indexed="16"/>
      </top>
      <bottom style="hair">
        <color indexed="16"/>
      </bottom>
      <diagonal/>
    </border>
    <border>
      <left style="thin">
        <color indexed="60"/>
      </left>
      <right/>
      <top style="hair">
        <color indexed="16"/>
      </top>
      <bottom style="hair">
        <color indexed="16"/>
      </bottom>
      <diagonal/>
    </border>
    <border>
      <left/>
      <right style="thin">
        <color indexed="60"/>
      </right>
      <top style="thin">
        <color indexed="16"/>
      </top>
      <bottom style="hair">
        <color indexed="16"/>
      </bottom>
      <diagonal/>
    </border>
    <border>
      <left/>
      <right style="thin">
        <color indexed="60"/>
      </right>
      <top style="hair">
        <color indexed="16"/>
      </top>
      <bottom style="hair">
        <color indexed="16"/>
      </bottom>
      <diagonal/>
    </border>
    <border>
      <left style="hair">
        <color indexed="16"/>
      </left>
      <right style="hair">
        <color indexed="16"/>
      </right>
      <top style="thin">
        <color indexed="16"/>
      </top>
      <bottom style="hair">
        <color indexed="16"/>
      </bottom>
      <diagonal/>
    </border>
    <border>
      <left style="thin">
        <color indexed="16"/>
      </left>
      <right style="thin">
        <color indexed="60"/>
      </right>
      <top/>
      <bottom/>
      <diagonal/>
    </border>
    <border>
      <left style="thin">
        <color indexed="60"/>
      </left>
      <right style="hair">
        <color indexed="8"/>
      </right>
      <top/>
      <bottom/>
      <diagonal/>
    </border>
    <border>
      <left style="hair">
        <color indexed="8"/>
      </left>
      <right style="hair">
        <color indexed="8"/>
      </right>
      <top/>
      <bottom/>
      <diagonal/>
    </border>
    <border>
      <left style="hair">
        <color indexed="8"/>
      </left>
      <right style="thin">
        <color indexed="60"/>
      </right>
      <top/>
      <bottom/>
      <diagonal/>
    </border>
    <border>
      <left style="thin">
        <color indexed="60"/>
      </left>
      <right style="thin">
        <color indexed="60"/>
      </right>
      <top/>
      <bottom/>
      <diagonal/>
    </border>
    <border>
      <left style="thin">
        <color indexed="60"/>
      </left>
      <right style="hair">
        <color indexed="64"/>
      </right>
      <top/>
      <bottom/>
      <diagonal/>
    </border>
    <border>
      <left style="hair">
        <color indexed="64"/>
      </left>
      <right style="hair">
        <color indexed="64"/>
      </right>
      <top/>
      <bottom/>
      <diagonal/>
    </border>
    <border>
      <left style="hair">
        <color indexed="64"/>
      </left>
      <right style="thin">
        <color indexed="60"/>
      </right>
      <top/>
      <bottom/>
      <diagonal/>
    </border>
    <border>
      <left style="thin">
        <color indexed="16"/>
      </left>
      <right style="thin">
        <color indexed="16"/>
      </right>
      <top/>
      <bottom/>
      <diagonal/>
    </border>
    <border>
      <left style="thin">
        <color indexed="16"/>
      </left>
      <right style="hair">
        <color indexed="8"/>
      </right>
      <top/>
      <bottom/>
      <diagonal/>
    </border>
    <border>
      <left style="thin">
        <color indexed="60"/>
      </left>
      <right style="hair">
        <color indexed="8"/>
      </right>
      <top style="hair">
        <color indexed="16"/>
      </top>
      <bottom style="hair">
        <color indexed="8"/>
      </bottom>
      <diagonal/>
    </border>
    <border>
      <left style="thin">
        <color indexed="60"/>
      </left>
      <right style="hair">
        <color indexed="64"/>
      </right>
      <top style="hair">
        <color indexed="16"/>
      </top>
      <bottom style="hair">
        <color indexed="8"/>
      </bottom>
      <diagonal/>
    </border>
    <border>
      <left style="hair">
        <color indexed="64"/>
      </left>
      <right style="hair">
        <color indexed="64"/>
      </right>
      <top style="hair">
        <color indexed="16"/>
      </top>
      <bottom style="hair">
        <color indexed="8"/>
      </bottom>
      <diagonal/>
    </border>
    <border>
      <left style="hair">
        <color indexed="64"/>
      </left>
      <right style="thin">
        <color indexed="60"/>
      </right>
      <top style="hair">
        <color indexed="16"/>
      </top>
      <bottom style="hair">
        <color indexed="8"/>
      </bottom>
      <diagonal/>
    </border>
    <border>
      <left style="thin">
        <color indexed="60"/>
      </left>
      <right style="thin">
        <color indexed="16"/>
      </right>
      <top style="hair">
        <color indexed="8"/>
      </top>
      <bottom style="hair">
        <color indexed="8"/>
      </bottom>
      <diagonal/>
    </border>
    <border>
      <left style="dashed">
        <color indexed="64"/>
      </left>
      <right/>
      <top style="thin">
        <color indexed="10"/>
      </top>
      <bottom style="hair">
        <color indexed="64"/>
      </bottom>
      <diagonal/>
    </border>
    <border>
      <left style="thin">
        <color indexed="60"/>
      </left>
      <right style="thin">
        <color indexed="16"/>
      </right>
      <top style="hair">
        <color indexed="8"/>
      </top>
      <bottom style="thin">
        <color indexed="16"/>
      </bottom>
      <diagonal/>
    </border>
    <border>
      <left style="thin">
        <color indexed="60"/>
      </left>
      <right style="thin">
        <color indexed="16"/>
      </right>
      <top/>
      <bottom/>
      <diagonal/>
    </border>
    <border>
      <left style="thin">
        <color indexed="60"/>
      </left>
      <right style="hair">
        <color indexed="8"/>
      </right>
      <top style="hair">
        <color indexed="16"/>
      </top>
      <bottom style="hair">
        <color indexed="16"/>
      </bottom>
      <diagonal/>
    </border>
    <border>
      <left style="thin">
        <color indexed="60"/>
      </left>
      <right style="hair">
        <color indexed="64"/>
      </right>
      <top style="hair">
        <color indexed="16"/>
      </top>
      <bottom style="hair">
        <color indexed="16"/>
      </bottom>
      <diagonal/>
    </border>
    <border>
      <left style="hair">
        <color indexed="64"/>
      </left>
      <right style="hair">
        <color indexed="64"/>
      </right>
      <top style="hair">
        <color indexed="16"/>
      </top>
      <bottom style="hair">
        <color indexed="16"/>
      </bottom>
      <diagonal/>
    </border>
    <border>
      <left style="hair">
        <color indexed="64"/>
      </left>
      <right style="thin">
        <color indexed="60"/>
      </right>
      <top style="hair">
        <color indexed="16"/>
      </top>
      <bottom style="hair">
        <color indexed="16"/>
      </bottom>
      <diagonal/>
    </border>
    <border>
      <left style="thin">
        <color indexed="16"/>
      </left>
      <right style="thin">
        <color indexed="60"/>
      </right>
      <top/>
      <bottom style="thin">
        <color indexed="16"/>
      </bottom>
      <diagonal/>
    </border>
    <border>
      <left style="thin">
        <color indexed="60"/>
      </left>
      <right style="hair">
        <color indexed="8"/>
      </right>
      <top/>
      <bottom style="thin">
        <color indexed="16"/>
      </bottom>
      <diagonal/>
    </border>
    <border>
      <left style="hair">
        <color indexed="8"/>
      </left>
      <right style="hair">
        <color indexed="8"/>
      </right>
      <top/>
      <bottom style="thin">
        <color indexed="16"/>
      </bottom>
      <diagonal/>
    </border>
    <border>
      <left style="hair">
        <color indexed="8"/>
      </left>
      <right style="thin">
        <color indexed="60"/>
      </right>
      <top/>
      <bottom style="thin">
        <color indexed="16"/>
      </bottom>
      <diagonal/>
    </border>
    <border>
      <left style="thin">
        <color indexed="60"/>
      </left>
      <right style="thin">
        <color indexed="60"/>
      </right>
      <top/>
      <bottom style="thin">
        <color indexed="16"/>
      </bottom>
      <diagonal/>
    </border>
    <border>
      <left/>
      <right style="thin">
        <color indexed="60"/>
      </right>
      <top/>
      <bottom style="thin">
        <color indexed="16"/>
      </bottom>
      <diagonal/>
    </border>
    <border>
      <left style="thin">
        <color indexed="60"/>
      </left>
      <right style="thin">
        <color indexed="16"/>
      </right>
      <top/>
      <bottom style="thin">
        <color indexed="16"/>
      </bottom>
      <diagonal/>
    </border>
    <border>
      <left style="thin">
        <color indexed="16"/>
      </left>
      <right style="thin">
        <color indexed="60"/>
      </right>
      <top style="hair">
        <color indexed="8"/>
      </top>
      <bottom/>
      <diagonal/>
    </border>
    <border>
      <left style="thin">
        <color indexed="60"/>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thin">
        <color indexed="60"/>
      </right>
      <top style="hair">
        <color indexed="8"/>
      </top>
      <bottom/>
      <diagonal/>
    </border>
    <border>
      <left style="thin">
        <color indexed="60"/>
      </left>
      <right style="thin">
        <color indexed="60"/>
      </right>
      <top style="hair">
        <color indexed="8"/>
      </top>
      <bottom/>
      <diagonal/>
    </border>
    <border>
      <left/>
      <right style="thin">
        <color indexed="60"/>
      </right>
      <top style="hair">
        <color indexed="8"/>
      </top>
      <bottom/>
      <diagonal/>
    </border>
    <border>
      <left style="thin">
        <color indexed="60"/>
      </left>
      <right style="thin">
        <color indexed="16"/>
      </right>
      <top style="hair">
        <color indexed="8"/>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16"/>
      </right>
      <top style="thin">
        <color indexed="16"/>
      </top>
      <bottom style="hair">
        <color indexed="16"/>
      </bottom>
      <diagonal/>
    </border>
    <border>
      <left style="thin">
        <color indexed="16"/>
      </left>
      <right/>
      <top style="thin">
        <color indexed="16"/>
      </top>
      <bottom style="hair">
        <color indexed="16"/>
      </bottom>
      <diagonal/>
    </border>
    <border>
      <left style="double">
        <color indexed="12"/>
      </left>
      <right style="dashed">
        <color indexed="12"/>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dashed">
        <color indexed="64"/>
      </right>
      <top style="thin">
        <color indexed="10"/>
      </top>
      <bottom style="hair">
        <color indexed="64"/>
      </bottom>
      <diagonal/>
    </border>
    <border>
      <left style="dashed">
        <color indexed="64"/>
      </left>
      <right/>
      <top style="thin">
        <color indexed="64"/>
      </top>
      <bottom style="thin">
        <color indexed="64"/>
      </bottom>
      <diagonal/>
    </border>
    <border>
      <left/>
      <right style="double">
        <color indexed="12"/>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12"/>
      </top>
      <bottom/>
      <diagonal/>
    </border>
    <border>
      <left style="thin">
        <color indexed="64"/>
      </left>
      <right style="double">
        <color indexed="64"/>
      </right>
      <top/>
      <bottom style="thin">
        <color indexed="64"/>
      </bottom>
      <diagonal/>
    </border>
    <border>
      <left style="double">
        <color indexed="12"/>
      </left>
      <right/>
      <top style="double">
        <color indexed="12"/>
      </top>
      <bottom style="thin">
        <color indexed="12"/>
      </bottom>
      <diagonal/>
    </border>
    <border>
      <left/>
      <right/>
      <top style="double">
        <color indexed="12"/>
      </top>
      <bottom style="thin">
        <color indexed="12"/>
      </bottom>
      <diagonal/>
    </border>
    <border>
      <left/>
      <right style="double">
        <color indexed="12"/>
      </right>
      <top style="double">
        <color indexed="12"/>
      </top>
      <bottom style="thin">
        <color indexed="12"/>
      </bottom>
      <diagonal/>
    </border>
    <border>
      <left style="double">
        <color indexed="12"/>
      </left>
      <right/>
      <top style="thin">
        <color indexed="12"/>
      </top>
      <bottom style="thin">
        <color indexed="64"/>
      </bottom>
      <diagonal/>
    </border>
    <border>
      <left/>
      <right/>
      <top style="thin">
        <color indexed="12"/>
      </top>
      <bottom style="thin">
        <color indexed="64"/>
      </bottom>
      <diagonal/>
    </border>
    <border>
      <left/>
      <right style="double">
        <color indexed="12"/>
      </right>
      <top style="thin">
        <color indexed="12"/>
      </top>
      <bottom style="thin">
        <color indexed="64"/>
      </bottom>
      <diagonal/>
    </border>
    <border>
      <left style="double">
        <color indexed="12"/>
      </left>
      <right/>
      <top style="double">
        <color indexed="12"/>
      </top>
      <bottom style="thin">
        <color indexed="64"/>
      </bottom>
      <diagonal/>
    </border>
    <border>
      <left/>
      <right/>
      <top style="double">
        <color indexed="12"/>
      </top>
      <bottom style="thin">
        <color indexed="64"/>
      </bottom>
      <diagonal/>
    </border>
    <border>
      <left/>
      <right style="double">
        <color indexed="12"/>
      </right>
      <top style="double">
        <color indexed="12"/>
      </top>
      <bottom style="thin">
        <color indexed="64"/>
      </bottom>
      <diagonal/>
    </border>
    <border>
      <left/>
      <right/>
      <top style="thin">
        <color indexed="64"/>
      </top>
      <bottom style="double">
        <color indexed="12"/>
      </bottom>
      <diagonal/>
    </border>
    <border>
      <left/>
      <right style="double">
        <color indexed="12"/>
      </right>
      <top style="thin">
        <color indexed="64"/>
      </top>
      <bottom style="double">
        <color indexed="12"/>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tted">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dotted">
        <color indexed="64"/>
      </right>
      <top style="thin">
        <color indexed="64"/>
      </top>
      <bottom style="double">
        <color indexed="12"/>
      </bottom>
      <diagonal/>
    </border>
    <border>
      <left style="dotted">
        <color indexed="64"/>
      </left>
      <right style="dotted">
        <color indexed="64"/>
      </right>
      <top style="thin">
        <color indexed="64"/>
      </top>
      <bottom style="double">
        <color indexed="12"/>
      </bottom>
      <diagonal/>
    </border>
    <border>
      <left style="dotted">
        <color indexed="64"/>
      </left>
      <right style="hair">
        <color indexed="64"/>
      </right>
      <top style="thin">
        <color indexed="64"/>
      </top>
      <bottom style="double">
        <color indexed="12"/>
      </bottom>
      <diagonal/>
    </border>
    <border>
      <left style="double">
        <color indexed="12"/>
      </left>
      <right style="thin">
        <color indexed="64"/>
      </right>
      <top style="double">
        <color indexed="12"/>
      </top>
      <bottom style="thin">
        <color indexed="64"/>
      </bottom>
      <diagonal/>
    </border>
    <border>
      <left style="thin">
        <color indexed="64"/>
      </left>
      <right style="thin">
        <color indexed="64"/>
      </right>
      <top style="double">
        <color indexed="12"/>
      </top>
      <bottom style="thin">
        <color indexed="64"/>
      </bottom>
      <diagonal/>
    </border>
    <border>
      <left style="thin">
        <color indexed="64"/>
      </left>
      <right style="double">
        <color indexed="12"/>
      </right>
      <top style="double">
        <color indexed="12"/>
      </top>
      <bottom style="thin">
        <color indexed="64"/>
      </bottom>
      <diagonal/>
    </border>
    <border>
      <left style="dashed">
        <color indexed="12"/>
      </left>
      <right/>
      <top style="thin">
        <color indexed="64"/>
      </top>
      <bottom style="thin">
        <color indexed="64"/>
      </bottom>
      <diagonal/>
    </border>
    <border>
      <left/>
      <right style="dashed">
        <color indexed="12"/>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top style="double">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thin">
        <color indexed="64"/>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ashed">
        <color indexed="64"/>
      </right>
      <top style="hair">
        <color indexed="64"/>
      </top>
      <bottom style="hair">
        <color indexed="64"/>
      </bottom>
      <diagonal/>
    </border>
    <border>
      <left style="thin">
        <color indexed="64"/>
      </left>
      <right/>
      <top style="thin">
        <color indexed="10"/>
      </top>
      <bottom style="hair">
        <color indexed="64"/>
      </bottom>
      <diagonal/>
    </border>
    <border>
      <left/>
      <right style="dashed">
        <color indexed="64"/>
      </right>
      <top style="thin">
        <color indexed="10"/>
      </top>
      <bottom style="hair">
        <color indexed="64"/>
      </bottom>
      <diagonal/>
    </border>
    <border>
      <left style="dashed">
        <color indexed="64"/>
      </left>
      <right style="dashed">
        <color indexed="64"/>
      </right>
      <top style="thin">
        <color indexed="10"/>
      </top>
      <bottom style="hair">
        <color indexed="64"/>
      </bottom>
      <diagonal/>
    </border>
    <border>
      <left style="dashed">
        <color indexed="64"/>
      </left>
      <right style="thin">
        <color indexed="64"/>
      </right>
      <top style="thin">
        <color indexed="10"/>
      </top>
      <bottom style="hair">
        <color indexed="64"/>
      </bottom>
      <diagonal/>
    </border>
    <border>
      <left style="thin">
        <color indexed="64"/>
      </left>
      <right/>
      <top style="thin">
        <color indexed="64"/>
      </top>
      <bottom style="thin">
        <color indexed="10"/>
      </bottom>
      <diagonal/>
    </border>
    <border>
      <left/>
      <right style="dashed">
        <color indexed="64"/>
      </right>
      <top style="thin">
        <color indexed="64"/>
      </top>
      <bottom style="thin">
        <color indexed="10"/>
      </bottom>
      <diagonal/>
    </border>
    <border>
      <left style="thin">
        <color indexed="64"/>
      </left>
      <right style="thin">
        <color indexed="64"/>
      </right>
      <top style="thin">
        <color indexed="64"/>
      </top>
      <bottom style="thin">
        <color indexed="10"/>
      </bottom>
      <diagonal/>
    </border>
    <border>
      <left/>
      <right/>
      <top style="thin">
        <color indexed="64"/>
      </top>
      <bottom style="thin">
        <color indexed="10"/>
      </bottom>
      <diagonal/>
    </border>
    <border>
      <left/>
      <right style="thin">
        <color indexed="64"/>
      </right>
      <top style="thin">
        <color indexed="64"/>
      </top>
      <bottom style="thin">
        <color indexed="10"/>
      </bottom>
      <diagonal/>
    </border>
    <border>
      <left/>
      <right style="thin">
        <color indexed="10"/>
      </right>
      <top style="thin">
        <color indexed="64"/>
      </top>
      <bottom style="thin">
        <color indexed="64"/>
      </bottom>
      <diagonal/>
    </border>
    <border>
      <left style="thin">
        <color indexed="64"/>
      </left>
      <right style="thin">
        <color indexed="64"/>
      </right>
      <top style="thin">
        <color indexed="10"/>
      </top>
      <bottom style="thin">
        <color indexed="64"/>
      </bottom>
      <diagonal/>
    </border>
    <border>
      <left style="thin">
        <color indexed="64"/>
      </left>
      <right style="thin">
        <color indexed="10"/>
      </right>
      <top style="thin">
        <color indexed="10"/>
      </top>
      <bottom style="thin">
        <color indexed="64"/>
      </bottom>
      <diagonal/>
    </border>
    <border>
      <left style="thin">
        <color indexed="10"/>
      </left>
      <right/>
      <top style="thin">
        <color indexed="10"/>
      </top>
      <bottom/>
      <diagonal/>
    </border>
    <border>
      <left/>
      <right/>
      <top style="thin">
        <color indexed="10"/>
      </top>
      <bottom/>
      <diagonal/>
    </border>
    <border>
      <left/>
      <right style="thin">
        <color indexed="64"/>
      </right>
      <top style="thin">
        <color indexed="10"/>
      </top>
      <bottom/>
      <diagonal/>
    </border>
    <border>
      <left style="thin">
        <color indexed="10"/>
      </left>
      <right/>
      <top/>
      <bottom style="thin">
        <color indexed="64"/>
      </bottom>
      <diagonal/>
    </border>
    <border>
      <left style="thin">
        <color indexed="10"/>
      </left>
      <right/>
      <top style="thin">
        <color indexed="64"/>
      </top>
      <bottom style="thin">
        <color indexed="10"/>
      </bottom>
      <diagonal/>
    </border>
    <border>
      <left style="thin">
        <color indexed="64"/>
      </left>
      <right style="thin">
        <color indexed="10"/>
      </right>
      <top style="thin">
        <color indexed="64"/>
      </top>
      <bottom style="thin">
        <color indexed="10"/>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0"/>
      </left>
      <right/>
      <top style="thin">
        <color indexed="60"/>
      </top>
      <bottom/>
      <diagonal/>
    </border>
    <border>
      <left/>
      <right/>
      <top style="thin">
        <color indexed="60"/>
      </top>
      <bottom/>
      <diagonal/>
    </border>
    <border>
      <left/>
      <right style="hair">
        <color indexed="60"/>
      </right>
      <top style="thin">
        <color indexed="60"/>
      </top>
      <bottom/>
      <diagonal/>
    </border>
    <border>
      <left style="thin">
        <color indexed="60"/>
      </left>
      <right/>
      <top/>
      <bottom/>
      <diagonal/>
    </border>
    <border>
      <left/>
      <right style="hair">
        <color indexed="60"/>
      </right>
      <top/>
      <bottom/>
      <diagonal/>
    </border>
    <border>
      <left style="thin">
        <color indexed="60"/>
      </left>
      <right/>
      <top/>
      <bottom style="thin">
        <color indexed="60"/>
      </bottom>
      <diagonal/>
    </border>
    <border>
      <left/>
      <right/>
      <top/>
      <bottom style="thin">
        <color indexed="60"/>
      </bottom>
      <diagonal/>
    </border>
    <border>
      <left/>
      <right style="hair">
        <color indexed="60"/>
      </right>
      <top/>
      <bottom style="thin">
        <color indexed="60"/>
      </bottom>
      <diagonal/>
    </border>
    <border>
      <left style="thin">
        <color indexed="16"/>
      </left>
      <right style="thin">
        <color indexed="60"/>
      </right>
      <top style="thin">
        <color indexed="16"/>
      </top>
      <bottom style="thin">
        <color indexed="60"/>
      </bottom>
      <diagonal/>
    </border>
    <border>
      <left/>
      <right/>
      <top style="thin">
        <color indexed="16"/>
      </top>
      <bottom style="thin">
        <color indexed="60"/>
      </bottom>
      <diagonal/>
    </border>
    <border>
      <left/>
      <right style="thin">
        <color indexed="60"/>
      </right>
      <top style="thin">
        <color indexed="16"/>
      </top>
      <bottom style="thin">
        <color indexed="60"/>
      </bottom>
      <diagonal/>
    </border>
    <border>
      <left/>
      <right style="thin">
        <color indexed="60"/>
      </right>
      <top style="thin">
        <color indexed="60"/>
      </top>
      <bottom/>
      <diagonal/>
    </border>
    <border>
      <left style="thin">
        <color indexed="16"/>
      </left>
      <right style="thin">
        <color indexed="60"/>
      </right>
      <top style="thin">
        <color indexed="60"/>
      </top>
      <bottom style="thin">
        <color indexed="60"/>
      </bottom>
      <diagonal/>
    </border>
    <border>
      <left style="thin">
        <color indexed="16"/>
      </left>
      <right style="thin">
        <color indexed="16"/>
      </right>
      <top style="thin">
        <color indexed="60"/>
      </top>
      <bottom/>
      <diagonal/>
    </border>
    <border>
      <left style="thin">
        <color indexed="16"/>
      </left>
      <right style="thin">
        <color indexed="16"/>
      </right>
      <top/>
      <bottom style="thin">
        <color indexed="60"/>
      </bottom>
      <diagonal/>
    </border>
    <border>
      <left style="thin">
        <color indexed="60"/>
      </left>
      <right/>
      <top style="thin">
        <color indexed="60"/>
      </top>
      <bottom style="thin">
        <color indexed="60"/>
      </bottom>
      <diagonal/>
    </border>
    <border>
      <left/>
      <right style="thin">
        <color indexed="60"/>
      </right>
      <top style="thin">
        <color indexed="60"/>
      </top>
      <bottom style="thin">
        <color indexed="60"/>
      </bottom>
      <diagonal/>
    </border>
    <border>
      <left/>
      <right style="thin">
        <color indexed="16"/>
      </right>
      <top/>
      <bottom/>
      <diagonal/>
    </border>
    <border>
      <left style="hair">
        <color indexed="60"/>
      </left>
      <right/>
      <top style="thin">
        <color indexed="60"/>
      </top>
      <bottom style="hair">
        <color indexed="8"/>
      </bottom>
      <diagonal/>
    </border>
    <border>
      <left/>
      <right style="thin">
        <color indexed="16"/>
      </right>
      <top style="thin">
        <color indexed="60"/>
      </top>
      <bottom style="hair">
        <color indexed="8"/>
      </bottom>
      <diagonal/>
    </border>
    <border>
      <left style="hair">
        <color indexed="60"/>
      </left>
      <right/>
      <top style="hair">
        <color indexed="8"/>
      </top>
      <bottom style="hair">
        <color indexed="8"/>
      </bottom>
      <diagonal/>
    </border>
    <border>
      <left style="thin">
        <color indexed="60"/>
      </left>
      <right style="thin">
        <color indexed="60"/>
      </right>
      <top/>
      <bottom style="thin">
        <color indexed="60"/>
      </bottom>
      <diagonal/>
    </border>
    <border>
      <left/>
      <right style="thin">
        <color indexed="60"/>
      </right>
      <top/>
      <bottom style="thin">
        <color indexed="60"/>
      </bottom>
      <diagonal/>
    </border>
    <border>
      <left style="thin">
        <color indexed="60"/>
      </left>
      <right style="thin">
        <color indexed="16"/>
      </right>
      <top style="thin">
        <color indexed="60"/>
      </top>
      <bottom/>
      <diagonal/>
    </border>
    <border>
      <left style="thin">
        <color indexed="60"/>
      </left>
      <right style="thin">
        <color indexed="16"/>
      </right>
      <top style="thin">
        <color indexed="60"/>
      </top>
      <bottom style="thin">
        <color indexed="60"/>
      </bottom>
      <diagonal/>
    </border>
    <border>
      <left style="thin">
        <color indexed="60"/>
      </left>
      <right style="thin">
        <color indexed="16"/>
      </right>
      <top style="hair">
        <color indexed="8"/>
      </top>
      <bottom style="thin">
        <color indexed="60"/>
      </bottom>
      <diagonal/>
    </border>
    <border>
      <left style="thin">
        <color indexed="16"/>
      </left>
      <right/>
      <top style="thin">
        <color indexed="60"/>
      </top>
      <bottom/>
      <diagonal/>
    </border>
    <border>
      <left/>
      <right style="thin">
        <color indexed="60"/>
      </right>
      <top/>
      <bottom/>
      <diagonal/>
    </border>
    <border>
      <left style="thin">
        <color indexed="16"/>
      </left>
      <right/>
      <top/>
      <bottom style="thin">
        <color indexed="60"/>
      </bottom>
      <diagonal/>
    </border>
    <border>
      <left style="thin">
        <color indexed="22"/>
      </left>
      <right style="thin">
        <color indexed="22"/>
      </right>
      <top/>
      <bottom style="thin">
        <color indexed="64"/>
      </bottom>
      <diagonal/>
    </border>
    <border>
      <left style="thin">
        <color indexed="60"/>
      </left>
      <right style="thin">
        <color indexed="16"/>
      </right>
      <top style="thin">
        <color indexed="60"/>
      </top>
      <bottom style="hair">
        <color indexed="8"/>
      </bottom>
      <diagonal/>
    </border>
    <border>
      <left/>
      <right/>
      <top/>
      <bottom style="thin">
        <color indexed="16"/>
      </bottom>
      <diagonal/>
    </border>
    <border>
      <left style="hair">
        <color indexed="60"/>
      </left>
      <right/>
      <top style="hair">
        <color indexed="8"/>
      </top>
      <bottom style="thin">
        <color indexed="60"/>
      </bottom>
      <diagonal/>
    </border>
    <border>
      <left/>
      <right style="thin">
        <color indexed="16"/>
      </right>
      <top style="hair">
        <color indexed="8"/>
      </top>
      <bottom style="thin">
        <color indexed="60"/>
      </bottom>
      <diagonal/>
    </border>
    <border>
      <left/>
      <right style="thin">
        <color indexed="16"/>
      </right>
      <top style="thin">
        <color indexed="60"/>
      </top>
      <bottom/>
      <diagonal/>
    </border>
    <border>
      <left style="thick">
        <color indexed="20"/>
      </left>
      <right/>
      <top style="thick">
        <color indexed="20"/>
      </top>
      <bottom style="thick">
        <color indexed="20"/>
      </bottom>
      <diagonal/>
    </border>
    <border>
      <left/>
      <right/>
      <top style="thick">
        <color indexed="20"/>
      </top>
      <bottom style="thick">
        <color indexed="20"/>
      </bottom>
      <diagonal/>
    </border>
  </borders>
  <cellStyleXfs count="57">
    <xf numFmtId="0" fontId="0" fillId="0" borderId="0"/>
    <xf numFmtId="0" fontId="127" fillId="2" borderId="0" applyNumberFormat="0" applyBorder="0" applyAlignment="0" applyProtection="0"/>
    <xf numFmtId="0" fontId="127" fillId="3" borderId="0" applyNumberFormat="0" applyBorder="0" applyAlignment="0" applyProtection="0"/>
    <xf numFmtId="0" fontId="127" fillId="4" borderId="0" applyNumberFormat="0" applyBorder="0" applyAlignment="0" applyProtection="0"/>
    <xf numFmtId="0" fontId="127" fillId="5" borderId="0" applyNumberFormat="0" applyBorder="0" applyAlignment="0" applyProtection="0"/>
    <xf numFmtId="0" fontId="127" fillId="6" borderId="0" applyNumberFormat="0" applyBorder="0" applyAlignment="0" applyProtection="0"/>
    <xf numFmtId="0" fontId="127" fillId="7" borderId="0" applyNumberFormat="0" applyBorder="0" applyAlignment="0" applyProtection="0"/>
    <xf numFmtId="0" fontId="127" fillId="8" borderId="0" applyNumberFormat="0" applyBorder="0" applyAlignment="0" applyProtection="0"/>
    <xf numFmtId="0" fontId="127" fillId="9" borderId="0" applyNumberFormat="0" applyBorder="0" applyAlignment="0" applyProtection="0"/>
    <xf numFmtId="0" fontId="127" fillId="10" borderId="0" applyNumberFormat="0" applyBorder="0" applyAlignment="0" applyProtection="0"/>
    <xf numFmtId="0" fontId="127" fillId="5" borderId="0" applyNumberFormat="0" applyBorder="0" applyAlignment="0" applyProtection="0"/>
    <xf numFmtId="0" fontId="127" fillId="8" borderId="0" applyNumberFormat="0" applyBorder="0" applyAlignment="0" applyProtection="0"/>
    <xf numFmtId="0" fontId="127" fillId="11" borderId="0" applyNumberFormat="0" applyBorder="0" applyAlignment="0" applyProtection="0"/>
    <xf numFmtId="0" fontId="128" fillId="12" borderId="0" applyNumberFormat="0" applyBorder="0" applyAlignment="0" applyProtection="0"/>
    <xf numFmtId="0" fontId="128" fillId="9" borderId="0" applyNumberFormat="0" applyBorder="0" applyAlignment="0" applyProtection="0"/>
    <xf numFmtId="0" fontId="128" fillId="10" borderId="0" applyNumberFormat="0" applyBorder="0" applyAlignment="0" applyProtection="0"/>
    <xf numFmtId="0" fontId="128" fillId="13" borderId="0" applyNumberFormat="0" applyBorder="0" applyAlignment="0" applyProtection="0"/>
    <xf numFmtId="0" fontId="128" fillId="14" borderId="0" applyNumberFormat="0" applyBorder="0" applyAlignment="0" applyProtection="0"/>
    <xf numFmtId="0" fontId="128" fillId="15" borderId="0" applyNumberFormat="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1" fillId="0" borderId="1" applyNumberFormat="0" applyFill="0" applyAlignment="0" applyProtection="0"/>
    <xf numFmtId="0" fontId="132" fillId="0" borderId="2" applyNumberFormat="0" applyFill="0" applyAlignment="0" applyProtection="0"/>
    <xf numFmtId="0" fontId="133" fillId="0" borderId="3" applyNumberFormat="0" applyFill="0" applyAlignment="0" applyProtection="0"/>
    <xf numFmtId="0" fontId="134" fillId="0" borderId="4" applyNumberFormat="0" applyFill="0" applyAlignment="0" applyProtection="0"/>
    <xf numFmtId="0" fontId="134" fillId="0" borderId="0" applyNumberForma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0" fontId="136" fillId="16" borderId="5" applyNumberFormat="0" applyAlignment="0" applyProtection="0"/>
    <xf numFmtId="0" fontId="137" fillId="7" borderId="6" applyNumberFormat="0" applyAlignment="0" applyProtection="0"/>
    <xf numFmtId="0" fontId="138" fillId="16" borderId="6" applyNumberFormat="0" applyAlignment="0" applyProtection="0"/>
    <xf numFmtId="0" fontId="139" fillId="17" borderId="7" applyNumberFormat="0" applyAlignment="0" applyProtection="0"/>
    <xf numFmtId="0" fontId="140" fillId="4" borderId="0" applyNumberFormat="0" applyBorder="0" applyAlignment="0" applyProtection="0"/>
    <xf numFmtId="0" fontId="4" fillId="0" borderId="0" applyNumberFormat="0" applyFill="0" applyBorder="0" applyAlignment="0" applyProtection="0">
      <alignment vertical="top"/>
      <protection locked="0"/>
    </xf>
    <xf numFmtId="0" fontId="141" fillId="3" borderId="0" applyNumberFormat="0" applyBorder="0" applyAlignment="0" applyProtection="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35" fillId="18" borderId="8" applyNumberFormat="0" applyFont="0" applyAlignment="0" applyProtection="0"/>
    <xf numFmtId="0" fontId="142" fillId="19" borderId="0" applyNumberFormat="0" applyBorder="0" applyAlignment="0" applyProtection="0"/>
    <xf numFmtId="0" fontId="1" fillId="20" borderId="0">
      <alignment vertical="center"/>
    </xf>
    <xf numFmtId="0" fontId="143" fillId="0" borderId="9" applyNumberFormat="0" applyFill="0" applyAlignment="0" applyProtection="0"/>
    <xf numFmtId="0" fontId="144" fillId="0" borderId="0" applyNumberFormat="0" applyFill="0" applyBorder="0" applyAlignment="0" applyProtection="0"/>
    <xf numFmtId="165" fontId="3" fillId="0" borderId="0" applyFont="0" applyFill="0" applyBorder="0" applyAlignment="0" applyProtection="0"/>
    <xf numFmtId="0" fontId="128" fillId="21" borderId="0" applyNumberFormat="0" applyBorder="0" applyAlignment="0" applyProtection="0"/>
    <xf numFmtId="0" fontId="128" fillId="22" borderId="0" applyNumberFormat="0" applyBorder="0" applyAlignment="0" applyProtection="0"/>
    <xf numFmtId="0" fontId="128" fillId="23" borderId="0" applyNumberFormat="0" applyBorder="0" applyAlignment="0" applyProtection="0"/>
    <xf numFmtId="0" fontId="128" fillId="13" borderId="0" applyNumberFormat="0" applyBorder="0" applyAlignment="0" applyProtection="0"/>
    <xf numFmtId="0" fontId="128" fillId="14" borderId="0" applyNumberFormat="0" applyBorder="0" applyAlignment="0" applyProtection="0"/>
    <xf numFmtId="0" fontId="128" fillId="24" borderId="0" applyNumberFormat="0" applyBorder="0" applyAlignment="0" applyProtection="0"/>
    <xf numFmtId="0" fontId="1" fillId="20" borderId="0">
      <alignment vertical="center"/>
    </xf>
  </cellStyleXfs>
  <cellXfs count="2386">
    <xf numFmtId="0" fontId="0" fillId="0" borderId="0" xfId="0"/>
    <xf numFmtId="0" fontId="0" fillId="20" borderId="0" xfId="0" applyFill="1"/>
    <xf numFmtId="0" fontId="0" fillId="25" borderId="0" xfId="0" applyFill="1"/>
    <xf numFmtId="0" fontId="7" fillId="26" borderId="10" xfId="0" applyFont="1" applyFill="1" applyBorder="1" applyAlignment="1" applyProtection="1">
      <alignment vertical="center"/>
      <protection hidden="1"/>
    </xf>
    <xf numFmtId="0" fontId="7" fillId="26" borderId="0" xfId="0" applyFont="1" applyFill="1" applyBorder="1" applyAlignment="1" applyProtection="1">
      <alignment vertical="center"/>
      <protection hidden="1"/>
    </xf>
    <xf numFmtId="0" fontId="7" fillId="26" borderId="0" xfId="0" applyFont="1" applyFill="1" applyBorder="1" applyAlignment="1" applyProtection="1">
      <alignment horizontal="center" vertical="center"/>
      <protection hidden="1"/>
    </xf>
    <xf numFmtId="0" fontId="7" fillId="26" borderId="11" xfId="0" applyFont="1" applyFill="1" applyBorder="1" applyAlignment="1" applyProtection="1">
      <alignment vertical="center"/>
      <protection hidden="1"/>
    </xf>
    <xf numFmtId="0" fontId="7" fillId="26" borderId="12" xfId="0" applyFont="1" applyFill="1" applyBorder="1" applyAlignment="1" applyProtection="1">
      <alignment vertical="center"/>
      <protection hidden="1"/>
    </xf>
    <xf numFmtId="0" fontId="8" fillId="26" borderId="12" xfId="0" applyFont="1" applyFill="1" applyBorder="1" applyAlignment="1" applyProtection="1">
      <alignment vertical="center"/>
      <protection hidden="1"/>
    </xf>
    <xf numFmtId="0" fontId="7" fillId="26" borderId="13" xfId="0" applyFont="1" applyFill="1" applyBorder="1" applyAlignment="1" applyProtection="1">
      <alignment vertical="center"/>
      <protection hidden="1"/>
    </xf>
    <xf numFmtId="0" fontId="12" fillId="26" borderId="14" xfId="38" applyNumberFormat="1" applyFont="1" applyFill="1" applyBorder="1" applyAlignment="1" applyProtection="1">
      <alignment horizontal="justify" vertical="center" wrapText="1"/>
      <protection hidden="1"/>
    </xf>
    <xf numFmtId="0" fontId="0" fillId="26" borderId="14" xfId="0" applyFill="1" applyBorder="1" applyAlignment="1" applyProtection="1">
      <alignment horizontal="center" vertical="center"/>
      <protection hidden="1"/>
    </xf>
    <xf numFmtId="0" fontId="0" fillId="20" borderId="0" xfId="0" applyFill="1" applyAlignment="1">
      <alignment vertical="center"/>
    </xf>
    <xf numFmtId="0" fontId="1" fillId="20" borderId="0" xfId="0" applyFont="1" applyFill="1" applyAlignment="1">
      <alignment vertical="center"/>
    </xf>
    <xf numFmtId="0" fontId="1" fillId="20" borderId="0" xfId="0" applyFont="1" applyFill="1" applyAlignment="1" applyProtection="1">
      <alignment horizontal="center" vertical="center"/>
      <protection hidden="1"/>
    </xf>
    <xf numFmtId="0" fontId="1" fillId="20" borderId="0" xfId="0" applyFont="1" applyFill="1" applyAlignment="1" applyProtection="1">
      <alignment horizontal="center" vertical="center"/>
      <protection locked="0"/>
    </xf>
    <xf numFmtId="0" fontId="1" fillId="25" borderId="0" xfId="0" applyFont="1" applyFill="1" applyAlignment="1" applyProtection="1">
      <alignment horizontal="center" vertical="center"/>
      <protection hidden="1"/>
    </xf>
    <xf numFmtId="0" fontId="1" fillId="25" borderId="0" xfId="0" applyFont="1" applyFill="1" applyAlignment="1" applyProtection="1">
      <alignment horizontal="center" vertical="center"/>
      <protection locked="0"/>
    </xf>
    <xf numFmtId="0" fontId="23" fillId="20" borderId="14" xfId="0" applyFont="1" applyFill="1" applyBorder="1" applyAlignment="1" applyProtection="1">
      <alignment horizontal="center" vertical="center"/>
      <protection locked="0"/>
    </xf>
    <xf numFmtId="0" fontId="17" fillId="25" borderId="0" xfId="0" applyFont="1" applyFill="1" applyAlignment="1" applyProtection="1">
      <alignment horizontal="center" vertical="center"/>
      <protection hidden="1"/>
    </xf>
    <xf numFmtId="0" fontId="17" fillId="25" borderId="0" xfId="0" applyFont="1" applyFill="1" applyAlignment="1" applyProtection="1">
      <alignment horizontal="center" vertical="center"/>
      <protection locked="0"/>
    </xf>
    <xf numFmtId="0" fontId="0" fillId="20" borderId="0" xfId="0" applyFill="1" applyAlignment="1" applyProtection="1">
      <alignment vertical="center"/>
      <protection hidden="1"/>
    </xf>
    <xf numFmtId="0" fontId="18" fillId="20" borderId="0" xfId="0" applyFont="1" applyFill="1" applyAlignment="1" applyProtection="1">
      <alignment horizontal="center" vertical="center"/>
      <protection hidden="1"/>
    </xf>
    <xf numFmtId="0" fontId="17" fillId="20" borderId="14" xfId="0" applyFont="1" applyFill="1" applyBorder="1" applyAlignment="1" applyProtection="1">
      <alignment horizontal="center" vertical="center"/>
      <protection hidden="1"/>
    </xf>
    <xf numFmtId="0" fontId="17" fillId="20" borderId="15" xfId="0" applyFont="1" applyFill="1" applyBorder="1" applyAlignment="1" applyProtection="1">
      <alignment horizontal="center" vertical="center"/>
      <protection hidden="1"/>
    </xf>
    <xf numFmtId="0" fontId="17" fillId="20" borderId="16" xfId="0" applyFont="1" applyFill="1" applyBorder="1" applyAlignment="1" applyProtection="1">
      <alignment horizontal="center" vertical="center"/>
      <protection hidden="1"/>
    </xf>
    <xf numFmtId="0" fontId="0" fillId="20" borderId="0" xfId="0" applyFill="1" applyBorder="1" applyAlignment="1" applyProtection="1">
      <alignment horizontal="center" vertical="center"/>
      <protection hidden="1"/>
    </xf>
    <xf numFmtId="0" fontId="0" fillId="20" borderId="17" xfId="0" applyFill="1" applyBorder="1" applyAlignment="1">
      <alignment horizontal="center" vertical="center"/>
    </xf>
    <xf numFmtId="14" fontId="0" fillId="20" borderId="0" xfId="0" applyNumberFormat="1" applyFill="1" applyBorder="1" applyAlignment="1" applyProtection="1">
      <alignment horizontal="center" vertical="center"/>
      <protection locked="0"/>
    </xf>
    <xf numFmtId="0" fontId="0" fillId="20" borderId="17" xfId="0" applyFill="1" applyBorder="1" applyAlignment="1" applyProtection="1">
      <alignment horizontal="center" vertical="center"/>
      <protection hidden="1"/>
    </xf>
    <xf numFmtId="0" fontId="0" fillId="20" borderId="18" xfId="0" applyFill="1" applyBorder="1" applyAlignment="1" applyProtection="1">
      <alignment horizontal="center" vertical="center"/>
      <protection hidden="1"/>
    </xf>
    <xf numFmtId="0" fontId="0" fillId="20" borderId="0" xfId="0" applyFill="1" applyBorder="1" applyAlignment="1" applyProtection="1">
      <alignment horizontal="center" vertical="center"/>
      <protection locked="0"/>
    </xf>
    <xf numFmtId="0" fontId="0" fillId="20" borderId="19" xfId="0" applyFill="1" applyBorder="1" applyAlignment="1" applyProtection="1">
      <alignment horizontal="left" vertical="center"/>
      <protection hidden="1"/>
    </xf>
    <xf numFmtId="0" fontId="0" fillId="20" borderId="19" xfId="0" applyFill="1" applyBorder="1" applyAlignment="1" applyProtection="1">
      <alignment horizontal="center" vertical="center"/>
      <protection hidden="1"/>
    </xf>
    <xf numFmtId="14" fontId="17" fillId="20" borderId="19" xfId="0" applyNumberFormat="1" applyFont="1" applyFill="1" applyBorder="1" applyAlignment="1" applyProtection="1">
      <alignment horizontal="center" vertical="center"/>
      <protection locked="0"/>
    </xf>
    <xf numFmtId="0" fontId="10" fillId="20" borderId="0" xfId="0" applyFont="1" applyFill="1" applyBorder="1" applyAlignment="1" applyProtection="1">
      <alignment horizontal="center" vertical="center"/>
      <protection hidden="1"/>
    </xf>
    <xf numFmtId="0" fontId="0" fillId="20" borderId="0" xfId="0" applyFill="1" applyBorder="1" applyAlignment="1" applyProtection="1">
      <alignment horizontal="left" vertical="center"/>
      <protection locked="0"/>
    </xf>
    <xf numFmtId="0" fontId="0" fillId="20" borderId="17" xfId="0" applyFill="1" applyBorder="1" applyAlignment="1" applyProtection="1">
      <alignment horizontal="center" vertical="center"/>
      <protection locked="0"/>
    </xf>
    <xf numFmtId="0" fontId="0" fillId="20" borderId="20" xfId="0" applyFill="1" applyBorder="1" applyAlignment="1" applyProtection="1">
      <alignment horizontal="center" vertical="center"/>
      <protection locked="0"/>
    </xf>
    <xf numFmtId="0" fontId="0" fillId="20" borderId="21" xfId="0" applyFill="1" applyBorder="1" applyAlignment="1" applyProtection="1">
      <alignment horizontal="center" vertical="center"/>
    </xf>
    <xf numFmtId="4" fontId="0" fillId="20" borderId="22" xfId="0" applyNumberFormat="1" applyFill="1" applyBorder="1" applyAlignment="1" applyProtection="1">
      <alignment horizontal="center" vertical="center"/>
      <protection locked="0"/>
    </xf>
    <xf numFmtId="4" fontId="0" fillId="20" borderId="0" xfId="0" applyNumberFormat="1" applyFill="1" applyBorder="1" applyAlignment="1" applyProtection="1">
      <alignment horizontal="center" vertical="center"/>
      <protection locked="0"/>
    </xf>
    <xf numFmtId="0" fontId="1" fillId="20" borderId="0" xfId="0" applyNumberFormat="1" applyFont="1" applyFill="1" applyBorder="1" applyAlignment="1" applyProtection="1">
      <alignment horizontal="center" vertical="center"/>
      <protection locked="0"/>
    </xf>
    <xf numFmtId="4" fontId="1" fillId="0" borderId="0"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hidden="1"/>
    </xf>
    <xf numFmtId="0" fontId="19" fillId="20" borderId="17" xfId="0" applyFont="1" applyFill="1" applyBorder="1" applyAlignment="1">
      <alignment horizontal="center" vertical="center"/>
    </xf>
    <xf numFmtId="170" fontId="0" fillId="20" borderId="0" xfId="0" applyNumberForma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hidden="1"/>
    </xf>
    <xf numFmtId="0" fontId="0" fillId="20" borderId="20" xfId="0" applyFill="1" applyBorder="1" applyAlignment="1">
      <alignment horizontal="center" vertical="center"/>
    </xf>
    <xf numFmtId="0" fontId="1" fillId="0" borderId="0" xfId="0" applyNumberFormat="1" applyFont="1" applyFill="1" applyBorder="1" applyAlignment="1" applyProtection="1">
      <alignment horizontal="left" vertical="center"/>
      <protection hidden="1"/>
    </xf>
    <xf numFmtId="0" fontId="0" fillId="20" borderId="0" xfId="0" applyFill="1" applyBorder="1" applyAlignment="1">
      <alignment horizontal="center" vertical="center"/>
    </xf>
    <xf numFmtId="0" fontId="1" fillId="20" borderId="0" xfId="0" applyFont="1" applyFill="1" applyBorder="1" applyAlignment="1" applyProtection="1">
      <alignment horizontal="left" vertical="center"/>
      <protection locked="0"/>
    </xf>
    <xf numFmtId="0" fontId="20" fillId="0" borderId="0" xfId="0" applyNumberFormat="1" applyFont="1" applyFill="1" applyBorder="1" applyAlignment="1" applyProtection="1">
      <alignment horizontal="center" vertical="center"/>
      <protection hidden="1"/>
    </xf>
    <xf numFmtId="0" fontId="26" fillId="25" borderId="0" xfId="0" applyFont="1" applyFill="1" applyAlignment="1" applyProtection="1">
      <alignment horizontal="center" vertical="center"/>
      <protection hidden="1"/>
    </xf>
    <xf numFmtId="0" fontId="1" fillId="0" borderId="0" xfId="0" applyFont="1" applyFill="1" applyBorder="1" applyAlignment="1" applyProtection="1">
      <alignment horizontal="center" vertical="center"/>
      <protection locked="0"/>
    </xf>
    <xf numFmtId="169" fontId="24" fillId="20" borderId="23" xfId="0" applyNumberFormat="1" applyFont="1" applyFill="1" applyBorder="1" applyAlignment="1" applyProtection="1">
      <alignment horizontal="center" vertical="center"/>
      <protection hidden="1"/>
    </xf>
    <xf numFmtId="0" fontId="24" fillId="20" borderId="23" xfId="0" applyFont="1" applyFill="1" applyBorder="1" applyAlignment="1" applyProtection="1">
      <alignment horizontal="justify" vertical="center"/>
      <protection locked="0"/>
    </xf>
    <xf numFmtId="0" fontId="24" fillId="20" borderId="23" xfId="0" applyFont="1" applyFill="1" applyBorder="1" applyAlignment="1" applyProtection="1">
      <alignment horizontal="center" vertical="center"/>
      <protection locked="0"/>
    </xf>
    <xf numFmtId="0" fontId="24" fillId="20" borderId="0" xfId="0" applyFont="1" applyFill="1" applyBorder="1" applyAlignment="1" applyProtection="1">
      <alignment horizontal="center" vertical="center"/>
      <protection locked="0"/>
    </xf>
    <xf numFmtId="0" fontId="24" fillId="20" borderId="0" xfId="0" applyFont="1" applyFill="1" applyBorder="1" applyAlignment="1" applyProtection="1">
      <alignment horizontal="center" vertical="center"/>
      <protection hidden="1"/>
    </xf>
    <xf numFmtId="0" fontId="24" fillId="20" borderId="0" xfId="0" applyFont="1" applyFill="1" applyBorder="1" applyAlignment="1" applyProtection="1">
      <alignment horizontal="justify" vertical="center"/>
      <protection locked="0"/>
    </xf>
    <xf numFmtId="0" fontId="24" fillId="20" borderId="12" xfId="0" applyFont="1" applyFill="1" applyBorder="1" applyAlignment="1" applyProtection="1">
      <alignment horizontal="justify" vertical="center"/>
      <protection locked="0"/>
    </xf>
    <xf numFmtId="0" fontId="24" fillId="20" borderId="12" xfId="0" applyFont="1" applyFill="1" applyBorder="1" applyAlignment="1" applyProtection="1">
      <alignment horizontal="center" vertical="center"/>
      <protection locked="0"/>
    </xf>
    <xf numFmtId="0" fontId="24" fillId="20" borderId="11" xfId="0" applyFont="1" applyFill="1" applyBorder="1" applyAlignment="1">
      <alignment horizontal="center" vertical="center"/>
    </xf>
    <xf numFmtId="0" fontId="18" fillId="20" borderId="0" xfId="0" applyFont="1" applyFill="1" applyBorder="1" applyAlignment="1" applyProtection="1">
      <alignment horizontal="center" vertical="center"/>
      <protection hidden="1"/>
    </xf>
    <xf numFmtId="0" fontId="30" fillId="20" borderId="0" xfId="0" applyFont="1" applyFill="1" applyAlignment="1" applyProtection="1">
      <alignment horizontal="center" vertical="center"/>
      <protection hidden="1"/>
    </xf>
    <xf numFmtId="0" fontId="30" fillId="0" borderId="0" xfId="0"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hidden="1"/>
    </xf>
    <xf numFmtId="0" fontId="30" fillId="0" borderId="0" xfId="0" applyFont="1" applyFill="1" applyAlignment="1" applyProtection="1">
      <alignment horizontal="center" vertical="center"/>
      <protection locked="0"/>
    </xf>
    <xf numFmtId="0" fontId="30" fillId="25" borderId="0" xfId="0" applyFont="1" applyFill="1" applyAlignment="1" applyProtection="1">
      <alignment horizontal="center" vertical="center"/>
      <protection hidden="1"/>
    </xf>
    <xf numFmtId="0" fontId="30" fillId="25" borderId="0" xfId="0" applyFont="1" applyFill="1" applyAlignment="1" applyProtection="1">
      <alignment horizontal="center" vertical="center"/>
      <protection locked="0"/>
    </xf>
    <xf numFmtId="0" fontId="31" fillId="20" borderId="0" xfId="0" applyFont="1" applyFill="1" applyAlignment="1" applyProtection="1">
      <alignment horizontal="center" vertical="center"/>
      <protection hidden="1"/>
    </xf>
    <xf numFmtId="0" fontId="31" fillId="0" borderId="0"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hidden="1"/>
    </xf>
    <xf numFmtId="0" fontId="31" fillId="0"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protection hidden="1"/>
    </xf>
    <xf numFmtId="0" fontId="31" fillId="25" borderId="0" xfId="0" applyFont="1" applyFill="1" applyAlignment="1" applyProtection="1">
      <alignment horizontal="center" vertical="center"/>
      <protection locked="0"/>
    </xf>
    <xf numFmtId="0" fontId="0" fillId="0" borderId="0" xfId="0" applyFill="1" applyAlignment="1" applyProtection="1">
      <alignment vertical="center"/>
      <protection hidden="1"/>
    </xf>
    <xf numFmtId="0" fontId="0" fillId="0" borderId="0" xfId="0" applyFill="1" applyAlignment="1">
      <alignment vertical="center"/>
    </xf>
    <xf numFmtId="0" fontId="1" fillId="0" borderId="0" xfId="0" applyFont="1" applyFill="1" applyAlignment="1" applyProtection="1">
      <alignment vertical="center"/>
      <protection hidden="1"/>
    </xf>
    <xf numFmtId="0" fontId="0" fillId="0" borderId="0" xfId="0" applyFill="1" applyAlignment="1" applyProtection="1">
      <alignment horizontal="center" vertical="center"/>
      <protection hidden="1"/>
    </xf>
    <xf numFmtId="0" fontId="1" fillId="0" borderId="0" xfId="0" applyFont="1" applyFill="1" applyAlignment="1">
      <alignment vertical="center"/>
    </xf>
    <xf numFmtId="0" fontId="5" fillId="20" borderId="0" xfId="39" applyFill="1" applyAlignment="1" applyProtection="1">
      <alignment vertical="center"/>
      <protection hidden="1"/>
    </xf>
    <xf numFmtId="0" fontId="36" fillId="20" borderId="0" xfId="39" applyFont="1" applyFill="1" applyAlignment="1" applyProtection="1">
      <alignment horizontal="center" vertical="center"/>
      <protection hidden="1"/>
    </xf>
    <xf numFmtId="0" fontId="37" fillId="20" borderId="0" xfId="39" applyFont="1" applyFill="1" applyAlignment="1" applyProtection="1">
      <alignment horizontal="center" vertical="center"/>
      <protection locked="0"/>
    </xf>
    <xf numFmtId="0" fontId="5" fillId="0" borderId="0" xfId="39" applyFill="1" applyAlignment="1" applyProtection="1">
      <alignment vertical="center"/>
      <protection hidden="1"/>
    </xf>
    <xf numFmtId="0" fontId="5" fillId="0" borderId="0" xfId="39" applyAlignment="1" applyProtection="1">
      <alignment vertical="center"/>
      <protection hidden="1"/>
    </xf>
    <xf numFmtId="0" fontId="5" fillId="25" borderId="0" xfId="39" applyFill="1" applyAlignment="1" applyProtection="1">
      <alignment vertical="center"/>
      <protection hidden="1"/>
    </xf>
    <xf numFmtId="0" fontId="36" fillId="20" borderId="0" xfId="39" applyFont="1" applyFill="1" applyAlignment="1" applyProtection="1">
      <alignment vertical="center"/>
      <protection hidden="1"/>
    </xf>
    <xf numFmtId="0" fontId="36" fillId="20" borderId="0" xfId="39" applyFont="1" applyFill="1" applyBorder="1" applyAlignment="1" applyProtection="1">
      <alignment horizontal="center" vertical="center"/>
      <protection hidden="1"/>
    </xf>
    <xf numFmtId="0" fontId="36" fillId="20" borderId="0" xfId="39" applyFont="1" applyFill="1" applyAlignment="1" applyProtection="1">
      <alignment horizontal="left" vertical="center"/>
      <protection locked="0"/>
    </xf>
    <xf numFmtId="14" fontId="36" fillId="20" borderId="0" xfId="39" applyNumberFormat="1" applyFont="1" applyFill="1" applyAlignment="1" applyProtection="1">
      <alignment horizontal="right" vertical="center"/>
      <protection hidden="1"/>
    </xf>
    <xf numFmtId="14" fontId="36" fillId="20" borderId="0" xfId="39" applyNumberFormat="1" applyFont="1" applyFill="1" applyAlignment="1" applyProtection="1">
      <alignment vertical="center"/>
      <protection hidden="1"/>
    </xf>
    <xf numFmtId="0" fontId="36" fillId="20" borderId="0" xfId="39" applyFont="1" applyFill="1" applyAlignment="1" applyProtection="1">
      <alignment vertical="center"/>
      <protection locked="0"/>
    </xf>
    <xf numFmtId="0" fontId="36" fillId="20" borderId="0" xfId="39" applyFont="1" applyFill="1" applyAlignment="1" applyProtection="1">
      <alignment horizontal="left" vertical="center"/>
      <protection hidden="1"/>
    </xf>
    <xf numFmtId="0" fontId="27" fillId="20" borderId="0" xfId="39" applyFont="1" applyFill="1" applyBorder="1" applyAlignment="1" applyProtection="1">
      <alignment horizontal="left" vertical="center"/>
      <protection hidden="1"/>
    </xf>
    <xf numFmtId="0" fontId="39" fillId="20" borderId="0" xfId="39" applyFont="1" applyFill="1" applyBorder="1" applyAlignment="1" applyProtection="1">
      <alignment horizontal="left" vertical="center"/>
      <protection hidden="1"/>
    </xf>
    <xf numFmtId="0" fontId="5" fillId="27" borderId="0" xfId="39" applyFill="1" applyAlignment="1" applyProtection="1">
      <alignment vertical="center"/>
      <protection hidden="1"/>
    </xf>
    <xf numFmtId="0" fontId="5" fillId="20" borderId="0" xfId="39" applyFont="1" applyFill="1" applyAlignment="1" applyProtection="1">
      <alignment vertical="center"/>
      <protection hidden="1"/>
    </xf>
    <xf numFmtId="0" fontId="5" fillId="20" borderId="0" xfId="39" applyFont="1" applyFill="1" applyAlignment="1" applyProtection="1">
      <alignment horizontal="left" vertical="center"/>
      <protection hidden="1"/>
    </xf>
    <xf numFmtId="0" fontId="36" fillId="20" borderId="0" xfId="39" applyFont="1" applyFill="1" applyBorder="1" applyAlignment="1" applyProtection="1">
      <alignment horizontal="left" vertical="center"/>
      <protection hidden="1"/>
    </xf>
    <xf numFmtId="0" fontId="5" fillId="0" borderId="0" xfId="39" applyFont="1" applyFill="1" applyAlignment="1" applyProtection="1">
      <alignment vertical="center"/>
      <protection hidden="1"/>
    </xf>
    <xf numFmtId="0" fontId="5" fillId="27" borderId="0" xfId="39" applyFont="1" applyFill="1" applyAlignment="1" applyProtection="1">
      <alignment vertical="center"/>
      <protection hidden="1"/>
    </xf>
    <xf numFmtId="0" fontId="5" fillId="25" borderId="0" xfId="39" applyFont="1" applyFill="1" applyAlignment="1" applyProtection="1">
      <alignment vertical="center"/>
      <protection hidden="1"/>
    </xf>
    <xf numFmtId="14" fontId="36" fillId="20" borderId="0" xfId="39" applyNumberFormat="1" applyFont="1" applyFill="1" applyAlignment="1" applyProtection="1">
      <alignment horizontal="center" vertical="center"/>
      <protection hidden="1"/>
    </xf>
    <xf numFmtId="0" fontId="36" fillId="20" borderId="0" xfId="39" applyFont="1" applyFill="1" applyAlignment="1" applyProtection="1">
      <alignment horizontal="center" vertical="center"/>
      <protection locked="0"/>
    </xf>
    <xf numFmtId="14" fontId="5" fillId="20" borderId="0" xfId="39" applyNumberFormat="1" applyFont="1" applyFill="1" applyAlignment="1" applyProtection="1">
      <alignment horizontal="center" vertical="center"/>
      <protection locked="0"/>
    </xf>
    <xf numFmtId="0" fontId="5" fillId="20" borderId="0" xfId="39" applyFont="1" applyFill="1" applyAlignment="1" applyProtection="1">
      <alignment horizontal="center" vertical="center"/>
      <protection locked="0"/>
    </xf>
    <xf numFmtId="0" fontId="5" fillId="20" borderId="0" xfId="39" applyFont="1" applyFill="1" applyAlignment="1" applyProtection="1">
      <alignment vertical="center"/>
      <protection locked="0"/>
    </xf>
    <xf numFmtId="0" fontId="36" fillId="20" borderId="15" xfId="39" applyFont="1" applyFill="1" applyBorder="1" applyAlignment="1" applyProtection="1">
      <alignment vertical="center"/>
      <protection hidden="1"/>
    </xf>
    <xf numFmtId="0" fontId="36" fillId="20" borderId="24" xfId="39" applyFont="1" applyFill="1" applyBorder="1" applyAlignment="1" applyProtection="1">
      <alignment vertical="center"/>
      <protection hidden="1"/>
    </xf>
    <xf numFmtId="0" fontId="36" fillId="20" borderId="25" xfId="39" applyFont="1" applyFill="1" applyBorder="1" applyAlignment="1" applyProtection="1">
      <alignment vertical="center"/>
      <protection hidden="1"/>
    </xf>
    <xf numFmtId="0" fontId="40" fillId="20" borderId="14" xfId="39" applyFont="1" applyFill="1" applyBorder="1" applyAlignment="1" applyProtection="1">
      <alignment horizontal="center" vertical="center"/>
      <protection hidden="1"/>
    </xf>
    <xf numFmtId="0" fontId="41" fillId="20" borderId="14" xfId="39" applyFont="1" applyFill="1" applyBorder="1" applyAlignment="1" applyProtection="1">
      <alignment horizontal="center" vertical="center"/>
      <protection hidden="1"/>
    </xf>
    <xf numFmtId="0" fontId="23" fillId="20" borderId="12" xfId="39" applyFont="1" applyFill="1" applyBorder="1" applyAlignment="1" applyProtection="1">
      <alignment vertical="center"/>
      <protection hidden="1"/>
    </xf>
    <xf numFmtId="0" fontId="23" fillId="20" borderId="13" xfId="39" applyFont="1" applyFill="1" applyBorder="1" applyAlignment="1" applyProtection="1">
      <alignment vertical="center"/>
      <protection hidden="1"/>
    </xf>
    <xf numFmtId="0" fontId="40" fillId="20" borderId="0" xfId="39" applyFont="1" applyFill="1" applyAlignment="1" applyProtection="1">
      <alignment horizontal="left" vertical="center"/>
      <protection hidden="1"/>
    </xf>
    <xf numFmtId="0" fontId="5" fillId="20" borderId="0" xfId="39" applyFill="1" applyBorder="1" applyAlignment="1" applyProtection="1">
      <alignment vertical="center"/>
      <protection locked="0"/>
    </xf>
    <xf numFmtId="0" fontId="0" fillId="28" borderId="26" xfId="0" applyFill="1" applyBorder="1" applyAlignment="1" applyProtection="1">
      <alignment horizontal="left" vertical="center"/>
      <protection hidden="1"/>
    </xf>
    <xf numFmtId="0" fontId="0" fillId="28" borderId="27" xfId="0" applyFill="1" applyBorder="1" applyAlignment="1" applyProtection="1">
      <alignment horizontal="left" vertical="center"/>
      <protection locked="0"/>
    </xf>
    <xf numFmtId="0" fontId="0" fillId="28" borderId="27" xfId="0" applyFill="1" applyBorder="1" applyAlignment="1" applyProtection="1">
      <alignment vertical="center"/>
      <protection hidden="1"/>
    </xf>
    <xf numFmtId="0" fontId="25" fillId="28" borderId="27" xfId="0" applyFont="1" applyFill="1" applyBorder="1" applyAlignment="1" applyProtection="1">
      <alignment horizontal="center" vertical="center"/>
      <protection hidden="1"/>
    </xf>
    <xf numFmtId="0" fontId="0" fillId="28" borderId="27" xfId="0" applyFill="1" applyBorder="1" applyAlignment="1" applyProtection="1">
      <alignment horizontal="center" vertical="center"/>
      <protection hidden="1"/>
    </xf>
    <xf numFmtId="0" fontId="20" fillId="28" borderId="27" xfId="0" applyFont="1" applyFill="1" applyBorder="1" applyAlignment="1" applyProtection="1">
      <alignment horizontal="center" vertical="center"/>
      <protection locked="0"/>
    </xf>
    <xf numFmtId="0" fontId="0" fillId="20" borderId="15" xfId="0" applyFill="1" applyBorder="1" applyAlignment="1" applyProtection="1">
      <alignment vertical="center"/>
      <protection hidden="1"/>
    </xf>
    <xf numFmtId="0" fontId="0" fillId="20" borderId="28" xfId="0" applyFill="1" applyBorder="1" applyAlignment="1" applyProtection="1">
      <alignment vertical="center"/>
      <protection hidden="1"/>
    </xf>
    <xf numFmtId="0" fontId="0" fillId="20" borderId="23" xfId="0" applyFill="1" applyBorder="1" applyAlignment="1" applyProtection="1">
      <alignment vertical="center"/>
      <protection hidden="1"/>
    </xf>
    <xf numFmtId="0" fontId="0" fillId="20" borderId="29" xfId="0" applyFill="1" applyBorder="1" applyAlignment="1" applyProtection="1">
      <alignment vertical="center"/>
      <protection hidden="1"/>
    </xf>
    <xf numFmtId="0" fontId="2" fillId="20" borderId="0" xfId="0" applyFont="1" applyFill="1" applyBorder="1" applyAlignment="1" applyProtection="1">
      <alignment horizontal="center" vertical="center" textRotation="90"/>
      <protection hidden="1"/>
    </xf>
    <xf numFmtId="0" fontId="0" fillId="20" borderId="10" xfId="0" applyNumberFormat="1" applyFill="1" applyBorder="1" applyAlignment="1" applyProtection="1">
      <alignment vertical="center"/>
      <protection hidden="1"/>
    </xf>
    <xf numFmtId="0" fontId="0" fillId="20" borderId="11" xfId="0" applyFill="1" applyBorder="1" applyAlignment="1" applyProtection="1">
      <alignment vertical="center"/>
      <protection hidden="1"/>
    </xf>
    <xf numFmtId="0" fontId="0" fillId="20" borderId="10" xfId="0" applyFill="1" applyBorder="1" applyAlignment="1" applyProtection="1">
      <alignment vertical="center"/>
      <protection hidden="1"/>
    </xf>
    <xf numFmtId="0" fontId="10" fillId="20" borderId="0" xfId="0" applyFont="1" applyFill="1" applyBorder="1" applyAlignment="1" applyProtection="1">
      <alignment horizontal="justify" vertical="center"/>
      <protection locked="0"/>
    </xf>
    <xf numFmtId="0" fontId="0" fillId="20" borderId="0" xfId="0" applyFill="1" applyBorder="1" applyAlignment="1" applyProtection="1">
      <alignment vertical="center"/>
      <protection locked="0"/>
    </xf>
    <xf numFmtId="0" fontId="0" fillId="20" borderId="0" xfId="0" applyFill="1" applyBorder="1" applyAlignment="1" applyProtection="1">
      <alignment vertical="center"/>
      <protection hidden="1"/>
    </xf>
    <xf numFmtId="0" fontId="10" fillId="20" borderId="0" xfId="0" applyFont="1" applyFill="1" applyBorder="1" applyAlignment="1" applyProtection="1">
      <alignment vertical="center"/>
      <protection hidden="1"/>
    </xf>
    <xf numFmtId="0" fontId="0" fillId="20" borderId="10" xfId="0" applyFill="1" applyBorder="1" applyAlignment="1" applyProtection="1">
      <alignment vertical="center"/>
      <protection locked="0"/>
    </xf>
    <xf numFmtId="0" fontId="10" fillId="20" borderId="0" xfId="0" applyFont="1" applyFill="1" applyBorder="1" applyAlignment="1" applyProtection="1">
      <alignment vertical="center"/>
      <protection locked="0"/>
    </xf>
    <xf numFmtId="0" fontId="0" fillId="20" borderId="11" xfId="0" applyFill="1" applyBorder="1" applyAlignment="1" applyProtection="1">
      <alignment vertical="center"/>
      <protection locked="0"/>
    </xf>
    <xf numFmtId="0" fontId="2" fillId="20" borderId="12" xfId="0" applyFont="1" applyFill="1" applyBorder="1" applyAlignment="1" applyProtection="1">
      <alignment horizontal="left" vertical="center"/>
      <protection locked="0"/>
    </xf>
    <xf numFmtId="0" fontId="0" fillId="20" borderId="12" xfId="0" applyFill="1" applyBorder="1" applyAlignment="1" applyProtection="1">
      <alignment vertical="center"/>
      <protection locked="0"/>
    </xf>
    <xf numFmtId="0" fontId="0" fillId="20" borderId="13" xfId="0" applyFill="1" applyBorder="1" applyAlignment="1" applyProtection="1">
      <alignment vertical="center"/>
      <protection locked="0"/>
    </xf>
    <xf numFmtId="0" fontId="2" fillId="20" borderId="0" xfId="0" applyFont="1" applyFill="1" applyBorder="1" applyAlignment="1" applyProtection="1">
      <alignment horizontal="left" vertical="center"/>
      <protection hidden="1"/>
    </xf>
    <xf numFmtId="0" fontId="0" fillId="25" borderId="0" xfId="0" applyFill="1" applyAlignment="1" applyProtection="1">
      <alignment vertical="center"/>
      <protection hidden="1"/>
    </xf>
    <xf numFmtId="0" fontId="0" fillId="0" borderId="0" xfId="0" applyAlignment="1" applyProtection="1">
      <alignment vertical="center"/>
      <protection hidden="1"/>
    </xf>
    <xf numFmtId="0" fontId="12" fillId="20" borderId="0" xfId="39" applyFont="1" applyFill="1" applyAlignment="1" applyProtection="1">
      <alignment horizontal="justify" vertical="center"/>
      <protection hidden="1"/>
    </xf>
    <xf numFmtId="0" fontId="12" fillId="20" borderId="0" xfId="39" applyFont="1" applyFill="1" applyAlignment="1" applyProtection="1">
      <alignment horizontal="right" vertical="center"/>
      <protection hidden="1"/>
    </xf>
    <xf numFmtId="0" fontId="47" fillId="20" borderId="0" xfId="39" applyFont="1" applyFill="1" applyAlignment="1" applyProtection="1">
      <alignment horizontal="center" vertical="center"/>
      <protection hidden="1"/>
    </xf>
    <xf numFmtId="14" fontId="12" fillId="20" borderId="24" xfId="39" applyNumberFormat="1" applyFont="1" applyFill="1" applyBorder="1" applyAlignment="1" applyProtection="1">
      <alignment horizontal="right" vertical="center"/>
      <protection hidden="1"/>
    </xf>
    <xf numFmtId="14" fontId="12" fillId="20" borderId="25" xfId="39" applyNumberFormat="1" applyFont="1" applyFill="1" applyBorder="1" applyAlignment="1" applyProtection="1">
      <alignment horizontal="right" vertical="center"/>
      <protection hidden="1"/>
    </xf>
    <xf numFmtId="0" fontId="12" fillId="20" borderId="30" xfId="39" applyFont="1" applyFill="1" applyBorder="1" applyAlignment="1" applyProtection="1">
      <alignment horizontal="left" vertical="center"/>
      <protection hidden="1"/>
    </xf>
    <xf numFmtId="0" fontId="12" fillId="20" borderId="12" xfId="39" applyFont="1" applyFill="1" applyBorder="1" applyAlignment="1" applyProtection="1">
      <alignment horizontal="left" vertical="center"/>
      <protection hidden="1"/>
    </xf>
    <xf numFmtId="0" fontId="12" fillId="20" borderId="13" xfId="39" applyFont="1" applyFill="1" applyBorder="1" applyAlignment="1" applyProtection="1">
      <alignment horizontal="left" vertical="center"/>
      <protection hidden="1"/>
    </xf>
    <xf numFmtId="0" fontId="12" fillId="20" borderId="31" xfId="39" applyFont="1" applyFill="1" applyBorder="1" applyAlignment="1" applyProtection="1">
      <alignment vertical="center"/>
      <protection hidden="1"/>
    </xf>
    <xf numFmtId="0" fontId="12" fillId="20" borderId="32" xfId="39" applyFont="1" applyFill="1" applyBorder="1" applyAlignment="1" applyProtection="1">
      <alignment vertical="center"/>
      <protection hidden="1"/>
    </xf>
    <xf numFmtId="0" fontId="12" fillId="20" borderId="33" xfId="39" applyFont="1" applyFill="1" applyBorder="1" applyAlignment="1" applyProtection="1">
      <alignment vertical="center"/>
      <protection hidden="1"/>
    </xf>
    <xf numFmtId="0" fontId="49" fillId="20" borderId="23" xfId="39" applyFont="1" applyFill="1" applyBorder="1" applyAlignment="1" applyProtection="1">
      <alignment horizontal="center" vertical="center"/>
      <protection locked="0"/>
    </xf>
    <xf numFmtId="0" fontId="12" fillId="20" borderId="10" xfId="39" applyFont="1" applyFill="1" applyBorder="1" applyAlignment="1" applyProtection="1">
      <alignment vertical="center"/>
      <protection hidden="1"/>
    </xf>
    <xf numFmtId="0" fontId="12" fillId="20" borderId="0" xfId="39" applyFont="1" applyFill="1" applyBorder="1" applyAlignment="1" applyProtection="1">
      <alignment vertical="center"/>
      <protection hidden="1"/>
    </xf>
    <xf numFmtId="0" fontId="12" fillId="20" borderId="11" xfId="39" applyFont="1" applyFill="1" applyBorder="1" applyAlignment="1" applyProtection="1">
      <alignment vertical="center"/>
      <protection hidden="1"/>
    </xf>
    <xf numFmtId="14" fontId="12" fillId="20" borderId="10" xfId="39" applyNumberFormat="1" applyFont="1" applyFill="1" applyBorder="1" applyAlignment="1" applyProtection="1">
      <alignment horizontal="center" vertical="center"/>
      <protection locked="0"/>
    </xf>
    <xf numFmtId="14" fontId="12" fillId="20" borderId="0" xfId="39" applyNumberFormat="1" applyFont="1" applyFill="1" applyBorder="1" applyAlignment="1" applyProtection="1">
      <alignment horizontal="center" vertical="center"/>
      <protection locked="0"/>
    </xf>
    <xf numFmtId="14" fontId="12" fillId="20" borderId="11" xfId="39" applyNumberFormat="1" applyFont="1" applyFill="1" applyBorder="1" applyAlignment="1" applyProtection="1">
      <alignment horizontal="center" vertical="center"/>
      <protection locked="0"/>
    </xf>
    <xf numFmtId="0" fontId="12" fillId="20" borderId="10" xfId="39" applyFont="1" applyFill="1" applyBorder="1" applyAlignment="1" applyProtection="1">
      <alignment vertical="center"/>
      <protection locked="0"/>
    </xf>
    <xf numFmtId="0" fontId="12" fillId="20" borderId="0" xfId="39" applyFont="1" applyFill="1" applyBorder="1" applyAlignment="1" applyProtection="1">
      <alignment vertical="center"/>
      <protection locked="0"/>
    </xf>
    <xf numFmtId="0" fontId="12" fillId="20" borderId="11" xfId="39" applyFont="1" applyFill="1" applyBorder="1" applyAlignment="1" applyProtection="1">
      <alignment vertical="center"/>
      <protection locked="0"/>
    </xf>
    <xf numFmtId="0" fontId="12" fillId="20" borderId="30" xfId="39" applyFont="1" applyFill="1" applyBorder="1" applyAlignment="1" applyProtection="1">
      <alignment vertical="center"/>
      <protection locked="0"/>
    </xf>
    <xf numFmtId="0" fontId="12" fillId="20" borderId="12" xfId="39" applyFont="1" applyFill="1" applyBorder="1" applyAlignment="1" applyProtection="1">
      <alignment vertical="center"/>
      <protection locked="0"/>
    </xf>
    <xf numFmtId="0" fontId="12" fillId="20" borderId="12" xfId="39" applyFont="1" applyFill="1" applyBorder="1" applyAlignment="1" applyProtection="1">
      <alignment horizontal="center" vertical="center"/>
      <protection locked="0"/>
    </xf>
    <xf numFmtId="0" fontId="12" fillId="20" borderId="13" xfId="39" applyFont="1" applyFill="1" applyBorder="1" applyAlignment="1" applyProtection="1">
      <alignment vertical="center"/>
      <protection locked="0"/>
    </xf>
    <xf numFmtId="0" fontId="48" fillId="20" borderId="0" xfId="39" applyFont="1" applyFill="1" applyBorder="1" applyAlignment="1" applyProtection="1">
      <alignment vertical="center"/>
      <protection hidden="1"/>
    </xf>
    <xf numFmtId="0" fontId="48" fillId="20" borderId="0" xfId="39" applyFont="1" applyFill="1" applyBorder="1" applyAlignment="1" applyProtection="1">
      <alignment horizontal="right"/>
      <protection hidden="1"/>
    </xf>
    <xf numFmtId="0" fontId="48" fillId="29" borderId="0" xfId="39" applyFont="1" applyFill="1" applyBorder="1" applyAlignment="1" applyProtection="1">
      <alignment horizontal="center" vertical="center"/>
      <protection locked="0" hidden="1"/>
    </xf>
    <xf numFmtId="0" fontId="48" fillId="20" borderId="0" xfId="39" applyFont="1" applyFill="1" applyAlignment="1" applyProtection="1">
      <alignment vertical="center"/>
      <protection hidden="1"/>
    </xf>
    <xf numFmtId="0" fontId="47" fillId="20" borderId="0" xfId="39" applyFont="1" applyFill="1" applyBorder="1" applyAlignment="1" applyProtection="1">
      <alignment horizontal="center" vertical="center"/>
      <protection hidden="1"/>
    </xf>
    <xf numFmtId="0" fontId="48" fillId="20" borderId="0" xfId="39" applyFont="1" applyFill="1" applyBorder="1" applyAlignment="1" applyProtection="1">
      <alignment horizontal="center" vertical="center"/>
      <protection hidden="1"/>
    </xf>
    <xf numFmtId="14" fontId="12" fillId="20" borderId="0" xfId="39" applyNumberFormat="1" applyFont="1" applyFill="1" applyAlignment="1" applyProtection="1">
      <alignment vertical="center"/>
      <protection hidden="1"/>
    </xf>
    <xf numFmtId="0" fontId="48" fillId="20" borderId="0" xfId="39" applyFont="1" applyFill="1" applyAlignment="1" applyProtection="1">
      <protection hidden="1"/>
    </xf>
    <xf numFmtId="0" fontId="12" fillId="20" borderId="0" xfId="39" applyFont="1" applyFill="1" applyAlignment="1" applyProtection="1">
      <protection hidden="1"/>
    </xf>
    <xf numFmtId="0" fontId="48" fillId="20" borderId="0" xfId="39" applyFont="1" applyFill="1" applyAlignment="1" applyProtection="1">
      <alignment vertical="center"/>
      <protection locked="0"/>
    </xf>
    <xf numFmtId="0" fontId="48" fillId="20" borderId="0" xfId="39" applyFont="1" applyFill="1" applyAlignment="1" applyProtection="1">
      <alignment vertical="center"/>
      <protection locked="0" hidden="1"/>
    </xf>
    <xf numFmtId="0" fontId="47" fillId="20" borderId="0" xfId="39" applyFont="1" applyFill="1" applyAlignment="1" applyProtection="1">
      <alignment vertical="center"/>
      <protection hidden="1"/>
    </xf>
    <xf numFmtId="0" fontId="48" fillId="30" borderId="0" xfId="39" applyFont="1" applyFill="1" applyAlignment="1" applyProtection="1">
      <alignment vertical="center"/>
      <protection hidden="1"/>
    </xf>
    <xf numFmtId="0" fontId="48" fillId="20" borderId="0" xfId="39" applyFont="1" applyFill="1" applyAlignment="1" applyProtection="1">
      <alignment horizontal="center" vertical="center"/>
      <protection hidden="1"/>
    </xf>
    <xf numFmtId="0" fontId="48" fillId="20" borderId="0" xfId="39" applyFont="1" applyFill="1" applyAlignment="1" applyProtection="1">
      <alignment horizontal="center" vertical="center"/>
      <protection locked="0"/>
    </xf>
    <xf numFmtId="0" fontId="40" fillId="20" borderId="26" xfId="39" applyFont="1" applyFill="1" applyBorder="1" applyAlignment="1" applyProtection="1">
      <alignment vertical="center"/>
      <protection hidden="1"/>
    </xf>
    <xf numFmtId="0" fontId="36" fillId="20" borderId="29" xfId="39" applyFont="1" applyFill="1" applyBorder="1" applyAlignment="1" applyProtection="1">
      <alignment horizontal="center" vertical="center"/>
      <protection hidden="1"/>
    </xf>
    <xf numFmtId="0" fontId="41" fillId="20" borderId="26" xfId="39" applyFont="1" applyFill="1" applyBorder="1" applyAlignment="1" applyProtection="1">
      <alignment horizontal="center" vertical="center"/>
      <protection hidden="1"/>
    </xf>
    <xf numFmtId="0" fontId="48" fillId="20" borderId="0" xfId="39" applyFont="1" applyFill="1" applyAlignment="1" applyProtection="1">
      <alignment horizontal="justify" vertical="center"/>
      <protection hidden="1"/>
    </xf>
    <xf numFmtId="0" fontId="48" fillId="20" borderId="0" xfId="39" applyFont="1" applyFill="1" applyAlignment="1" applyProtection="1">
      <alignment horizontal="center" vertical="center"/>
    </xf>
    <xf numFmtId="0" fontId="55" fillId="20" borderId="0" xfId="39" applyFont="1" applyFill="1" applyAlignment="1" applyProtection="1">
      <alignment vertical="center"/>
      <protection hidden="1"/>
    </xf>
    <xf numFmtId="0" fontId="56" fillId="20" borderId="0" xfId="39" applyFont="1" applyFill="1" applyBorder="1" applyAlignment="1" applyProtection="1">
      <alignment horizontal="left" vertical="center"/>
      <protection hidden="1"/>
    </xf>
    <xf numFmtId="0" fontId="56" fillId="20" borderId="0" xfId="39" applyFont="1" applyFill="1" applyBorder="1" applyAlignment="1" applyProtection="1">
      <alignment horizontal="left" vertical="center"/>
      <protection locked="0" hidden="1"/>
    </xf>
    <xf numFmtId="0" fontId="48" fillId="0" borderId="0" xfId="39" applyFont="1" applyFill="1" applyAlignment="1" applyProtection="1">
      <alignment vertical="center"/>
      <protection hidden="1"/>
    </xf>
    <xf numFmtId="0" fontId="48" fillId="0" borderId="0" xfId="39" applyFont="1" applyFill="1" applyBorder="1" applyAlignment="1" applyProtection="1">
      <alignment horizontal="center" vertical="center"/>
      <protection hidden="1"/>
    </xf>
    <xf numFmtId="171" fontId="0" fillId="20" borderId="23" xfId="0" applyNumberFormat="1" applyFill="1" applyBorder="1" applyAlignment="1" applyProtection="1">
      <alignment horizontal="left" vertical="center"/>
      <protection hidden="1"/>
    </xf>
    <xf numFmtId="171" fontId="0" fillId="20" borderId="12" xfId="0" applyNumberFormat="1" applyFill="1" applyBorder="1" applyAlignment="1" applyProtection="1">
      <alignment horizontal="left" vertical="center"/>
      <protection hidden="1"/>
    </xf>
    <xf numFmtId="0" fontId="0" fillId="20" borderId="12" xfId="0" applyFill="1" applyBorder="1" applyAlignment="1" applyProtection="1">
      <alignment vertical="center"/>
      <protection hidden="1"/>
    </xf>
    <xf numFmtId="0" fontId="0" fillId="20" borderId="13" xfId="0" applyFill="1" applyBorder="1" applyAlignment="1" applyProtection="1">
      <alignment vertical="center"/>
      <protection hidden="1"/>
    </xf>
    <xf numFmtId="0" fontId="10" fillId="20" borderId="26" xfId="0" applyFont="1" applyFill="1" applyBorder="1" applyAlignment="1" applyProtection="1">
      <alignment horizontal="center" vertical="center"/>
      <protection hidden="1"/>
    </xf>
    <xf numFmtId="0" fontId="61" fillId="20" borderId="0" xfId="42" applyFont="1" applyFill="1" applyAlignment="1">
      <alignment horizontal="center" vertical="center"/>
    </xf>
    <xf numFmtId="0" fontId="62" fillId="20" borderId="0" xfId="42" applyFont="1" applyFill="1" applyAlignment="1">
      <alignment horizontal="center" vertical="center"/>
    </xf>
    <xf numFmtId="0" fontId="12" fillId="20" borderId="0" xfId="42" applyFont="1" applyFill="1" applyAlignment="1">
      <alignment vertical="center"/>
    </xf>
    <xf numFmtId="0" fontId="61" fillId="20" borderId="12" xfId="42" applyFont="1" applyFill="1" applyBorder="1" applyAlignment="1">
      <alignment horizontal="center" vertical="center"/>
    </xf>
    <xf numFmtId="0" fontId="12" fillId="20" borderId="14" xfId="42" applyFont="1" applyFill="1" applyBorder="1" applyAlignment="1" applyProtection="1">
      <alignment horizontal="center" vertical="center"/>
      <protection hidden="1"/>
    </xf>
    <xf numFmtId="0" fontId="12" fillId="20" borderId="14" xfId="42" applyFont="1" applyFill="1" applyBorder="1" applyAlignment="1">
      <alignment vertical="center"/>
    </xf>
    <xf numFmtId="0" fontId="12" fillId="20" borderId="0" xfId="42" applyFont="1" applyFill="1" applyAlignment="1">
      <alignment horizontal="left" vertical="center"/>
    </xf>
    <xf numFmtId="0" fontId="12" fillId="26" borderId="24" xfId="43" applyFont="1" applyFill="1" applyBorder="1" applyAlignment="1" applyProtection="1">
      <alignment vertical="center"/>
      <protection locked="0"/>
    </xf>
    <xf numFmtId="0" fontId="12" fillId="20" borderId="25" xfId="43" applyFont="1" applyFill="1" applyBorder="1" applyAlignment="1">
      <alignment vertical="center"/>
    </xf>
    <xf numFmtId="0" fontId="12" fillId="20" borderId="14" xfId="43" applyFont="1" applyFill="1" applyBorder="1" applyAlignment="1">
      <alignment vertical="center"/>
    </xf>
    <xf numFmtId="0" fontId="12" fillId="20" borderId="24" xfId="43" applyFont="1" applyFill="1" applyBorder="1" applyAlignment="1">
      <alignment vertical="center"/>
    </xf>
    <xf numFmtId="0" fontId="12" fillId="20" borderId="0" xfId="42" applyFont="1" applyFill="1" applyAlignment="1" applyProtection="1">
      <alignment vertical="center"/>
    </xf>
    <xf numFmtId="0" fontId="12" fillId="20" borderId="23" xfId="42" applyFont="1" applyFill="1" applyBorder="1" applyAlignment="1">
      <alignment horizontal="center" vertical="center"/>
    </xf>
    <xf numFmtId="0" fontId="12" fillId="26" borderId="11" xfId="42" applyFont="1" applyFill="1" applyBorder="1" applyAlignment="1" applyProtection="1">
      <alignment horizontal="left" vertical="center"/>
      <protection locked="0"/>
    </xf>
    <xf numFmtId="0" fontId="12" fillId="20" borderId="10" xfId="42" applyFont="1" applyFill="1" applyBorder="1" applyAlignment="1">
      <alignment horizontal="center" vertical="center"/>
    </xf>
    <xf numFmtId="0" fontId="12" fillId="20" borderId="0" xfId="42" applyFont="1" applyFill="1" applyBorder="1" applyAlignment="1">
      <alignment horizontal="center" vertical="center"/>
    </xf>
    <xf numFmtId="0" fontId="12" fillId="20" borderId="10" xfId="42" applyFont="1" applyFill="1" applyBorder="1" applyAlignment="1">
      <alignment vertical="center"/>
    </xf>
    <xf numFmtId="0" fontId="12" fillId="20" borderId="0" xfId="42" applyFont="1" applyFill="1" applyBorder="1" applyAlignment="1">
      <alignment vertical="center"/>
    </xf>
    <xf numFmtId="0" fontId="12" fillId="20" borderId="11" xfId="42" applyFont="1" applyFill="1" applyBorder="1" applyAlignment="1">
      <alignment vertical="center"/>
    </xf>
    <xf numFmtId="0" fontId="12" fillId="20" borderId="34" xfId="42" applyFont="1" applyFill="1" applyBorder="1" applyAlignment="1">
      <alignment vertical="center"/>
    </xf>
    <xf numFmtId="0" fontId="12" fillId="20" borderId="35" xfId="42" applyFont="1" applyFill="1" applyBorder="1" applyAlignment="1">
      <alignment vertical="center"/>
    </xf>
    <xf numFmtId="0" fontId="12" fillId="20" borderId="35" xfId="42" applyFont="1" applyFill="1" applyBorder="1" applyAlignment="1" applyProtection="1">
      <alignment vertical="center"/>
      <protection locked="0"/>
    </xf>
    <xf numFmtId="0" fontId="12" fillId="20" borderId="33" xfId="42" applyFont="1" applyFill="1" applyBorder="1" applyAlignment="1">
      <alignment vertical="center"/>
    </xf>
    <xf numFmtId="0" fontId="12" fillId="20" borderId="12" xfId="42" applyFont="1" applyFill="1" applyBorder="1" applyAlignment="1">
      <alignment vertical="center"/>
    </xf>
    <xf numFmtId="0" fontId="12" fillId="20" borderId="30" xfId="42" applyFont="1" applyFill="1" applyBorder="1" applyAlignment="1">
      <alignment vertical="center"/>
    </xf>
    <xf numFmtId="0" fontId="12" fillId="20" borderId="13" xfId="42" applyFont="1" applyFill="1" applyBorder="1" applyAlignment="1">
      <alignment vertical="center"/>
    </xf>
    <xf numFmtId="0" fontId="12" fillId="20" borderId="36" xfId="42" applyFont="1" applyFill="1" applyBorder="1" applyAlignment="1">
      <alignment vertical="center"/>
    </xf>
    <xf numFmtId="0" fontId="12" fillId="20" borderId="28" xfId="42" applyFont="1" applyFill="1" applyBorder="1" applyAlignment="1">
      <alignment vertical="center"/>
    </xf>
    <xf numFmtId="0" fontId="12" fillId="20" borderId="23" xfId="42" applyFont="1" applyFill="1" applyBorder="1" applyAlignment="1">
      <alignment vertical="center"/>
    </xf>
    <xf numFmtId="0" fontId="12" fillId="20" borderId="29" xfId="42" applyFont="1" applyFill="1" applyBorder="1" applyAlignment="1">
      <alignment vertical="center"/>
    </xf>
    <xf numFmtId="0" fontId="12" fillId="20" borderId="37" xfId="42" applyFont="1" applyFill="1" applyBorder="1" applyAlignment="1">
      <alignment vertical="center"/>
    </xf>
    <xf numFmtId="0" fontId="12" fillId="20" borderId="32" xfId="42" applyFont="1" applyFill="1" applyBorder="1" applyAlignment="1">
      <alignment vertical="center"/>
    </xf>
    <xf numFmtId="0" fontId="12" fillId="20" borderId="38" xfId="42" applyFont="1" applyFill="1" applyBorder="1" applyAlignment="1">
      <alignment vertical="center"/>
    </xf>
    <xf numFmtId="0" fontId="50" fillId="20" borderId="23" xfId="42" applyFont="1" applyFill="1" applyBorder="1" applyAlignment="1" applyProtection="1">
      <alignment horizontal="left" vertical="center"/>
      <protection locked="0"/>
    </xf>
    <xf numFmtId="0" fontId="50" fillId="20" borderId="0" xfId="42" applyFont="1" applyFill="1" applyAlignment="1">
      <alignment vertical="center"/>
    </xf>
    <xf numFmtId="0" fontId="73" fillId="31" borderId="0" xfId="42" applyFont="1" applyFill="1" applyAlignment="1">
      <alignment vertical="center"/>
    </xf>
    <xf numFmtId="0" fontId="12" fillId="26" borderId="0" xfId="43" applyFont="1" applyFill="1" applyAlignment="1">
      <alignment vertical="center"/>
    </xf>
    <xf numFmtId="0" fontId="36" fillId="20" borderId="10" xfId="0" applyFont="1" applyFill="1" applyBorder="1" applyAlignment="1" applyProtection="1">
      <alignment vertical="center"/>
      <protection hidden="1"/>
    </xf>
    <xf numFmtId="0" fontId="36" fillId="20" borderId="0" xfId="0" applyFont="1" applyFill="1" applyBorder="1" applyAlignment="1" applyProtection="1">
      <alignment horizontal="center" vertical="center"/>
      <protection hidden="1"/>
    </xf>
    <xf numFmtId="0" fontId="36" fillId="20" borderId="0" xfId="0" applyFont="1" applyFill="1" applyBorder="1" applyAlignment="1" applyProtection="1">
      <alignment vertical="center"/>
      <protection hidden="1"/>
    </xf>
    <xf numFmtId="0" fontId="36" fillId="20" borderId="11" xfId="0" applyFont="1" applyFill="1" applyBorder="1" applyAlignment="1" applyProtection="1">
      <alignment vertical="center"/>
      <protection hidden="1"/>
    </xf>
    <xf numFmtId="0" fontId="10" fillId="0" borderId="0" xfId="0" applyFont="1" applyFill="1" applyAlignment="1">
      <alignment horizontal="center" vertical="center"/>
    </xf>
    <xf numFmtId="0" fontId="24" fillId="20" borderId="30" xfId="0" applyFont="1" applyFill="1" applyBorder="1" applyAlignment="1" applyProtection="1">
      <alignment vertical="center"/>
      <protection locked="0"/>
    </xf>
    <xf numFmtId="0" fontId="24" fillId="20" borderId="12" xfId="0" applyFont="1" applyFill="1" applyBorder="1" applyAlignment="1" applyProtection="1">
      <alignment vertical="center"/>
      <protection locked="0"/>
    </xf>
    <xf numFmtId="0" fontId="36" fillId="20" borderId="0" xfId="0" applyFont="1" applyFill="1" applyAlignment="1" applyProtection="1">
      <alignment vertical="center"/>
      <protection hidden="1"/>
    </xf>
    <xf numFmtId="0" fontId="70" fillId="0" borderId="0" xfId="0" applyFont="1" applyFill="1" applyAlignment="1" applyProtection="1">
      <alignment vertical="center"/>
      <protection hidden="1"/>
    </xf>
    <xf numFmtId="0" fontId="0" fillId="20" borderId="30" xfId="0" applyFill="1" applyBorder="1" applyAlignment="1" applyProtection="1">
      <alignment vertical="center"/>
      <protection hidden="1"/>
    </xf>
    <xf numFmtId="0" fontId="10" fillId="20" borderId="11" xfId="0" applyFont="1" applyFill="1" applyBorder="1" applyAlignment="1" applyProtection="1">
      <alignment vertical="center"/>
      <protection hidden="1"/>
    </xf>
    <xf numFmtId="0" fontId="10" fillId="20" borderId="10" xfId="0" applyFont="1" applyFill="1" applyBorder="1" applyAlignment="1" applyProtection="1">
      <alignment vertical="center"/>
      <protection hidden="1"/>
    </xf>
    <xf numFmtId="0" fontId="10" fillId="20" borderId="0" xfId="0" applyFont="1" applyFill="1" applyAlignment="1" applyProtection="1">
      <alignment vertical="center"/>
      <protection hidden="1"/>
    </xf>
    <xf numFmtId="0" fontId="10" fillId="0" borderId="0" xfId="0" applyFont="1" applyFill="1" applyAlignment="1" applyProtection="1">
      <alignment vertical="center"/>
      <protection hidden="1"/>
    </xf>
    <xf numFmtId="0" fontId="10" fillId="20" borderId="11" xfId="0" applyFont="1" applyFill="1" applyBorder="1" applyAlignment="1" applyProtection="1">
      <alignment vertical="center"/>
      <protection locked="0"/>
    </xf>
    <xf numFmtId="0" fontId="10" fillId="20" borderId="30" xfId="0" applyFont="1" applyFill="1" applyBorder="1" applyAlignment="1" applyProtection="1">
      <alignment vertical="center"/>
      <protection hidden="1"/>
    </xf>
    <xf numFmtId="0" fontId="10" fillId="20" borderId="12" xfId="0" applyFont="1" applyFill="1" applyBorder="1" applyAlignment="1" applyProtection="1">
      <alignment vertical="center"/>
      <protection hidden="1"/>
    </xf>
    <xf numFmtId="0" fontId="10" fillId="20" borderId="12" xfId="0" applyFont="1" applyFill="1" applyBorder="1" applyAlignment="1" applyProtection="1">
      <alignment vertical="center"/>
      <protection locked="0"/>
    </xf>
    <xf numFmtId="0" fontId="10" fillId="20" borderId="13" xfId="0" applyFont="1" applyFill="1" applyBorder="1" applyAlignment="1" applyProtection="1">
      <alignment vertical="center"/>
      <protection locked="0"/>
    </xf>
    <xf numFmtId="0" fontId="36" fillId="25" borderId="0" xfId="0" applyFont="1" applyFill="1" applyBorder="1" applyAlignment="1" applyProtection="1">
      <alignment vertical="center"/>
      <protection hidden="1"/>
    </xf>
    <xf numFmtId="0" fontId="75" fillId="25" borderId="0" xfId="0" applyFont="1" applyFill="1" applyBorder="1" applyAlignment="1">
      <alignment horizontal="center" vertical="center"/>
    </xf>
    <xf numFmtId="0" fontId="36" fillId="32" borderId="0" xfId="0" applyFont="1" applyFill="1" applyBorder="1" applyAlignment="1" applyProtection="1">
      <alignment vertical="center"/>
      <protection hidden="1"/>
    </xf>
    <xf numFmtId="0" fontId="36" fillId="32" borderId="39" xfId="0" applyFont="1" applyFill="1" applyBorder="1" applyAlignment="1" applyProtection="1">
      <alignment vertical="center"/>
      <protection hidden="1"/>
    </xf>
    <xf numFmtId="0" fontId="36" fillId="32" borderId="8" xfId="0" applyFont="1" applyFill="1" applyBorder="1" applyAlignment="1" applyProtection="1">
      <alignment vertical="center"/>
      <protection hidden="1"/>
    </xf>
    <xf numFmtId="0" fontId="36" fillId="25" borderId="8" xfId="0" applyFont="1" applyFill="1" applyBorder="1" applyAlignment="1" applyProtection="1">
      <alignment vertical="center"/>
      <protection hidden="1"/>
    </xf>
    <xf numFmtId="0" fontId="36" fillId="25" borderId="40" xfId="0" applyFont="1" applyFill="1" applyBorder="1" applyAlignment="1" applyProtection="1">
      <alignment vertical="center"/>
      <protection hidden="1"/>
    </xf>
    <xf numFmtId="0" fontId="36" fillId="25" borderId="39" xfId="0" applyFont="1" applyFill="1" applyBorder="1" applyAlignment="1" applyProtection="1">
      <alignment vertical="center"/>
      <protection hidden="1"/>
    </xf>
    <xf numFmtId="0" fontId="36" fillId="25" borderId="8" xfId="0" applyFont="1" applyFill="1" applyBorder="1" applyAlignment="1" applyProtection="1">
      <alignment horizontal="center" vertical="center"/>
      <protection hidden="1"/>
    </xf>
    <xf numFmtId="0" fontId="36" fillId="25" borderId="41" xfId="0" applyFont="1" applyFill="1" applyBorder="1" applyAlignment="1" applyProtection="1">
      <alignment vertical="center"/>
      <protection hidden="1"/>
    </xf>
    <xf numFmtId="0" fontId="76" fillId="25" borderId="8" xfId="0" applyFont="1" applyFill="1" applyBorder="1" applyAlignment="1" applyProtection="1">
      <alignment vertical="center"/>
      <protection hidden="1"/>
    </xf>
    <xf numFmtId="0" fontId="13" fillId="25" borderId="40" xfId="0" applyFont="1" applyFill="1" applyBorder="1" applyAlignment="1" applyProtection="1">
      <alignment vertical="center"/>
      <protection hidden="1"/>
    </xf>
    <xf numFmtId="0" fontId="13" fillId="25" borderId="0" xfId="0" applyFont="1" applyFill="1" applyBorder="1" applyAlignment="1" applyProtection="1">
      <alignment vertical="center"/>
      <protection hidden="1"/>
    </xf>
    <xf numFmtId="0" fontId="13" fillId="32" borderId="39" xfId="0" applyFont="1" applyFill="1" applyBorder="1" applyAlignment="1" applyProtection="1">
      <alignment vertical="center"/>
      <protection hidden="1"/>
    </xf>
    <xf numFmtId="0" fontId="13" fillId="32" borderId="8" xfId="0" applyFont="1" applyFill="1" applyBorder="1" applyAlignment="1" applyProtection="1">
      <alignment vertical="center"/>
      <protection hidden="1"/>
    </xf>
    <xf numFmtId="0" fontId="36" fillId="25" borderId="42" xfId="0" applyFont="1" applyFill="1" applyBorder="1" applyAlignment="1" applyProtection="1">
      <alignment vertical="center"/>
      <protection hidden="1"/>
    </xf>
    <xf numFmtId="0" fontId="10" fillId="20" borderId="43" xfId="0" applyNumberFormat="1" applyFont="1" applyFill="1" applyBorder="1" applyAlignment="1" applyProtection="1">
      <alignment horizontal="left" vertical="center" wrapText="1" shrinkToFit="1"/>
      <protection hidden="1"/>
    </xf>
    <xf numFmtId="0" fontId="80" fillId="20" borderId="44" xfId="0" applyFont="1" applyFill="1" applyBorder="1" applyAlignment="1" applyProtection="1">
      <alignment horizontal="center" vertical="center" wrapText="1" shrinkToFit="1"/>
      <protection hidden="1"/>
    </xf>
    <xf numFmtId="0" fontId="1" fillId="20" borderId="44" xfId="0" applyFont="1" applyFill="1" applyBorder="1" applyAlignment="1" applyProtection="1">
      <alignment horizontal="center" vertical="center" wrapText="1" shrinkToFit="1"/>
      <protection hidden="1"/>
    </xf>
    <xf numFmtId="3" fontId="42" fillId="20" borderId="45" xfId="0" applyNumberFormat="1" applyFont="1" applyFill="1" applyBorder="1" applyAlignment="1" applyProtection="1">
      <alignment horizontal="right" vertical="center" wrapText="1"/>
      <protection hidden="1"/>
    </xf>
    <xf numFmtId="0" fontId="36" fillId="32" borderId="8" xfId="0" applyFont="1" applyFill="1" applyBorder="1" applyAlignment="1" applyProtection="1">
      <alignment vertical="center"/>
      <protection locked="0"/>
    </xf>
    <xf numFmtId="0" fontId="41" fillId="25" borderId="0" xfId="0" applyFont="1" applyFill="1" applyBorder="1" applyAlignment="1" applyProtection="1">
      <alignment horizontal="center" vertical="center"/>
      <protection hidden="1"/>
    </xf>
    <xf numFmtId="0" fontId="20" fillId="20" borderId="46" xfId="0" applyFont="1" applyFill="1" applyBorder="1" applyAlignment="1" applyProtection="1">
      <alignment horizontal="left" vertical="center" wrapText="1" shrinkToFit="1"/>
      <protection hidden="1"/>
    </xf>
    <xf numFmtId="4" fontId="82" fillId="25" borderId="8" xfId="0" applyNumberFormat="1" applyFont="1" applyFill="1" applyBorder="1" applyAlignment="1" applyProtection="1">
      <alignment vertical="center"/>
      <protection hidden="1"/>
    </xf>
    <xf numFmtId="0" fontId="83" fillId="20" borderId="47" xfId="0" applyFont="1" applyFill="1" applyBorder="1" applyAlignment="1" applyProtection="1">
      <alignment horizontal="center" vertical="center" wrapText="1"/>
      <protection hidden="1"/>
    </xf>
    <xf numFmtId="0" fontId="84" fillId="20" borderId="47" xfId="0" applyFont="1" applyFill="1" applyBorder="1" applyAlignment="1" applyProtection="1">
      <alignment horizontal="center" vertical="center" wrapText="1" shrinkToFit="1"/>
      <protection hidden="1"/>
    </xf>
    <xf numFmtId="0" fontId="20" fillId="20" borderId="48" xfId="0" applyFont="1" applyFill="1" applyBorder="1" applyAlignment="1" applyProtection="1">
      <alignment horizontal="left" vertical="center" wrapText="1" shrinkToFit="1"/>
      <protection hidden="1"/>
    </xf>
    <xf numFmtId="170" fontId="28" fillId="25" borderId="0" xfId="0" applyNumberFormat="1" applyFont="1" applyFill="1" applyBorder="1" applyAlignment="1" applyProtection="1">
      <alignment horizontal="center" vertical="center"/>
      <protection locked="0"/>
    </xf>
    <xf numFmtId="0" fontId="82" fillId="25" borderId="8" xfId="0" applyFont="1" applyFill="1" applyBorder="1" applyAlignment="1" applyProtection="1">
      <alignment vertical="center"/>
      <protection hidden="1"/>
    </xf>
    <xf numFmtId="1" fontId="85" fillId="20" borderId="47" xfId="0" applyNumberFormat="1" applyFont="1" applyFill="1" applyBorder="1" applyAlignment="1" applyProtection="1">
      <alignment horizontal="center" vertical="center" wrapText="1"/>
      <protection hidden="1"/>
    </xf>
    <xf numFmtId="0" fontId="85" fillId="20" borderId="47" xfId="0" applyFont="1" applyFill="1" applyBorder="1" applyAlignment="1" applyProtection="1">
      <alignment horizontal="center" vertical="center"/>
      <protection hidden="1"/>
    </xf>
    <xf numFmtId="176" fontId="28" fillId="25" borderId="0" xfId="0" applyNumberFormat="1" applyFont="1" applyFill="1" applyBorder="1" applyAlignment="1" applyProtection="1">
      <alignment horizontal="center" vertical="center"/>
      <protection locked="0"/>
    </xf>
    <xf numFmtId="0" fontId="2" fillId="20" borderId="49" xfId="0" applyFont="1" applyFill="1" applyBorder="1" applyAlignment="1" applyProtection="1">
      <alignment horizontal="left" vertical="center" wrapText="1" shrinkToFit="1"/>
      <protection hidden="1"/>
    </xf>
    <xf numFmtId="0" fontId="40" fillId="20" borderId="50" xfId="0" applyFont="1" applyFill="1" applyBorder="1" applyAlignment="1" applyProtection="1">
      <alignment horizontal="center" vertical="center"/>
      <protection hidden="1"/>
    </xf>
    <xf numFmtId="0" fontId="40" fillId="20" borderId="51" xfId="0" applyFont="1" applyFill="1" applyBorder="1" applyAlignment="1" applyProtection="1">
      <alignment horizontal="center" vertical="center"/>
      <protection hidden="1"/>
    </xf>
    <xf numFmtId="0" fontId="42" fillId="20" borderId="51" xfId="0" applyFont="1" applyFill="1" applyBorder="1" applyAlignment="1" applyProtection="1">
      <alignment horizontal="center" vertical="center"/>
      <protection hidden="1"/>
    </xf>
    <xf numFmtId="0" fontId="40" fillId="20" borderId="52" xfId="0" applyFont="1" applyFill="1" applyBorder="1" applyAlignment="1" applyProtection="1">
      <alignment horizontal="center" vertical="center"/>
      <protection hidden="1"/>
    </xf>
    <xf numFmtId="0" fontId="36" fillId="32" borderId="53" xfId="0" applyFont="1" applyFill="1" applyBorder="1" applyAlignment="1" applyProtection="1">
      <alignment vertical="center"/>
      <protection hidden="1"/>
    </xf>
    <xf numFmtId="0" fontId="36" fillId="25" borderId="53" xfId="0" applyFont="1" applyFill="1" applyBorder="1" applyAlignment="1" applyProtection="1">
      <alignment vertical="center"/>
      <protection hidden="1"/>
    </xf>
    <xf numFmtId="0" fontId="13" fillId="25" borderId="53" xfId="0" applyFont="1" applyFill="1" applyBorder="1" applyAlignment="1" applyProtection="1">
      <alignment vertical="center"/>
      <protection hidden="1"/>
    </xf>
    <xf numFmtId="0" fontId="13" fillId="32" borderId="53" xfId="0" applyFont="1" applyFill="1" applyBorder="1" applyAlignment="1" applyProtection="1">
      <alignment vertical="center"/>
      <protection hidden="1"/>
    </xf>
    <xf numFmtId="0" fontId="13" fillId="20" borderId="12" xfId="0" applyFont="1" applyFill="1" applyBorder="1" applyAlignment="1" applyProtection="1">
      <alignment horizontal="center" vertical="center"/>
      <protection hidden="1"/>
    </xf>
    <xf numFmtId="0" fontId="28" fillId="25" borderId="0" xfId="0" applyFont="1" applyFill="1" applyBorder="1" applyAlignment="1" applyProtection="1">
      <alignment horizontal="center" vertical="center"/>
      <protection locked="0"/>
    </xf>
    <xf numFmtId="0" fontId="76" fillId="25" borderId="53" xfId="0" applyFont="1" applyFill="1" applyBorder="1" applyAlignment="1" applyProtection="1">
      <alignment vertical="center"/>
      <protection hidden="1"/>
    </xf>
    <xf numFmtId="0" fontId="36" fillId="25" borderId="0" xfId="0" applyFont="1" applyFill="1" applyBorder="1" applyAlignment="1" applyProtection="1">
      <alignment vertical="center" wrapText="1"/>
      <protection hidden="1"/>
    </xf>
    <xf numFmtId="0" fontId="36" fillId="32" borderId="0" xfId="0" applyFont="1" applyFill="1" applyBorder="1" applyAlignment="1" applyProtection="1">
      <alignment vertical="center" wrapText="1"/>
      <protection hidden="1"/>
    </xf>
    <xf numFmtId="0" fontId="36" fillId="32" borderId="39" xfId="0" applyFont="1" applyFill="1" applyBorder="1" applyAlignment="1" applyProtection="1">
      <alignment vertical="center" wrapText="1"/>
      <protection hidden="1"/>
    </xf>
    <xf numFmtId="0" fontId="36" fillId="32" borderId="8" xfId="0" applyFont="1" applyFill="1" applyBorder="1" applyAlignment="1" applyProtection="1">
      <alignment vertical="center" wrapText="1"/>
      <protection hidden="1"/>
    </xf>
    <xf numFmtId="0" fontId="36" fillId="25" borderId="40" xfId="0" applyFont="1" applyFill="1" applyBorder="1" applyAlignment="1" applyProtection="1">
      <alignment vertical="center" wrapText="1"/>
      <protection hidden="1"/>
    </xf>
    <xf numFmtId="0" fontId="13" fillId="25" borderId="53" xfId="0" applyFont="1" applyFill="1" applyBorder="1" applyAlignment="1" applyProtection="1">
      <alignment vertical="center" wrapText="1"/>
      <protection hidden="1"/>
    </xf>
    <xf numFmtId="0" fontId="13" fillId="32" borderId="39" xfId="0" applyFont="1" applyFill="1" applyBorder="1" applyAlignment="1" applyProtection="1">
      <alignment vertical="center" wrapText="1"/>
      <protection hidden="1"/>
    </xf>
    <xf numFmtId="0" fontId="13" fillId="32" borderId="8" xfId="0" applyFont="1" applyFill="1" applyBorder="1" applyAlignment="1" applyProtection="1">
      <alignment vertical="center" wrapText="1"/>
      <protection hidden="1"/>
    </xf>
    <xf numFmtId="0" fontId="19" fillId="26" borderId="14" xfId="0" applyFont="1" applyFill="1" applyBorder="1" applyAlignment="1" applyProtection="1">
      <alignment horizontal="center" vertical="center" wrapText="1"/>
      <protection locked="0"/>
    </xf>
    <xf numFmtId="0" fontId="36" fillId="25" borderId="8" xfId="0" applyFont="1" applyFill="1" applyBorder="1" applyAlignment="1" applyProtection="1">
      <alignment vertical="center" wrapText="1"/>
      <protection hidden="1"/>
    </xf>
    <xf numFmtId="0" fontId="36" fillId="25" borderId="39" xfId="0" applyFont="1" applyFill="1" applyBorder="1" applyAlignment="1" applyProtection="1">
      <alignment vertical="center" wrapText="1"/>
      <protection hidden="1"/>
    </xf>
    <xf numFmtId="0" fontId="76" fillId="25" borderId="8" xfId="0" applyFont="1" applyFill="1" applyBorder="1" applyAlignment="1" applyProtection="1">
      <alignment vertical="center" wrapText="1"/>
      <protection hidden="1"/>
    </xf>
    <xf numFmtId="0" fontId="36" fillId="20" borderId="47" xfId="0" applyFont="1" applyFill="1" applyBorder="1" applyAlignment="1" applyProtection="1">
      <alignment horizontal="center" vertical="center" wrapText="1"/>
      <protection locked="0"/>
    </xf>
    <xf numFmtId="0" fontId="40" fillId="25" borderId="0" xfId="0" applyFont="1" applyFill="1" applyBorder="1" applyAlignment="1" applyProtection="1">
      <alignment horizontal="center" vertical="center"/>
      <protection hidden="1"/>
    </xf>
    <xf numFmtId="0" fontId="83" fillId="20" borderId="54" xfId="0" applyFont="1" applyFill="1" applyBorder="1" applyAlignment="1" applyProtection="1">
      <alignment horizontal="center" vertical="center" wrapText="1"/>
      <protection hidden="1"/>
    </xf>
    <xf numFmtId="0" fontId="83" fillId="20" borderId="55" xfId="0" applyFont="1" applyFill="1" applyBorder="1" applyAlignment="1" applyProtection="1">
      <alignment horizontal="center" vertical="center" wrapText="1"/>
      <protection hidden="1"/>
    </xf>
    <xf numFmtId="170" fontId="28" fillId="25" borderId="0" xfId="0" applyNumberFormat="1" applyFont="1" applyFill="1" applyBorder="1" applyAlignment="1" applyProtection="1">
      <alignment horizontal="center" vertical="center"/>
      <protection hidden="1"/>
    </xf>
    <xf numFmtId="1" fontId="27" fillId="26" borderId="56" xfId="0" applyNumberFormat="1" applyFont="1" applyFill="1" applyBorder="1" applyAlignment="1" applyProtection="1">
      <alignment horizontal="center" vertical="center" wrapText="1"/>
      <protection hidden="1"/>
    </xf>
    <xf numFmtId="1" fontId="88" fillId="26" borderId="57" xfId="0" applyNumberFormat="1" applyFont="1" applyFill="1" applyBorder="1" applyAlignment="1" applyProtection="1">
      <alignment horizontal="center" vertical="center" shrinkToFit="1"/>
      <protection locked="0"/>
    </xf>
    <xf numFmtId="1" fontId="88" fillId="26" borderId="58" xfId="0" applyNumberFormat="1" applyFont="1" applyFill="1" applyBorder="1" applyAlignment="1" applyProtection="1">
      <alignment horizontal="center" vertical="center" shrinkToFit="1"/>
      <protection locked="0"/>
    </xf>
    <xf numFmtId="1" fontId="88" fillId="26" borderId="59" xfId="0" applyNumberFormat="1" applyFont="1" applyFill="1" applyBorder="1" applyAlignment="1" applyProtection="1">
      <alignment horizontal="center" vertical="center" shrinkToFit="1"/>
      <protection locked="0"/>
    </xf>
    <xf numFmtId="1" fontId="88" fillId="26" borderId="60" xfId="0" applyNumberFormat="1" applyFont="1" applyFill="1" applyBorder="1" applyAlignment="1" applyProtection="1">
      <alignment horizontal="center" vertical="center" shrinkToFit="1"/>
      <protection locked="0"/>
    </xf>
    <xf numFmtId="1" fontId="88" fillId="26" borderId="61" xfId="0" applyNumberFormat="1" applyFont="1" applyFill="1" applyBorder="1" applyAlignment="1" applyProtection="1">
      <alignment horizontal="center" vertical="center" shrinkToFit="1"/>
      <protection locked="0"/>
    </xf>
    <xf numFmtId="1" fontId="88" fillId="26" borderId="62" xfId="0" applyNumberFormat="1" applyFont="1" applyFill="1" applyBorder="1" applyAlignment="1" applyProtection="1">
      <alignment horizontal="center" vertical="center" shrinkToFit="1"/>
      <protection locked="0"/>
    </xf>
    <xf numFmtId="1" fontId="88" fillId="26" borderId="63" xfId="0" applyNumberFormat="1" applyFont="1" applyFill="1" applyBorder="1" applyAlignment="1" applyProtection="1">
      <alignment horizontal="center" vertical="center" shrinkToFit="1"/>
      <protection locked="0"/>
    </xf>
    <xf numFmtId="1" fontId="27" fillId="26" borderId="57" xfId="0" applyNumberFormat="1" applyFont="1" applyFill="1" applyBorder="1" applyAlignment="1" applyProtection="1">
      <alignment horizontal="center" vertical="center" wrapText="1"/>
      <protection hidden="1"/>
    </xf>
    <xf numFmtId="1" fontId="27" fillId="26" borderId="58" xfId="0" applyNumberFormat="1" applyFont="1" applyFill="1" applyBorder="1" applyAlignment="1" applyProtection="1">
      <alignment horizontal="center" vertical="center" wrapText="1"/>
      <protection hidden="1"/>
    </xf>
    <xf numFmtId="1" fontId="27" fillId="26" borderId="64" xfId="0" applyNumberFormat="1" applyFont="1" applyFill="1" applyBorder="1" applyAlignment="1" applyProtection="1">
      <alignment horizontal="center" vertical="center" wrapText="1"/>
      <protection hidden="1"/>
    </xf>
    <xf numFmtId="4" fontId="89" fillId="33" borderId="65" xfId="0" applyNumberFormat="1" applyFont="1" applyFill="1" applyBorder="1" applyAlignment="1" applyProtection="1">
      <alignment horizontal="right" vertical="center" wrapText="1"/>
      <protection locked="0"/>
    </xf>
    <xf numFmtId="0" fontId="27" fillId="26" borderId="66" xfId="0" applyFont="1" applyFill="1" applyBorder="1" applyAlignment="1" applyProtection="1">
      <alignment horizontal="left" vertical="center" shrinkToFit="1"/>
      <protection hidden="1"/>
    </xf>
    <xf numFmtId="0" fontId="36" fillId="32" borderId="0" xfId="0" applyFont="1" applyFill="1" applyBorder="1" applyAlignment="1" applyProtection="1">
      <alignment vertical="center" wrapText="1"/>
      <protection locked="0"/>
    </xf>
    <xf numFmtId="0" fontId="13" fillId="34" borderId="14" xfId="0" applyFont="1" applyFill="1" applyBorder="1" applyAlignment="1" applyProtection="1">
      <alignment horizontal="center" vertical="center" wrapText="1"/>
      <protection locked="0"/>
    </xf>
    <xf numFmtId="0" fontId="13" fillId="32" borderId="40" xfId="0" applyFont="1" applyFill="1" applyBorder="1" applyAlignment="1" applyProtection="1">
      <alignment vertical="center" wrapText="1"/>
      <protection hidden="1"/>
    </xf>
    <xf numFmtId="0" fontId="36" fillId="25" borderId="8" xfId="0" applyNumberFormat="1" applyFont="1" applyFill="1" applyBorder="1" applyAlignment="1" applyProtection="1">
      <alignment vertical="center" wrapText="1"/>
      <protection hidden="1"/>
    </xf>
    <xf numFmtId="0" fontId="36" fillId="25" borderId="67" xfId="0" applyFont="1" applyFill="1" applyBorder="1" applyAlignment="1" applyProtection="1">
      <alignment vertical="center" wrapText="1"/>
      <protection hidden="1"/>
    </xf>
    <xf numFmtId="0" fontId="36" fillId="25" borderId="68" xfId="0" applyFont="1" applyFill="1" applyBorder="1" applyAlignment="1" applyProtection="1">
      <alignment vertical="center" wrapText="1"/>
      <protection hidden="1"/>
    </xf>
    <xf numFmtId="1" fontId="27" fillId="26" borderId="69" xfId="0" applyNumberFormat="1" applyFont="1" applyFill="1" applyBorder="1" applyAlignment="1" applyProtection="1">
      <alignment horizontal="center" vertical="center" wrapText="1"/>
      <protection hidden="1"/>
    </xf>
    <xf numFmtId="1" fontId="88" fillId="26" borderId="70" xfId="0" applyNumberFormat="1" applyFont="1" applyFill="1" applyBorder="1" applyAlignment="1" applyProtection="1">
      <alignment horizontal="center" vertical="center" shrinkToFit="1"/>
      <protection locked="0"/>
    </xf>
    <xf numFmtId="1" fontId="88" fillId="26" borderId="71" xfId="0" applyNumberFormat="1" applyFont="1" applyFill="1" applyBorder="1" applyAlignment="1" applyProtection="1">
      <alignment horizontal="center" vertical="center" shrinkToFit="1"/>
      <protection locked="0"/>
    </xf>
    <xf numFmtId="1" fontId="88" fillId="26" borderId="72" xfId="0" applyNumberFormat="1" applyFont="1" applyFill="1" applyBorder="1" applyAlignment="1" applyProtection="1">
      <alignment horizontal="center" vertical="center" shrinkToFit="1"/>
      <protection locked="0"/>
    </xf>
    <xf numFmtId="1" fontId="88" fillId="26" borderId="73" xfId="0" applyNumberFormat="1" applyFont="1" applyFill="1" applyBorder="1" applyAlignment="1" applyProtection="1">
      <alignment horizontal="center" vertical="center" shrinkToFit="1"/>
      <protection locked="0"/>
    </xf>
    <xf numFmtId="1" fontId="88" fillId="26" borderId="74" xfId="0" applyNumberFormat="1" applyFont="1" applyFill="1" applyBorder="1" applyAlignment="1" applyProtection="1">
      <alignment horizontal="center" vertical="center" shrinkToFit="1"/>
      <protection locked="0"/>
    </xf>
    <xf numFmtId="1" fontId="88" fillId="26" borderId="75" xfId="0" applyNumberFormat="1" applyFont="1" applyFill="1" applyBorder="1" applyAlignment="1" applyProtection="1">
      <alignment horizontal="center" vertical="center" shrinkToFit="1"/>
      <protection locked="0"/>
    </xf>
    <xf numFmtId="1" fontId="88" fillId="26" borderId="76" xfId="0" applyNumberFormat="1" applyFont="1" applyFill="1" applyBorder="1" applyAlignment="1" applyProtection="1">
      <alignment horizontal="center" vertical="center" shrinkToFit="1"/>
      <protection locked="0"/>
    </xf>
    <xf numFmtId="1" fontId="27" fillId="26" borderId="70" xfId="0" applyNumberFormat="1" applyFont="1" applyFill="1" applyBorder="1" applyAlignment="1" applyProtection="1">
      <alignment horizontal="center" vertical="center" wrapText="1"/>
      <protection hidden="1"/>
    </xf>
    <xf numFmtId="1" fontId="27" fillId="26" borderId="71" xfId="0" applyNumberFormat="1" applyFont="1" applyFill="1" applyBorder="1" applyAlignment="1" applyProtection="1">
      <alignment horizontal="center" vertical="center" wrapText="1"/>
      <protection hidden="1"/>
    </xf>
    <xf numFmtId="1" fontId="27" fillId="26" borderId="77" xfId="0" applyNumberFormat="1" applyFont="1" applyFill="1" applyBorder="1" applyAlignment="1" applyProtection="1">
      <alignment horizontal="center" vertical="center" wrapText="1"/>
      <protection hidden="1"/>
    </xf>
    <xf numFmtId="4" fontId="89" fillId="33" borderId="78" xfId="0" applyNumberFormat="1" applyFont="1" applyFill="1" applyBorder="1" applyAlignment="1" applyProtection="1">
      <alignment horizontal="right" vertical="center" wrapText="1"/>
      <protection locked="0"/>
    </xf>
    <xf numFmtId="0" fontId="27" fillId="26" borderId="76" xfId="0" applyFont="1" applyFill="1" applyBorder="1" applyAlignment="1" applyProtection="1">
      <alignment horizontal="left" vertical="center" shrinkToFit="1"/>
      <protection hidden="1"/>
    </xf>
    <xf numFmtId="0" fontId="13" fillId="25" borderId="8" xfId="0" applyFont="1" applyFill="1" applyBorder="1" applyAlignment="1" applyProtection="1">
      <alignment horizontal="center" vertical="center" wrapText="1"/>
      <protection hidden="1"/>
    </xf>
    <xf numFmtId="1" fontId="27" fillId="26" borderId="79" xfId="0" applyNumberFormat="1" applyFont="1" applyFill="1" applyBorder="1" applyAlignment="1" applyProtection="1">
      <alignment horizontal="center" vertical="center" wrapText="1"/>
      <protection hidden="1"/>
    </xf>
    <xf numFmtId="1" fontId="88" fillId="26" borderId="80" xfId="0" applyNumberFormat="1" applyFont="1" applyFill="1" applyBorder="1" applyAlignment="1" applyProtection="1">
      <alignment horizontal="center" vertical="center" shrinkToFit="1"/>
      <protection locked="0"/>
    </xf>
    <xf numFmtId="1" fontId="88" fillId="26" borderId="81" xfId="0" applyNumberFormat="1" applyFont="1" applyFill="1" applyBorder="1" applyAlignment="1" applyProtection="1">
      <alignment horizontal="center" vertical="center" shrinkToFit="1"/>
      <protection locked="0"/>
    </xf>
    <xf numFmtId="1" fontId="88" fillId="26" borderId="82" xfId="0" applyNumberFormat="1" applyFont="1" applyFill="1" applyBorder="1" applyAlignment="1" applyProtection="1">
      <alignment horizontal="center" vertical="center" shrinkToFit="1"/>
      <protection locked="0"/>
    </xf>
    <xf numFmtId="1" fontId="88" fillId="26" borderId="83" xfId="0" applyNumberFormat="1" applyFont="1" applyFill="1" applyBorder="1" applyAlignment="1" applyProtection="1">
      <alignment horizontal="center" vertical="center" shrinkToFit="1"/>
      <protection locked="0"/>
    </xf>
    <xf numFmtId="1" fontId="88" fillId="26" borderId="84" xfId="0" applyNumberFormat="1" applyFont="1" applyFill="1" applyBorder="1" applyAlignment="1" applyProtection="1">
      <alignment horizontal="center" vertical="center" shrinkToFit="1"/>
      <protection locked="0"/>
    </xf>
    <xf numFmtId="1" fontId="88" fillId="26" borderId="85" xfId="0" applyNumberFormat="1" applyFont="1" applyFill="1" applyBorder="1" applyAlignment="1" applyProtection="1">
      <alignment horizontal="center" vertical="center" shrinkToFit="1"/>
      <protection locked="0"/>
    </xf>
    <xf numFmtId="1" fontId="88" fillId="26" borderId="86" xfId="0" applyNumberFormat="1" applyFont="1" applyFill="1" applyBorder="1" applyAlignment="1" applyProtection="1">
      <alignment horizontal="center" vertical="center" shrinkToFit="1"/>
      <protection locked="0"/>
    </xf>
    <xf numFmtId="1" fontId="27" fillId="26" borderId="80" xfId="0" applyNumberFormat="1" applyFont="1" applyFill="1" applyBorder="1" applyAlignment="1" applyProtection="1">
      <alignment horizontal="center" vertical="center" wrapText="1"/>
      <protection hidden="1"/>
    </xf>
    <xf numFmtId="1" fontId="27" fillId="26" borderId="81" xfId="0" applyNumberFormat="1" applyFont="1" applyFill="1" applyBorder="1" applyAlignment="1" applyProtection="1">
      <alignment horizontal="center" vertical="center" wrapText="1"/>
      <protection hidden="1"/>
    </xf>
    <xf numFmtId="1" fontId="27" fillId="26" borderId="87" xfId="0" applyNumberFormat="1" applyFont="1" applyFill="1" applyBorder="1" applyAlignment="1" applyProtection="1">
      <alignment horizontal="center" vertical="center" wrapText="1"/>
      <protection hidden="1"/>
    </xf>
    <xf numFmtId="4" fontId="89" fillId="33" borderId="88" xfId="0" applyNumberFormat="1" applyFont="1" applyFill="1" applyBorder="1" applyAlignment="1" applyProtection="1">
      <alignment horizontal="right" vertical="center" wrapText="1"/>
      <protection locked="0"/>
    </xf>
    <xf numFmtId="0" fontId="27" fillId="26" borderId="86" xfId="0" applyFont="1" applyFill="1" applyBorder="1" applyAlignment="1" applyProtection="1">
      <alignment horizontal="left" vertical="center" shrinkToFit="1"/>
      <protection hidden="1"/>
    </xf>
    <xf numFmtId="1" fontId="38" fillId="20" borderId="89" xfId="0" applyNumberFormat="1" applyFont="1" applyFill="1" applyBorder="1" applyAlignment="1" applyProtection="1">
      <alignment horizontal="center" vertical="center" shrinkToFit="1"/>
      <protection hidden="1"/>
    </xf>
    <xf numFmtId="0" fontId="13" fillId="32" borderId="40" xfId="0" applyFont="1" applyFill="1" applyBorder="1" applyAlignment="1" applyProtection="1">
      <alignment vertical="center"/>
      <protection hidden="1"/>
    </xf>
    <xf numFmtId="1" fontId="24" fillId="20" borderId="90" xfId="0" applyNumberFormat="1" applyFont="1" applyFill="1" applyBorder="1" applyAlignment="1" applyProtection="1">
      <alignment horizontal="center" vertical="center" wrapText="1"/>
      <protection hidden="1"/>
    </xf>
    <xf numFmtId="1" fontId="38" fillId="20" borderId="91" xfId="0" applyNumberFormat="1" applyFont="1" applyFill="1" applyBorder="1" applyAlignment="1" applyProtection="1">
      <alignment horizontal="center" vertical="center" shrinkToFit="1"/>
      <protection hidden="1"/>
    </xf>
    <xf numFmtId="1" fontId="38" fillId="20" borderId="92" xfId="0" applyNumberFormat="1" applyFont="1" applyFill="1" applyBorder="1" applyAlignment="1" applyProtection="1">
      <alignment horizontal="center" vertical="center" shrinkToFit="1"/>
      <protection hidden="1"/>
    </xf>
    <xf numFmtId="1" fontId="38" fillId="20" borderId="93" xfId="0" applyNumberFormat="1" applyFont="1" applyFill="1" applyBorder="1" applyAlignment="1" applyProtection="1">
      <alignment horizontal="center" vertical="center" shrinkToFit="1"/>
      <protection hidden="1"/>
    </xf>
    <xf numFmtId="1" fontId="38" fillId="20" borderId="94" xfId="0" applyNumberFormat="1" applyFont="1" applyFill="1" applyBorder="1" applyAlignment="1" applyProtection="1">
      <alignment horizontal="center" vertical="center" shrinkToFit="1"/>
      <protection hidden="1"/>
    </xf>
    <xf numFmtId="1" fontId="38" fillId="20" borderId="95" xfId="0" applyNumberFormat="1" applyFont="1" applyFill="1" applyBorder="1" applyAlignment="1" applyProtection="1">
      <alignment horizontal="center" vertical="center" shrinkToFit="1"/>
      <protection hidden="1"/>
    </xf>
    <xf numFmtId="1" fontId="38" fillId="20" borderId="96" xfId="0" applyNumberFormat="1" applyFont="1" applyFill="1" applyBorder="1" applyAlignment="1" applyProtection="1">
      <alignment horizontal="center" vertical="center" shrinkToFit="1"/>
      <protection hidden="1"/>
    </xf>
    <xf numFmtId="1" fontId="24" fillId="20" borderId="94" xfId="0" applyNumberFormat="1" applyFont="1" applyFill="1" applyBorder="1" applyAlignment="1" applyProtection="1">
      <alignment horizontal="center" vertical="center" wrapText="1"/>
      <protection hidden="1"/>
    </xf>
    <xf numFmtId="1" fontId="24" fillId="20" borderId="92" xfId="0" applyNumberFormat="1" applyFont="1" applyFill="1" applyBorder="1" applyAlignment="1" applyProtection="1">
      <alignment horizontal="center" vertical="center" wrapText="1"/>
      <protection hidden="1"/>
    </xf>
    <xf numFmtId="1" fontId="24" fillId="20" borderId="97" xfId="0" applyNumberFormat="1" applyFont="1" applyFill="1" applyBorder="1" applyAlignment="1" applyProtection="1">
      <alignment horizontal="center" vertical="center" wrapText="1"/>
      <protection hidden="1"/>
    </xf>
    <xf numFmtId="0" fontId="36" fillId="32" borderId="68" xfId="0" applyFont="1" applyFill="1" applyBorder="1" applyAlignment="1" applyProtection="1">
      <alignment vertical="center"/>
      <protection hidden="1"/>
    </xf>
    <xf numFmtId="0" fontId="36" fillId="25" borderId="8" xfId="0" applyFont="1" applyFill="1" applyBorder="1" applyAlignment="1" applyProtection="1">
      <alignment horizontal="center" vertical="center" wrapText="1"/>
      <protection hidden="1"/>
    </xf>
    <xf numFmtId="1" fontId="38" fillId="20" borderId="98" xfId="0" applyNumberFormat="1" applyFont="1" applyFill="1" applyBorder="1" applyAlignment="1" applyProtection="1">
      <alignment horizontal="center" vertical="center"/>
      <protection hidden="1"/>
    </xf>
    <xf numFmtId="1" fontId="38" fillId="20" borderId="99" xfId="0" applyNumberFormat="1" applyFont="1" applyFill="1" applyBorder="1" applyAlignment="1" applyProtection="1">
      <alignment horizontal="center" vertical="center"/>
      <protection hidden="1"/>
    </xf>
    <xf numFmtId="1" fontId="38" fillId="20" borderId="100" xfId="0" applyNumberFormat="1" applyFont="1" applyFill="1" applyBorder="1" applyAlignment="1" applyProtection="1">
      <alignment horizontal="center" vertical="center"/>
      <protection hidden="1"/>
    </xf>
    <xf numFmtId="1" fontId="38" fillId="20" borderId="101" xfId="0" applyNumberFormat="1" applyFont="1" applyFill="1" applyBorder="1" applyAlignment="1" applyProtection="1">
      <alignment horizontal="center" vertical="center"/>
      <protection hidden="1"/>
    </xf>
    <xf numFmtId="1" fontId="38" fillId="20" borderId="48" xfId="0" applyNumberFormat="1" applyFont="1" applyFill="1" applyBorder="1" applyAlignment="1" applyProtection="1">
      <alignment horizontal="center" vertical="center"/>
      <protection hidden="1"/>
    </xf>
    <xf numFmtId="3" fontId="71" fillId="32" borderId="0" xfId="0" applyNumberFormat="1" applyFont="1" applyFill="1" applyBorder="1" applyAlignment="1" applyProtection="1">
      <alignment vertical="center"/>
      <protection locked="0"/>
    </xf>
    <xf numFmtId="0" fontId="71" fillId="32" borderId="39" xfId="0" applyFont="1" applyFill="1" applyBorder="1" applyAlignment="1" applyProtection="1">
      <alignment vertical="center"/>
      <protection locked="0"/>
    </xf>
    <xf numFmtId="0" fontId="71" fillId="32" borderId="8" xfId="0" applyFont="1" applyFill="1" applyBorder="1" applyAlignment="1" applyProtection="1">
      <alignment vertical="center"/>
      <protection locked="0"/>
    </xf>
    <xf numFmtId="1" fontId="71" fillId="34" borderId="102" xfId="0" applyNumberFormat="1" applyFont="1" applyFill="1" applyBorder="1" applyAlignment="1" applyProtection="1">
      <alignment horizontal="center" vertical="center"/>
      <protection hidden="1"/>
    </xf>
    <xf numFmtId="1" fontId="71" fillId="34" borderId="103" xfId="0" applyNumberFormat="1" applyFont="1" applyFill="1" applyBorder="1" applyAlignment="1" applyProtection="1">
      <alignment horizontal="center" vertical="center"/>
      <protection hidden="1"/>
    </xf>
    <xf numFmtId="0" fontId="71" fillId="25" borderId="8" xfId="0" applyFont="1" applyFill="1" applyBorder="1" applyAlignment="1" applyProtection="1">
      <alignment vertical="center"/>
      <protection hidden="1"/>
    </xf>
    <xf numFmtId="0" fontId="92" fillId="25" borderId="40" xfId="0" applyFont="1" applyFill="1" applyBorder="1" applyAlignment="1" applyProtection="1">
      <alignment vertical="center"/>
      <protection hidden="1"/>
    </xf>
    <xf numFmtId="0" fontId="92" fillId="32" borderId="39" xfId="0" applyFont="1" applyFill="1" applyBorder="1" applyAlignment="1" applyProtection="1">
      <alignment vertical="center"/>
      <protection hidden="1"/>
    </xf>
    <xf numFmtId="0" fontId="92" fillId="32" borderId="8" xfId="0" applyFont="1" applyFill="1" applyBorder="1" applyAlignment="1" applyProtection="1">
      <alignment vertical="center"/>
      <protection hidden="1"/>
    </xf>
    <xf numFmtId="0" fontId="92" fillId="25" borderId="8" xfId="0" applyFont="1" applyFill="1" applyBorder="1" applyAlignment="1" applyProtection="1">
      <alignment vertical="center"/>
      <protection hidden="1"/>
    </xf>
    <xf numFmtId="0" fontId="92" fillId="25" borderId="39" xfId="0" applyFont="1" applyFill="1" applyBorder="1" applyAlignment="1" applyProtection="1">
      <alignment vertical="center"/>
      <protection hidden="1"/>
    </xf>
    <xf numFmtId="0" fontId="93" fillId="25" borderId="8" xfId="0" applyFont="1" applyFill="1" applyBorder="1" applyAlignment="1" applyProtection="1">
      <alignment vertical="center"/>
      <protection hidden="1"/>
    </xf>
    <xf numFmtId="0" fontId="71" fillId="32" borderId="0" xfId="0" applyFont="1" applyFill="1" applyBorder="1" applyAlignment="1" applyProtection="1">
      <alignment vertical="center"/>
      <protection locked="0"/>
    </xf>
    <xf numFmtId="1" fontId="38" fillId="20" borderId="104" xfId="0" applyNumberFormat="1" applyFont="1" applyFill="1" applyBorder="1" applyAlignment="1" applyProtection="1">
      <alignment horizontal="center" vertical="center"/>
      <protection hidden="1"/>
    </xf>
    <xf numFmtId="1" fontId="38" fillId="20" borderId="105" xfId="0" applyNumberFormat="1" applyFont="1" applyFill="1" applyBorder="1" applyAlignment="1" applyProtection="1">
      <alignment horizontal="center" vertical="center"/>
      <protection hidden="1"/>
    </xf>
    <xf numFmtId="1" fontId="38" fillId="20" borderId="106" xfId="0" applyNumberFormat="1" applyFont="1" applyFill="1" applyBorder="1" applyAlignment="1" applyProtection="1">
      <alignment horizontal="center" vertical="center"/>
      <protection hidden="1"/>
    </xf>
    <xf numFmtId="1" fontId="88" fillId="20" borderId="89" xfId="0" applyNumberFormat="1" applyFont="1" applyFill="1" applyBorder="1" applyAlignment="1" applyProtection="1">
      <alignment horizontal="left" vertical="center" shrinkToFit="1"/>
      <protection hidden="1"/>
    </xf>
    <xf numFmtId="0" fontId="33" fillId="25" borderId="0" xfId="0" applyFont="1" applyFill="1" applyBorder="1" applyAlignment="1" applyProtection="1">
      <alignment horizontal="center" vertical="center"/>
      <protection hidden="1"/>
    </xf>
    <xf numFmtId="0" fontId="92" fillId="25" borderId="107" xfId="0" applyFont="1" applyFill="1" applyBorder="1" applyAlignment="1" applyProtection="1">
      <alignment vertical="center"/>
      <protection hidden="1"/>
    </xf>
    <xf numFmtId="0" fontId="92" fillId="25" borderId="68" xfId="0" applyFont="1" applyFill="1" applyBorder="1" applyAlignment="1" applyProtection="1">
      <alignment vertical="center"/>
      <protection hidden="1"/>
    </xf>
    <xf numFmtId="0" fontId="92" fillId="25" borderId="8" xfId="0" applyFont="1" applyFill="1" applyBorder="1" applyAlignment="1" applyProtection="1">
      <alignment horizontal="center" vertical="center"/>
      <protection hidden="1"/>
    </xf>
    <xf numFmtId="1" fontId="38" fillId="20" borderId="108" xfId="0" applyNumberFormat="1" applyFont="1" applyFill="1" applyBorder="1" applyAlignment="1" applyProtection="1">
      <alignment horizontal="center" vertical="center"/>
      <protection hidden="1"/>
    </xf>
    <xf numFmtId="49" fontId="38" fillId="20" borderId="101" xfId="0" applyNumberFormat="1" applyFont="1" applyFill="1" applyBorder="1" applyAlignment="1" applyProtection="1">
      <alignment horizontal="center" vertical="center"/>
      <protection hidden="1"/>
    </xf>
    <xf numFmtId="49" fontId="38" fillId="20" borderId="99" xfId="0" applyNumberFormat="1" applyFont="1" applyFill="1" applyBorder="1" applyAlignment="1" applyProtection="1">
      <alignment horizontal="center" vertical="center"/>
      <protection hidden="1"/>
    </xf>
    <xf numFmtId="49" fontId="38" fillId="20" borderId="100" xfId="0" applyNumberFormat="1" applyFont="1" applyFill="1" applyBorder="1" applyAlignment="1" applyProtection="1">
      <alignment horizontal="center" vertical="center"/>
      <protection hidden="1"/>
    </xf>
    <xf numFmtId="1" fontId="71" fillId="32" borderId="109" xfId="0" applyNumberFormat="1" applyFont="1" applyFill="1" applyBorder="1" applyAlignment="1" applyProtection="1">
      <alignment horizontal="center" vertical="center"/>
      <protection hidden="1"/>
    </xf>
    <xf numFmtId="1" fontId="71" fillId="20" borderId="110" xfId="0" applyNumberFormat="1" applyFont="1" applyFill="1" applyBorder="1" applyAlignment="1" applyProtection="1">
      <alignment horizontal="center" vertical="center"/>
      <protection hidden="1"/>
    </xf>
    <xf numFmtId="1" fontId="71" fillId="20" borderId="111" xfId="0" applyNumberFormat="1" applyFont="1" applyFill="1" applyBorder="1" applyAlignment="1" applyProtection="1">
      <alignment horizontal="center" vertical="center"/>
      <protection hidden="1"/>
    </xf>
    <xf numFmtId="1" fontId="71" fillId="20" borderId="112" xfId="0" applyNumberFormat="1" applyFont="1" applyFill="1" applyBorder="1" applyAlignment="1" applyProtection="1">
      <alignment horizontal="center" vertical="center"/>
      <protection hidden="1"/>
    </xf>
    <xf numFmtId="1" fontId="71" fillId="26" borderId="110" xfId="0" applyNumberFormat="1" applyFont="1" applyFill="1" applyBorder="1" applyAlignment="1" applyProtection="1">
      <alignment horizontal="center" vertical="center"/>
      <protection hidden="1"/>
    </xf>
    <xf numFmtId="1" fontId="71" fillId="26" borderId="111" xfId="0" applyNumberFormat="1" applyFont="1" applyFill="1" applyBorder="1" applyAlignment="1" applyProtection="1">
      <alignment horizontal="center" vertical="center"/>
      <protection hidden="1"/>
    </xf>
    <xf numFmtId="1" fontId="71" fillId="26" borderId="112" xfId="0" applyNumberFormat="1" applyFont="1" applyFill="1" applyBorder="1" applyAlignment="1" applyProtection="1">
      <alignment horizontal="center" vertical="center"/>
      <protection hidden="1"/>
    </xf>
    <xf numFmtId="1" fontId="71" fillId="20" borderId="113" xfId="0" applyNumberFormat="1" applyFont="1" applyFill="1" applyBorder="1" applyAlignment="1" applyProtection="1">
      <alignment horizontal="center" vertical="center"/>
      <protection hidden="1"/>
    </xf>
    <xf numFmtId="49" fontId="71" fillId="26" borderId="110" xfId="0" applyNumberFormat="1" applyFont="1" applyFill="1" applyBorder="1" applyAlignment="1" applyProtection="1">
      <alignment horizontal="center" vertical="center"/>
      <protection hidden="1"/>
    </xf>
    <xf numFmtId="49" fontId="71" fillId="26" borderId="111" xfId="0" applyNumberFormat="1" applyFont="1" applyFill="1" applyBorder="1" applyAlignment="1" applyProtection="1">
      <alignment horizontal="center" vertical="center"/>
      <protection hidden="1"/>
    </xf>
    <xf numFmtId="49" fontId="71" fillId="26" borderId="112" xfId="0" applyNumberFormat="1" applyFont="1" applyFill="1" applyBorder="1" applyAlignment="1" applyProtection="1">
      <alignment horizontal="center" vertical="center"/>
      <protection hidden="1"/>
    </xf>
    <xf numFmtId="4" fontId="96" fillId="32" borderId="113" xfId="0" applyNumberFormat="1" applyFont="1" applyFill="1" applyBorder="1" applyAlignment="1" applyProtection="1">
      <alignment horizontal="right" vertical="center"/>
      <protection hidden="1"/>
    </xf>
    <xf numFmtId="0" fontId="71" fillId="32" borderId="114" xfId="0" applyFont="1" applyFill="1" applyBorder="1" applyAlignment="1" applyProtection="1">
      <alignment vertical="center" shrinkToFit="1"/>
      <protection hidden="1"/>
    </xf>
    <xf numFmtId="1" fontId="71" fillId="32" borderId="115" xfId="0" applyNumberFormat="1" applyFont="1" applyFill="1" applyBorder="1" applyAlignment="1" applyProtection="1">
      <alignment horizontal="center" vertical="center"/>
      <protection hidden="1"/>
    </xf>
    <xf numFmtId="1" fontId="71" fillId="20" borderId="116" xfId="0" applyNumberFormat="1" applyFont="1" applyFill="1" applyBorder="1" applyAlignment="1" applyProtection="1">
      <alignment horizontal="center" vertical="center"/>
      <protection hidden="1"/>
    </xf>
    <xf numFmtId="1" fontId="71" fillId="20" borderId="117" xfId="0" applyNumberFormat="1" applyFont="1" applyFill="1" applyBorder="1" applyAlignment="1" applyProtection="1">
      <alignment horizontal="center" vertical="center"/>
      <protection hidden="1"/>
    </xf>
    <xf numFmtId="1" fontId="71" fillId="20" borderId="118" xfId="0" applyNumberFormat="1" applyFont="1" applyFill="1" applyBorder="1" applyAlignment="1" applyProtection="1">
      <alignment horizontal="center" vertical="center"/>
      <protection hidden="1"/>
    </xf>
    <xf numFmtId="1" fontId="71" fillId="26" borderId="116" xfId="0" applyNumberFormat="1" applyFont="1" applyFill="1" applyBorder="1" applyAlignment="1" applyProtection="1">
      <alignment horizontal="center" vertical="center"/>
      <protection hidden="1"/>
    </xf>
    <xf numFmtId="1" fontId="71" fillId="26" borderId="117" xfId="0" applyNumberFormat="1" applyFont="1" applyFill="1" applyBorder="1" applyAlignment="1" applyProtection="1">
      <alignment horizontal="center" vertical="center"/>
      <protection hidden="1"/>
    </xf>
    <xf numFmtId="1" fontId="71" fillId="26" borderId="118" xfId="0" applyNumberFormat="1" applyFont="1" applyFill="1" applyBorder="1" applyAlignment="1" applyProtection="1">
      <alignment horizontal="center" vertical="center"/>
      <protection hidden="1"/>
    </xf>
    <xf numFmtId="1" fontId="71" fillId="20" borderId="119" xfId="0" applyNumberFormat="1" applyFont="1" applyFill="1" applyBorder="1" applyAlignment="1" applyProtection="1">
      <alignment horizontal="center" vertical="center"/>
      <protection hidden="1"/>
    </xf>
    <xf numFmtId="49" fontId="71" fillId="26" borderId="116" xfId="0" applyNumberFormat="1" applyFont="1" applyFill="1" applyBorder="1" applyAlignment="1" applyProtection="1">
      <alignment horizontal="center" vertical="center"/>
      <protection hidden="1"/>
    </xf>
    <xf numFmtId="49" fontId="71" fillId="26" borderId="117" xfId="0" applyNumberFormat="1" applyFont="1" applyFill="1" applyBorder="1" applyAlignment="1" applyProtection="1">
      <alignment horizontal="center" vertical="center"/>
      <protection hidden="1"/>
    </xf>
    <xf numFmtId="49" fontId="71" fillId="26" borderId="118" xfId="0" applyNumberFormat="1" applyFont="1" applyFill="1" applyBorder="1" applyAlignment="1" applyProtection="1">
      <alignment horizontal="center" vertical="center"/>
      <protection hidden="1"/>
    </xf>
    <xf numFmtId="4" fontId="96" fillId="32" borderId="119" xfId="0" applyNumberFormat="1" applyFont="1" applyFill="1" applyBorder="1" applyAlignment="1" applyProtection="1">
      <alignment horizontal="right" vertical="center"/>
      <protection hidden="1"/>
    </xf>
    <xf numFmtId="0" fontId="71" fillId="32" borderId="120" xfId="0" applyFont="1" applyFill="1" applyBorder="1" applyAlignment="1" applyProtection="1">
      <alignment vertical="center" shrinkToFit="1"/>
      <protection hidden="1"/>
    </xf>
    <xf numFmtId="0" fontId="23" fillId="20" borderId="121" xfId="0" applyFont="1" applyFill="1" applyBorder="1" applyAlignment="1" applyProtection="1">
      <alignment vertical="center" shrinkToFit="1"/>
      <protection hidden="1"/>
    </xf>
    <xf numFmtId="0" fontId="36" fillId="32" borderId="40" xfId="0" applyFont="1" applyFill="1" applyBorder="1" applyAlignment="1" applyProtection="1">
      <alignment vertical="center"/>
      <protection hidden="1"/>
    </xf>
    <xf numFmtId="0" fontId="36" fillId="20" borderId="122" xfId="0" applyFont="1" applyFill="1" applyBorder="1" applyAlignment="1" applyProtection="1">
      <alignment vertical="center"/>
      <protection hidden="1"/>
    </xf>
    <xf numFmtId="0" fontId="36" fillId="20" borderId="14" xfId="0" applyFont="1" applyFill="1" applyBorder="1" applyAlignment="1" applyProtection="1">
      <alignment vertical="center"/>
      <protection hidden="1"/>
    </xf>
    <xf numFmtId="0" fontId="86" fillId="20" borderId="47" xfId="0" applyFont="1" applyFill="1" applyBorder="1" applyAlignment="1" applyProtection="1">
      <alignment horizontal="center" vertical="center" wrapText="1"/>
      <protection hidden="1"/>
    </xf>
    <xf numFmtId="0" fontId="36" fillId="32" borderId="40" xfId="0" applyFont="1" applyFill="1" applyBorder="1" applyAlignment="1" applyProtection="1">
      <alignment vertical="center" wrapText="1"/>
      <protection hidden="1"/>
    </xf>
    <xf numFmtId="0" fontId="36" fillId="20" borderId="14" xfId="0" applyFont="1" applyFill="1" applyBorder="1" applyAlignment="1" applyProtection="1">
      <alignment vertical="center" wrapText="1"/>
      <protection hidden="1"/>
    </xf>
    <xf numFmtId="4" fontId="36" fillId="32" borderId="39" xfId="0" applyNumberFormat="1" applyFont="1" applyFill="1" applyBorder="1" applyAlignment="1" applyProtection="1">
      <alignment vertical="center"/>
      <protection hidden="1"/>
    </xf>
    <xf numFmtId="4" fontId="36" fillId="32" borderId="8" xfId="0" applyNumberFormat="1" applyFont="1" applyFill="1" applyBorder="1" applyAlignment="1" applyProtection="1">
      <alignment vertical="center"/>
      <protection hidden="1"/>
    </xf>
    <xf numFmtId="0" fontId="33" fillId="27" borderId="121" xfId="0" applyFont="1" applyFill="1" applyBorder="1" applyAlignment="1" applyProtection="1">
      <alignment horizontal="center" vertical="center"/>
      <protection locked="0"/>
    </xf>
    <xf numFmtId="0" fontId="36" fillId="25" borderId="68" xfId="0" applyFont="1" applyFill="1" applyBorder="1" applyAlignment="1" applyProtection="1">
      <alignment vertical="center"/>
      <protection hidden="1"/>
    </xf>
    <xf numFmtId="0" fontId="36" fillId="34" borderId="122" xfId="0" applyFont="1" applyFill="1" applyBorder="1" applyAlignment="1" applyProtection="1">
      <alignment vertical="center"/>
      <protection hidden="1"/>
    </xf>
    <xf numFmtId="1" fontId="36" fillId="32" borderId="8" xfId="0" applyNumberFormat="1" applyFont="1" applyFill="1" applyBorder="1" applyAlignment="1" applyProtection="1">
      <alignment vertical="center"/>
      <protection hidden="1"/>
    </xf>
    <xf numFmtId="0" fontId="36" fillId="25" borderId="123" xfId="0" applyFont="1" applyFill="1" applyBorder="1" applyAlignment="1" applyProtection="1">
      <alignment vertical="center"/>
      <protection hidden="1"/>
    </xf>
    <xf numFmtId="0" fontId="36" fillId="25" borderId="123" xfId="0" applyFont="1" applyFill="1" applyBorder="1" applyAlignment="1" applyProtection="1">
      <alignment horizontal="center" vertical="center"/>
      <protection hidden="1"/>
    </xf>
    <xf numFmtId="0" fontId="36" fillId="32" borderId="124" xfId="0" applyFont="1" applyFill="1" applyBorder="1" applyAlignment="1" applyProtection="1">
      <alignment vertical="center"/>
      <protection hidden="1"/>
    </xf>
    <xf numFmtId="0" fontId="36" fillId="32" borderId="42" xfId="0" applyFont="1" applyFill="1" applyBorder="1" applyAlignment="1" applyProtection="1">
      <alignment vertical="center"/>
      <protection hidden="1"/>
    </xf>
    <xf numFmtId="0" fontId="36" fillId="32" borderId="125" xfId="0" applyFont="1" applyFill="1" applyBorder="1" applyAlignment="1" applyProtection="1">
      <alignment vertical="center"/>
      <protection hidden="1"/>
    </xf>
    <xf numFmtId="0" fontId="36" fillId="25" borderId="126" xfId="0" applyFont="1" applyFill="1" applyBorder="1" applyAlignment="1" applyProtection="1">
      <alignment vertical="center"/>
      <protection hidden="1"/>
    </xf>
    <xf numFmtId="0" fontId="36" fillId="25" borderId="42" xfId="0" applyFont="1" applyFill="1" applyBorder="1" applyAlignment="1" applyProtection="1">
      <alignment horizontal="center" vertical="center"/>
      <protection hidden="1"/>
    </xf>
    <xf numFmtId="0" fontId="76" fillId="25" borderId="42" xfId="0" applyFont="1" applyFill="1" applyBorder="1" applyAlignment="1" applyProtection="1">
      <alignment vertical="center"/>
      <protection hidden="1"/>
    </xf>
    <xf numFmtId="0" fontId="36" fillId="25" borderId="0" xfId="0" applyFont="1" applyFill="1" applyBorder="1" applyAlignment="1" applyProtection="1">
      <alignment horizontal="center" vertical="center"/>
      <protection hidden="1"/>
    </xf>
    <xf numFmtId="0" fontId="76" fillId="25" borderId="0" xfId="0" applyFont="1" applyFill="1" applyBorder="1" applyAlignment="1" applyProtection="1">
      <alignment vertical="center"/>
      <protection hidden="1"/>
    </xf>
    <xf numFmtId="1" fontId="36" fillId="32" borderId="0" xfId="0" applyNumberFormat="1" applyFont="1" applyFill="1" applyBorder="1" applyAlignment="1" applyProtection="1">
      <alignment vertical="center"/>
      <protection hidden="1"/>
    </xf>
    <xf numFmtId="0" fontId="100" fillId="25" borderId="0" xfId="0" applyFont="1" applyFill="1" applyBorder="1" applyAlignment="1" applyProtection="1">
      <alignment vertical="center"/>
      <protection hidden="1"/>
    </xf>
    <xf numFmtId="0" fontId="100" fillId="0" borderId="0" xfId="0" applyFont="1" applyFill="1" applyBorder="1" applyAlignment="1" applyProtection="1">
      <alignment horizontal="center" vertical="center"/>
      <protection hidden="1"/>
    </xf>
    <xf numFmtId="0" fontId="100" fillId="0" borderId="0" xfId="0" applyFont="1" applyFill="1" applyBorder="1" applyAlignment="1" applyProtection="1">
      <alignment vertical="center"/>
      <protection hidden="1"/>
    </xf>
    <xf numFmtId="0" fontId="100" fillId="0" borderId="0" xfId="0" applyFont="1" applyFill="1" applyBorder="1" applyAlignment="1" applyProtection="1">
      <alignment vertical="center"/>
      <protection locked="0"/>
    </xf>
    <xf numFmtId="0" fontId="100" fillId="0" borderId="0" xfId="0" applyFont="1" applyFill="1" applyBorder="1" applyAlignment="1" applyProtection="1">
      <alignment horizontal="center" vertical="center"/>
      <protection locked="0"/>
    </xf>
    <xf numFmtId="0" fontId="36" fillId="25" borderId="0" xfId="0" applyFont="1" applyFill="1" applyBorder="1" applyAlignment="1" applyProtection="1">
      <alignment wrapText="1"/>
      <protection hidden="1"/>
    </xf>
    <xf numFmtId="0" fontId="40" fillId="20" borderId="0" xfId="0" applyFont="1" applyFill="1" applyBorder="1" applyAlignment="1" applyProtection="1">
      <alignment wrapText="1"/>
      <protection hidden="1"/>
    </xf>
    <xf numFmtId="0" fontId="40" fillId="20" borderId="0" xfId="0" applyFont="1" applyFill="1" applyBorder="1" applyAlignment="1" applyProtection="1">
      <alignment horizontal="left"/>
      <protection hidden="1"/>
    </xf>
    <xf numFmtId="49" fontId="40" fillId="20" borderId="0" xfId="0" applyNumberFormat="1" applyFont="1" applyFill="1" applyBorder="1" applyAlignment="1" applyProtection="1">
      <alignment horizontal="left"/>
      <protection locked="0"/>
    </xf>
    <xf numFmtId="0" fontId="22" fillId="20" borderId="0" xfId="0" applyFont="1" applyFill="1" applyBorder="1" applyAlignment="1" applyProtection="1">
      <alignment horizontal="center" vertical="center" wrapText="1"/>
      <protection hidden="1"/>
    </xf>
    <xf numFmtId="0" fontId="18" fillId="20" borderId="0" xfId="0" applyFont="1" applyFill="1" applyBorder="1" applyAlignment="1" applyProtection="1">
      <alignment horizontal="left" vertical="center" wrapText="1"/>
      <protection hidden="1"/>
    </xf>
    <xf numFmtId="49" fontId="18" fillId="20" borderId="0" xfId="0" applyNumberFormat="1" applyFont="1" applyFill="1" applyBorder="1" applyProtection="1">
      <protection locked="0"/>
    </xf>
    <xf numFmtId="49" fontId="18" fillId="20" borderId="0" xfId="0" applyNumberFormat="1" applyFont="1" applyFill="1" applyBorder="1" applyAlignment="1" applyProtection="1">
      <alignment horizontal="center" vertical="center"/>
      <protection locked="0"/>
    </xf>
    <xf numFmtId="0" fontId="36" fillId="20" borderId="0" xfId="0" applyFont="1" applyFill="1" applyBorder="1" applyAlignment="1" applyProtection="1">
      <alignment wrapText="1"/>
      <protection hidden="1"/>
    </xf>
    <xf numFmtId="0" fontId="36" fillId="25" borderId="10" xfId="0" applyFont="1" applyFill="1" applyBorder="1" applyAlignment="1" applyProtection="1">
      <alignment wrapText="1"/>
      <protection hidden="1"/>
    </xf>
    <xf numFmtId="0" fontId="36" fillId="0" borderId="25" xfId="0" applyFont="1" applyFill="1" applyBorder="1" applyAlignment="1" applyProtection="1">
      <alignment horizontal="center" vertical="center" wrapText="1"/>
      <protection hidden="1"/>
    </xf>
    <xf numFmtId="0" fontId="36" fillId="0" borderId="14" xfId="0" applyFont="1" applyFill="1" applyBorder="1" applyAlignment="1" applyProtection="1">
      <alignment horizontal="center" vertical="center" wrapText="1"/>
      <protection hidden="1"/>
    </xf>
    <xf numFmtId="0" fontId="36" fillId="0" borderId="0" xfId="0" applyFont="1" applyFill="1" applyBorder="1" applyAlignment="1" applyProtection="1">
      <alignment wrapText="1"/>
      <protection hidden="1"/>
    </xf>
    <xf numFmtId="0" fontId="36" fillId="25" borderId="0" xfId="0" applyFont="1" applyFill="1" applyBorder="1" applyProtection="1">
      <protection hidden="1"/>
    </xf>
    <xf numFmtId="0" fontId="40" fillId="20" borderId="0" xfId="0" applyFont="1" applyFill="1" applyBorder="1"/>
    <xf numFmtId="0" fontId="40" fillId="20" borderId="0" xfId="0" applyFont="1" applyFill="1" applyBorder="1" applyAlignment="1" applyProtection="1">
      <alignment horizontal="left"/>
      <protection locked="0"/>
    </xf>
    <xf numFmtId="0" fontId="22" fillId="20" borderId="0" xfId="0" applyFont="1" applyFill="1" applyBorder="1" applyAlignment="1" applyProtection="1">
      <alignment horizontal="center"/>
      <protection hidden="1"/>
    </xf>
    <xf numFmtId="0" fontId="40" fillId="20" borderId="0" xfId="0" applyFont="1" applyFill="1" applyBorder="1" applyProtection="1">
      <protection hidden="1"/>
    </xf>
    <xf numFmtId="49" fontId="40" fillId="20" borderId="0" xfId="0" applyNumberFormat="1" applyFont="1" applyFill="1" applyBorder="1" applyAlignment="1" applyProtection="1">
      <alignment horizontal="left"/>
      <protection hidden="1"/>
    </xf>
    <xf numFmtId="0" fontId="40" fillId="20" borderId="0" xfId="0" applyFont="1" applyFill="1" applyBorder="1" applyAlignment="1">
      <alignment horizontal="center" vertical="center"/>
    </xf>
    <xf numFmtId="49" fontId="36" fillId="20" borderId="0" xfId="0" applyNumberFormat="1" applyFont="1" applyFill="1" applyBorder="1" applyProtection="1">
      <protection hidden="1"/>
    </xf>
    <xf numFmtId="0" fontId="36" fillId="20" borderId="0" xfId="0" applyFont="1" applyFill="1" applyBorder="1" applyProtection="1">
      <protection hidden="1"/>
    </xf>
    <xf numFmtId="49" fontId="36" fillId="25" borderId="10" xfId="0" applyNumberFormat="1" applyFont="1" applyFill="1" applyBorder="1" applyAlignment="1" applyProtection="1">
      <alignment horizontal="center"/>
      <protection hidden="1"/>
    </xf>
    <xf numFmtId="0" fontId="36" fillId="0" borderId="25" xfId="0" applyFont="1" applyFill="1" applyBorder="1" applyAlignment="1" applyProtection="1">
      <alignment horizontal="center" vertical="center"/>
      <protection hidden="1"/>
    </xf>
    <xf numFmtId="0" fontId="36" fillId="0" borderId="14" xfId="0" applyFont="1" applyFill="1" applyBorder="1" applyAlignment="1" applyProtection="1">
      <alignment horizontal="center" vertical="center"/>
      <protection hidden="1"/>
    </xf>
    <xf numFmtId="0" fontId="36" fillId="0" borderId="0" xfId="0" applyFont="1" applyFill="1" applyBorder="1" applyProtection="1">
      <protection hidden="1"/>
    </xf>
    <xf numFmtId="0" fontId="40" fillId="20" borderId="0" xfId="0" applyFont="1" applyFill="1" applyBorder="1" applyAlignment="1" applyProtection="1">
      <alignment horizontal="left" vertical="center"/>
      <protection hidden="1"/>
    </xf>
    <xf numFmtId="0" fontId="22" fillId="20" borderId="0" xfId="0" applyFont="1" applyFill="1" applyBorder="1" applyAlignment="1" applyProtection="1">
      <alignment horizontal="center"/>
      <protection locked="0"/>
    </xf>
    <xf numFmtId="0" fontId="101" fillId="20" borderId="127" xfId="0" applyFont="1" applyFill="1" applyBorder="1" applyAlignment="1" applyProtection="1">
      <alignment horizontal="center" vertical="center" wrapText="1"/>
      <protection hidden="1"/>
    </xf>
    <xf numFmtId="1" fontId="78" fillId="20" borderId="128" xfId="0" applyNumberFormat="1" applyFont="1" applyFill="1" applyBorder="1" applyAlignment="1" applyProtection="1">
      <alignment horizontal="center"/>
      <protection hidden="1"/>
    </xf>
    <xf numFmtId="1" fontId="78" fillId="20" borderId="121" xfId="0" applyNumberFormat="1" applyFont="1" applyFill="1" applyBorder="1" applyAlignment="1" applyProtection="1">
      <alignment horizontal="center"/>
      <protection hidden="1"/>
    </xf>
    <xf numFmtId="1" fontId="78" fillId="20" borderId="129" xfId="0" applyNumberFormat="1" applyFont="1" applyFill="1" applyBorder="1" applyAlignment="1" applyProtection="1">
      <alignment horizontal="center"/>
      <protection hidden="1"/>
    </xf>
    <xf numFmtId="1" fontId="78" fillId="20" borderId="130" xfId="0" applyNumberFormat="1" applyFont="1" applyFill="1" applyBorder="1" applyAlignment="1" applyProtection="1">
      <alignment horizontal="center"/>
      <protection hidden="1"/>
    </xf>
    <xf numFmtId="49" fontId="78" fillId="20" borderId="130" xfId="0" applyNumberFormat="1" applyFont="1" applyFill="1" applyBorder="1" applyAlignment="1" applyProtection="1">
      <alignment horizontal="center"/>
      <protection hidden="1"/>
    </xf>
    <xf numFmtId="0" fontId="78" fillId="20" borderId="130" xfId="0" applyFont="1" applyFill="1" applyBorder="1" applyAlignment="1" applyProtection="1">
      <alignment horizontal="left" vertical="center"/>
      <protection hidden="1"/>
    </xf>
    <xf numFmtId="0" fontId="78" fillId="20" borderId="130" xfId="0" applyFont="1" applyFill="1" applyBorder="1" applyAlignment="1" applyProtection="1">
      <alignment horizontal="left"/>
      <protection locked="0"/>
    </xf>
    <xf numFmtId="0" fontId="78" fillId="20" borderId="130" xfId="0" applyFont="1" applyFill="1" applyBorder="1" applyAlignment="1" applyProtection="1">
      <alignment horizontal="left"/>
      <protection hidden="1"/>
    </xf>
    <xf numFmtId="0" fontId="78" fillId="20" borderId="130" xfId="0" applyFont="1" applyFill="1" applyBorder="1"/>
    <xf numFmtId="0" fontId="78" fillId="20" borderId="128" xfId="0" applyFont="1" applyFill="1" applyBorder="1" applyAlignment="1">
      <alignment horizontal="center" vertical="center"/>
    </xf>
    <xf numFmtId="49" fontId="33" fillId="20" borderId="131" xfId="0" applyNumberFormat="1" applyFont="1" applyFill="1" applyBorder="1" applyAlignment="1" applyProtection="1">
      <alignment horizontal="center" vertical="center"/>
      <protection hidden="1"/>
    </xf>
    <xf numFmtId="0" fontId="36" fillId="0" borderId="132" xfId="0" applyFont="1" applyFill="1" applyBorder="1" applyProtection="1">
      <protection hidden="1"/>
    </xf>
    <xf numFmtId="0" fontId="78" fillId="20" borderId="133" xfId="0" applyFont="1" applyFill="1" applyBorder="1" applyAlignment="1">
      <alignment horizontal="center" vertical="center"/>
    </xf>
    <xf numFmtId="0" fontId="78" fillId="20" borderId="134" xfId="0" applyFont="1" applyFill="1" applyBorder="1" applyAlignment="1">
      <alignment horizontal="center" vertical="center"/>
    </xf>
    <xf numFmtId="49" fontId="36" fillId="25" borderId="10" xfId="0" applyNumberFormat="1" applyFont="1" applyFill="1" applyBorder="1" applyAlignment="1" applyProtection="1">
      <alignment horizontal="center" vertical="center"/>
      <protection hidden="1"/>
    </xf>
    <xf numFmtId="0" fontId="36" fillId="0" borderId="132" xfId="0" applyFont="1" applyFill="1" applyBorder="1" applyAlignment="1" applyProtection="1">
      <alignment vertical="center"/>
      <protection hidden="1"/>
    </xf>
    <xf numFmtId="0" fontId="102" fillId="34" borderId="135" xfId="0" applyFont="1" applyFill="1" applyBorder="1" applyAlignment="1" applyProtection="1">
      <alignment horizontal="center" vertical="center"/>
      <protection hidden="1"/>
    </xf>
    <xf numFmtId="0" fontId="102" fillId="34" borderId="136" xfId="0" applyFont="1" applyFill="1" applyBorder="1" applyAlignment="1" applyProtection="1">
      <alignment horizontal="center" vertical="center"/>
      <protection hidden="1"/>
    </xf>
    <xf numFmtId="0" fontId="40" fillId="35" borderId="137" xfId="0" applyFont="1" applyFill="1" applyBorder="1" applyAlignment="1" applyProtection="1">
      <alignment horizontal="center" vertical="center"/>
      <protection locked="0"/>
    </xf>
    <xf numFmtId="0" fontId="40" fillId="35" borderId="138" xfId="0" applyFont="1" applyFill="1" applyBorder="1" applyAlignment="1" applyProtection="1">
      <alignment horizontal="center" vertical="center"/>
      <protection locked="0"/>
    </xf>
    <xf numFmtId="0" fontId="40" fillId="35" borderId="139" xfId="0" applyFont="1" applyFill="1" applyBorder="1" applyAlignment="1" applyProtection="1">
      <alignment horizontal="center" vertical="center"/>
      <protection locked="0"/>
    </xf>
    <xf numFmtId="0" fontId="40" fillId="35" borderId="137" xfId="0" applyFont="1" applyFill="1" applyBorder="1" applyProtection="1">
      <protection locked="0"/>
    </xf>
    <xf numFmtId="0" fontId="40" fillId="35" borderId="138" xfId="0" applyFont="1" applyFill="1" applyBorder="1" applyProtection="1">
      <protection locked="0"/>
    </xf>
    <xf numFmtId="0" fontId="40" fillId="35" borderId="139" xfId="0" applyFont="1" applyFill="1" applyBorder="1" applyProtection="1">
      <protection locked="0"/>
    </xf>
    <xf numFmtId="0" fontId="40" fillId="35" borderId="133" xfId="0" applyFont="1" applyFill="1" applyBorder="1" applyProtection="1">
      <protection locked="0"/>
    </xf>
    <xf numFmtId="0" fontId="40" fillId="35" borderId="134" xfId="0" applyFont="1" applyFill="1" applyBorder="1" applyProtection="1">
      <protection locked="0"/>
    </xf>
    <xf numFmtId="0" fontId="40" fillId="35" borderId="140" xfId="0" applyFont="1" applyFill="1" applyBorder="1" applyProtection="1">
      <protection locked="0"/>
    </xf>
    <xf numFmtId="0" fontId="40" fillId="35" borderId="141" xfId="0" applyFont="1" applyFill="1" applyBorder="1" applyProtection="1">
      <protection locked="0"/>
    </xf>
    <xf numFmtId="0" fontId="40" fillId="35" borderId="142" xfId="0" applyFont="1" applyFill="1" applyBorder="1" applyProtection="1">
      <protection locked="0"/>
    </xf>
    <xf numFmtId="0" fontId="40" fillId="35" borderId="143" xfId="0" applyFont="1" applyFill="1" applyBorder="1" applyProtection="1">
      <protection locked="0"/>
    </xf>
    <xf numFmtId="0" fontId="40" fillId="0" borderId="0" xfId="0" applyFont="1" applyFill="1" applyBorder="1" applyProtection="1">
      <protection locked="0"/>
    </xf>
    <xf numFmtId="49" fontId="40" fillId="0" borderId="0" xfId="0" applyNumberFormat="1" applyFont="1" applyFill="1" applyBorder="1" applyAlignment="1" applyProtection="1">
      <alignment horizontal="center"/>
      <protection locked="0"/>
    </xf>
    <xf numFmtId="49" fontId="40" fillId="0" borderId="0" xfId="0" applyNumberFormat="1" applyFont="1" applyFill="1" applyBorder="1" applyProtection="1">
      <protection locked="0"/>
    </xf>
    <xf numFmtId="49" fontId="40" fillId="0" borderId="0" xfId="0" applyNumberFormat="1" applyFont="1" applyFill="1" applyBorder="1" applyAlignment="1" applyProtection="1">
      <alignment horizontal="center" vertical="center"/>
      <protection locked="0"/>
    </xf>
    <xf numFmtId="49" fontId="36" fillId="0" borderId="0" xfId="0" applyNumberFormat="1" applyFont="1" applyFill="1" applyBorder="1" applyProtection="1">
      <protection hidden="1"/>
    </xf>
    <xf numFmtId="49" fontId="36" fillId="0" borderId="0" xfId="0" applyNumberFormat="1" applyFont="1" applyFill="1" applyBorder="1" applyAlignment="1" applyProtection="1">
      <alignment horizontal="center"/>
      <protection hidden="1"/>
    </xf>
    <xf numFmtId="0" fontId="40" fillId="0" borderId="0" xfId="0" applyFont="1" applyFill="1" applyBorder="1"/>
    <xf numFmtId="0" fontId="40" fillId="0" borderId="0" xfId="0" applyFont="1" applyFill="1" applyBorder="1" applyProtection="1">
      <protection hidden="1"/>
    </xf>
    <xf numFmtId="0" fontId="40" fillId="0" borderId="0" xfId="0" applyFont="1" applyFill="1" applyBorder="1" applyAlignment="1">
      <alignment horizontal="center" vertical="center"/>
    </xf>
    <xf numFmtId="0" fontId="0" fillId="25" borderId="0" xfId="0" applyFill="1" applyAlignment="1">
      <alignment vertical="center"/>
    </xf>
    <xf numFmtId="1" fontId="23" fillId="20" borderId="144" xfId="0" applyNumberFormat="1" applyFont="1" applyFill="1" applyBorder="1" applyAlignment="1" applyProtection="1">
      <alignment horizontal="center" vertical="center" wrapText="1"/>
      <protection hidden="1"/>
    </xf>
    <xf numFmtId="49" fontId="23" fillId="36" borderId="27" xfId="0" applyNumberFormat="1" applyFont="1" applyFill="1" applyBorder="1" applyAlignment="1" applyProtection="1">
      <alignment horizontal="center" vertical="center" wrapText="1"/>
      <protection hidden="1"/>
    </xf>
    <xf numFmtId="0" fontId="105" fillId="36" borderId="0" xfId="0" applyFont="1" applyFill="1" applyAlignment="1">
      <alignment vertical="center"/>
    </xf>
    <xf numFmtId="0" fontId="0" fillId="0" borderId="0" xfId="0" applyAlignment="1">
      <alignment vertical="center"/>
    </xf>
    <xf numFmtId="1" fontId="107" fillId="20" borderId="145" xfId="0" applyNumberFormat="1" applyFont="1" applyFill="1" applyBorder="1" applyAlignment="1" applyProtection="1">
      <alignment horizontal="center" vertical="center"/>
      <protection hidden="1"/>
    </xf>
    <xf numFmtId="49" fontId="108" fillId="36" borderId="27" xfId="0" applyNumberFormat="1" applyFont="1" applyFill="1" applyBorder="1" applyAlignment="1" applyProtection="1">
      <alignment horizontal="center" vertical="center" textRotation="180"/>
      <protection hidden="1"/>
    </xf>
    <xf numFmtId="0" fontId="105" fillId="37" borderId="0" xfId="0" applyFont="1" applyFill="1" applyAlignment="1">
      <alignment vertical="center"/>
    </xf>
    <xf numFmtId="1" fontId="23" fillId="26" borderId="146" xfId="0" applyNumberFormat="1" applyFont="1" applyFill="1" applyBorder="1" applyAlignment="1" applyProtection="1">
      <alignment horizontal="center" vertical="center"/>
      <protection locked="0"/>
    </xf>
    <xf numFmtId="49" fontId="23" fillId="26" borderId="146" xfId="0" applyNumberFormat="1" applyFont="1" applyFill="1" applyBorder="1" applyAlignment="1" applyProtection="1">
      <alignment horizontal="center" vertical="center"/>
      <protection locked="0"/>
    </xf>
    <xf numFmtId="49" fontId="23" fillId="37" borderId="27" xfId="0" applyNumberFormat="1" applyFont="1" applyFill="1" applyBorder="1" applyAlignment="1" applyProtection="1">
      <alignment horizontal="center" vertical="center"/>
      <protection locked="0"/>
    </xf>
    <xf numFmtId="1" fontId="23" fillId="26" borderId="147" xfId="0" applyNumberFormat="1" applyFont="1" applyFill="1" applyBorder="1" applyAlignment="1" applyProtection="1">
      <alignment horizontal="center" vertical="center"/>
      <protection locked="0"/>
    </xf>
    <xf numFmtId="0" fontId="0" fillId="26" borderId="14" xfId="0" applyFill="1" applyBorder="1" applyAlignment="1">
      <alignment horizontal="center" vertical="center"/>
    </xf>
    <xf numFmtId="49" fontId="0" fillId="26" borderId="14" xfId="0" applyNumberFormat="1" applyFill="1" applyBorder="1" applyAlignment="1">
      <alignment horizontal="center" vertical="center"/>
    </xf>
    <xf numFmtId="1" fontId="23" fillId="26" borderId="148" xfId="0" applyNumberFormat="1" applyFont="1" applyFill="1" applyBorder="1" applyAlignment="1" applyProtection="1">
      <alignment horizontal="center" vertical="center"/>
      <protection locked="0"/>
    </xf>
    <xf numFmtId="49" fontId="23" fillId="26" borderId="148" xfId="0" applyNumberFormat="1" applyFont="1" applyFill="1" applyBorder="1" applyAlignment="1" applyProtection="1">
      <alignment horizontal="center" vertical="center"/>
      <protection locked="0"/>
    </xf>
    <xf numFmtId="49" fontId="23" fillId="37" borderId="27" xfId="41" applyNumberFormat="1" applyFont="1" applyFill="1" applyBorder="1" applyAlignment="1" applyProtection="1">
      <alignment horizontal="center" vertical="center"/>
      <protection locked="0"/>
    </xf>
    <xf numFmtId="1" fontId="23" fillId="26" borderId="148" xfId="41" applyNumberFormat="1" applyFont="1" applyFill="1" applyBorder="1" applyAlignment="1" applyProtection="1">
      <alignment horizontal="center" vertical="center"/>
      <protection locked="0"/>
    </xf>
    <xf numFmtId="49" fontId="23" fillId="26" borderId="148" xfId="41" applyNumberFormat="1" applyFont="1" applyFill="1" applyBorder="1" applyAlignment="1" applyProtection="1">
      <alignment horizontal="center" vertical="center"/>
      <protection locked="0"/>
    </xf>
    <xf numFmtId="49" fontId="23" fillId="26" borderId="149" xfId="41" applyNumberFormat="1" applyFont="1" applyFill="1" applyBorder="1" applyAlignment="1" applyProtection="1">
      <alignment horizontal="center" vertical="center"/>
      <protection locked="0"/>
    </xf>
    <xf numFmtId="0" fontId="0" fillId="26" borderId="0" xfId="0" applyFill="1" applyBorder="1" applyAlignment="1">
      <alignment horizontal="center" vertical="center"/>
    </xf>
    <xf numFmtId="49" fontId="0" fillId="26" borderId="0" xfId="0" applyNumberFormat="1" applyFill="1" applyBorder="1" applyAlignment="1">
      <alignment horizontal="center" vertical="center"/>
    </xf>
    <xf numFmtId="1" fontId="23" fillId="26" borderId="150" xfId="0" applyNumberFormat="1" applyFont="1" applyFill="1" applyBorder="1" applyAlignment="1" applyProtection="1">
      <alignment horizontal="center" vertical="center"/>
      <protection locked="0"/>
    </xf>
    <xf numFmtId="1" fontId="23" fillId="26" borderId="151" xfId="41" applyNumberFormat="1" applyFont="1" applyFill="1" applyBorder="1" applyAlignment="1" applyProtection="1">
      <alignment horizontal="center" vertical="center"/>
      <protection locked="0"/>
    </xf>
    <xf numFmtId="49" fontId="23" fillId="26" borderId="151" xfId="41" applyNumberFormat="1" applyFont="1" applyFill="1" applyBorder="1" applyAlignment="1" applyProtection="1">
      <alignment horizontal="center" vertical="center"/>
      <protection locked="0"/>
    </xf>
    <xf numFmtId="0" fontId="0" fillId="35" borderId="148" xfId="0" applyFill="1" applyBorder="1" applyAlignment="1">
      <alignment horizontal="center" vertical="center"/>
    </xf>
    <xf numFmtId="49" fontId="0" fillId="35" borderId="148" xfId="0" applyNumberFormat="1" applyFill="1" applyBorder="1" applyAlignment="1">
      <alignment horizontal="center" vertical="center"/>
    </xf>
    <xf numFmtId="1" fontId="23" fillId="35" borderId="148" xfId="41" applyNumberFormat="1" applyFont="1" applyFill="1" applyBorder="1" applyAlignment="1" applyProtection="1">
      <alignment horizontal="center" vertical="center"/>
      <protection locked="0"/>
    </xf>
    <xf numFmtId="49" fontId="23" fillId="35" borderId="148" xfId="41" applyNumberFormat="1" applyFont="1" applyFill="1" applyBorder="1" applyAlignment="1" applyProtection="1">
      <alignment horizontal="center" vertical="center"/>
      <protection locked="0"/>
    </xf>
    <xf numFmtId="1" fontId="23" fillId="26" borderId="146" xfId="41" applyNumberFormat="1" applyFont="1" applyFill="1" applyBorder="1" applyAlignment="1" applyProtection="1">
      <alignment horizontal="center" vertical="center"/>
      <protection locked="0"/>
    </xf>
    <xf numFmtId="49" fontId="23" fillId="26" borderId="146" xfId="41" applyNumberFormat="1" applyFont="1" applyFill="1" applyBorder="1" applyAlignment="1" applyProtection="1">
      <alignment horizontal="center" vertical="center"/>
      <protection locked="0"/>
    </xf>
    <xf numFmtId="1" fontId="23" fillId="26" borderId="152" xfId="0" applyNumberFormat="1" applyFont="1" applyFill="1" applyBorder="1" applyAlignment="1" applyProtection="1">
      <alignment horizontal="center" vertical="center"/>
      <protection locked="0"/>
    </xf>
    <xf numFmtId="49" fontId="23" fillId="35" borderId="149" xfId="41" applyNumberFormat="1" applyFont="1" applyFill="1" applyBorder="1" applyAlignment="1" applyProtection="1">
      <alignment horizontal="center" vertical="center"/>
      <protection locked="0"/>
    </xf>
    <xf numFmtId="49" fontId="109" fillId="37" borderId="27" xfId="41" applyNumberFormat="1" applyFont="1" applyFill="1" applyBorder="1" applyAlignment="1" applyProtection="1">
      <alignment horizontal="center" vertical="center"/>
      <protection locked="0"/>
    </xf>
    <xf numFmtId="49" fontId="110" fillId="26" borderId="148" xfId="41" applyNumberFormat="1" applyFont="1" applyFill="1" applyBorder="1" applyAlignment="1" applyProtection="1">
      <alignment horizontal="center" vertical="center"/>
      <protection locked="0"/>
    </xf>
    <xf numFmtId="49" fontId="109" fillId="26" borderId="148" xfId="41" applyNumberFormat="1" applyFont="1" applyFill="1" applyBorder="1" applyAlignment="1" applyProtection="1">
      <alignment horizontal="center" vertical="center"/>
      <protection locked="0"/>
    </xf>
    <xf numFmtId="49" fontId="19" fillId="26" borderId="148" xfId="41" applyNumberFormat="1" applyFont="1" applyFill="1" applyBorder="1" applyAlignment="1" applyProtection="1">
      <alignment horizontal="center" vertical="center"/>
      <protection locked="0"/>
    </xf>
    <xf numFmtId="49" fontId="19" fillId="26" borderId="149" xfId="41" applyNumberFormat="1" applyFont="1" applyFill="1" applyBorder="1" applyAlignment="1" applyProtection="1">
      <alignment horizontal="center" vertical="center"/>
      <protection locked="0"/>
    </xf>
    <xf numFmtId="49" fontId="19" fillId="37" borderId="27" xfId="41" applyNumberFormat="1" applyFont="1" applyFill="1" applyBorder="1" applyAlignment="1" applyProtection="1">
      <alignment horizontal="center" vertical="center"/>
      <protection locked="0"/>
    </xf>
    <xf numFmtId="49" fontId="110" fillId="37" borderId="27" xfId="41" applyNumberFormat="1" applyFont="1" applyFill="1" applyBorder="1" applyAlignment="1" applyProtection="1">
      <alignment horizontal="center" vertical="center"/>
      <protection locked="0"/>
    </xf>
    <xf numFmtId="1" fontId="110" fillId="26" borderId="148" xfId="41" applyNumberFormat="1" applyFont="1" applyFill="1" applyBorder="1" applyAlignment="1" applyProtection="1">
      <alignment horizontal="center" vertical="center"/>
      <protection locked="0"/>
    </xf>
    <xf numFmtId="49" fontId="110" fillId="26" borderId="149" xfId="41" applyNumberFormat="1" applyFont="1" applyFill="1" applyBorder="1" applyAlignment="1" applyProtection="1">
      <alignment horizontal="center" vertical="center"/>
      <protection locked="0"/>
    </xf>
    <xf numFmtId="1" fontId="109" fillId="26" borderId="148" xfId="41" applyNumberFormat="1" applyFont="1" applyFill="1" applyBorder="1" applyAlignment="1" applyProtection="1">
      <alignment horizontal="center" vertical="center"/>
      <protection locked="0"/>
    </xf>
    <xf numFmtId="49" fontId="109" fillId="26" borderId="149" xfId="41" applyNumberFormat="1" applyFont="1" applyFill="1" applyBorder="1" applyAlignment="1" applyProtection="1">
      <alignment horizontal="center" vertical="center"/>
      <protection locked="0"/>
    </xf>
    <xf numFmtId="49" fontId="23" fillId="26" borderId="149" xfId="0" applyNumberFormat="1" applyFont="1" applyFill="1" applyBorder="1" applyAlignment="1" applyProtection="1">
      <alignment horizontal="center" vertical="center"/>
      <protection locked="0"/>
    </xf>
    <xf numFmtId="1" fontId="23" fillId="35" borderId="148" xfId="0" applyNumberFormat="1" applyFont="1" applyFill="1" applyBorder="1" applyAlignment="1" applyProtection="1">
      <alignment horizontal="center" vertical="center"/>
      <protection locked="0"/>
    </xf>
    <xf numFmtId="49" fontId="23" fillId="35" borderId="148" xfId="0" applyNumberFormat="1" applyFont="1" applyFill="1" applyBorder="1" applyAlignment="1" applyProtection="1">
      <alignment horizontal="center" vertical="center"/>
      <protection locked="0"/>
    </xf>
    <xf numFmtId="49" fontId="23" fillId="35" borderId="149" xfId="0" applyNumberFormat="1" applyFont="1" applyFill="1" applyBorder="1" applyAlignment="1" applyProtection="1">
      <alignment horizontal="center" vertical="center"/>
      <protection locked="0"/>
    </xf>
    <xf numFmtId="1" fontId="18" fillId="35" borderId="148" xfId="0" applyNumberFormat="1" applyFont="1" applyFill="1" applyBorder="1" applyAlignment="1" applyProtection="1">
      <alignment horizontal="center" vertical="center"/>
      <protection locked="0"/>
    </xf>
    <xf numFmtId="49" fontId="18" fillId="35" borderId="148" xfId="0" applyNumberFormat="1" applyFont="1" applyFill="1" applyBorder="1" applyAlignment="1" applyProtection="1">
      <alignment horizontal="center" vertical="center"/>
      <protection locked="0"/>
    </xf>
    <xf numFmtId="1" fontId="62" fillId="26" borderId="153" xfId="37" applyNumberFormat="1" applyFont="1" applyFill="1" applyBorder="1" applyAlignment="1">
      <alignment horizontal="center" vertical="center" wrapText="1"/>
    </xf>
    <xf numFmtId="49" fontId="62" fillId="26" borderId="14" xfId="37" applyNumberFormat="1" applyFont="1" applyFill="1" applyBorder="1" applyAlignment="1">
      <alignment horizontal="center" vertical="center" wrapText="1"/>
    </xf>
    <xf numFmtId="49" fontId="12" fillId="26" borderId="14" xfId="37" applyNumberFormat="1" applyFont="1" applyFill="1" applyBorder="1" applyAlignment="1">
      <alignment horizontal="center" vertical="center" wrapText="1"/>
    </xf>
    <xf numFmtId="49" fontId="12" fillId="26" borderId="15" xfId="37" applyNumberFormat="1" applyFont="1" applyFill="1" applyBorder="1" applyAlignment="1">
      <alignment horizontal="center" vertical="center" wrapText="1"/>
    </xf>
    <xf numFmtId="49" fontId="62" fillId="26" borderId="14" xfId="37" applyNumberFormat="1" applyFont="1" applyFill="1" applyBorder="1" applyAlignment="1">
      <alignment horizontal="center" vertical="center"/>
    </xf>
    <xf numFmtId="49" fontId="12" fillId="26" borderId="14" xfId="37" applyNumberFormat="1" applyFont="1" applyFill="1" applyBorder="1" applyAlignment="1">
      <alignment horizontal="center" vertical="center"/>
    </xf>
    <xf numFmtId="49" fontId="12" fillId="26" borderId="15" xfId="37" applyNumberFormat="1" applyFont="1" applyFill="1" applyBorder="1" applyAlignment="1">
      <alignment horizontal="center" vertical="center"/>
    </xf>
    <xf numFmtId="1" fontId="1" fillId="26" borderId="148" xfId="0" applyNumberFormat="1" applyFont="1" applyFill="1" applyBorder="1" applyAlignment="1" applyProtection="1">
      <alignment horizontal="center" vertical="center"/>
      <protection locked="0"/>
    </xf>
    <xf numFmtId="49" fontId="1" fillId="26" borderId="148" xfId="0" applyNumberFormat="1" applyFont="1" applyFill="1" applyBorder="1" applyAlignment="1" applyProtection="1">
      <alignment horizontal="center" vertical="center"/>
      <protection locked="0"/>
    </xf>
    <xf numFmtId="49" fontId="1" fillId="26" borderId="149" xfId="0" applyNumberFormat="1" applyFont="1" applyFill="1" applyBorder="1" applyAlignment="1" applyProtection="1">
      <alignment horizontal="center" vertical="center"/>
      <protection locked="0"/>
    </xf>
    <xf numFmtId="49" fontId="1" fillId="36" borderId="27" xfId="0" applyNumberFormat="1" applyFont="1" applyFill="1" applyBorder="1" applyAlignment="1" applyProtection="1">
      <alignment horizontal="center" vertical="center"/>
      <protection locked="0"/>
    </xf>
    <xf numFmtId="1" fontId="0" fillId="0" borderId="0" xfId="0" applyNumberFormat="1"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49" fontId="0" fillId="36" borderId="27" xfId="0" applyNumberFormat="1" applyFill="1" applyBorder="1" applyAlignment="1" applyProtection="1">
      <alignment horizontal="center" vertical="center"/>
      <protection locked="0"/>
    </xf>
    <xf numFmtId="0" fontId="23" fillId="25" borderId="0" xfId="0" applyFont="1" applyFill="1" applyBorder="1" applyAlignment="1" applyProtection="1">
      <alignment horizontal="center" wrapText="1"/>
      <protection locked="0"/>
    </xf>
    <xf numFmtId="0" fontId="23" fillId="25" borderId="154" xfId="0" applyFont="1" applyFill="1" applyBorder="1" applyAlignment="1" applyProtection="1">
      <alignment horizontal="center" wrapText="1"/>
      <protection locked="0"/>
    </xf>
    <xf numFmtId="0" fontId="23" fillId="0" borderId="155" xfId="0" applyFont="1" applyFill="1" applyBorder="1" applyAlignment="1" applyProtection="1">
      <alignment horizontal="center" wrapText="1"/>
      <protection locked="0"/>
    </xf>
    <xf numFmtId="0" fontId="23" fillId="25" borderId="0" xfId="0" applyFont="1" applyFill="1" applyBorder="1" applyProtection="1">
      <protection locked="0"/>
    </xf>
    <xf numFmtId="0" fontId="23" fillId="25" borderId="154" xfId="0" applyFont="1" applyFill="1" applyBorder="1" applyProtection="1">
      <protection locked="0"/>
    </xf>
    <xf numFmtId="0" fontId="23" fillId="0" borderId="155" xfId="0" applyFont="1" applyFill="1" applyBorder="1" applyProtection="1">
      <protection locked="0"/>
    </xf>
    <xf numFmtId="0" fontId="23" fillId="25" borderId="0" xfId="0" applyFont="1" applyFill="1" applyBorder="1" applyProtection="1">
      <protection hidden="1"/>
    </xf>
    <xf numFmtId="49" fontId="114" fillId="26" borderId="14" xfId="0" applyNumberFormat="1" applyFont="1" applyFill="1" applyBorder="1" applyAlignment="1" applyProtection="1">
      <alignment horizontal="center" vertical="center"/>
      <protection locked="0"/>
    </xf>
    <xf numFmtId="0" fontId="114" fillId="26" borderId="14" xfId="0" applyFont="1" applyFill="1" applyBorder="1" applyAlignment="1" applyProtection="1">
      <alignment horizontal="left" vertical="center"/>
      <protection locked="0"/>
    </xf>
    <xf numFmtId="0" fontId="23" fillId="0" borderId="155" xfId="0" applyFont="1" applyFill="1" applyBorder="1" applyProtection="1">
      <protection hidden="1"/>
    </xf>
    <xf numFmtId="0" fontId="115" fillId="26" borderId="14" xfId="0" applyFont="1" applyFill="1" applyBorder="1" applyAlignment="1" applyProtection="1">
      <alignment horizontal="left" vertical="center"/>
      <protection locked="0"/>
    </xf>
    <xf numFmtId="49" fontId="115" fillId="26" borderId="14" xfId="0" applyNumberFormat="1" applyFont="1" applyFill="1" applyBorder="1" applyAlignment="1" applyProtection="1">
      <alignment horizontal="center" vertical="center"/>
      <protection locked="0"/>
    </xf>
    <xf numFmtId="49" fontId="23" fillId="0" borderId="155" xfId="0" applyNumberFormat="1" applyFont="1" applyFill="1" applyBorder="1" applyProtection="1">
      <protection locked="0"/>
    </xf>
    <xf numFmtId="0" fontId="47" fillId="20" borderId="0" xfId="39" applyFont="1" applyFill="1" applyAlignment="1" applyProtection="1">
      <alignment horizontal="left" vertical="center"/>
      <protection hidden="1"/>
    </xf>
    <xf numFmtId="0" fontId="45" fillId="0" borderId="0" xfId="0" applyFont="1" applyFill="1" applyBorder="1" applyAlignment="1" applyProtection="1">
      <alignment vertical="center" textRotation="90"/>
      <protection hidden="1"/>
    </xf>
    <xf numFmtId="0" fontId="116" fillId="27" borderId="0" xfId="0" applyFont="1" applyFill="1" applyBorder="1" applyAlignment="1" applyProtection="1">
      <alignment vertical="center" textRotation="90"/>
      <protection hidden="1"/>
    </xf>
    <xf numFmtId="4" fontId="116" fillId="27" borderId="0" xfId="0" applyNumberFormat="1" applyFont="1" applyFill="1" applyBorder="1" applyAlignment="1">
      <alignment horizontal="center" vertical="center" textRotation="90"/>
    </xf>
    <xf numFmtId="3" fontId="116" fillId="27" borderId="0" xfId="0" applyNumberFormat="1" applyFont="1" applyFill="1" applyBorder="1" applyAlignment="1">
      <alignment vertical="center" textRotation="90"/>
    </xf>
    <xf numFmtId="3" fontId="116" fillId="27" borderId="0" xfId="0" applyNumberFormat="1" applyFont="1" applyFill="1" applyBorder="1" applyAlignment="1">
      <alignment horizontal="center" vertical="center" textRotation="90"/>
    </xf>
    <xf numFmtId="4" fontId="116" fillId="27" borderId="0" xfId="0" applyNumberFormat="1" applyFont="1" applyFill="1" applyBorder="1" applyAlignment="1">
      <alignment vertical="center" textRotation="90"/>
    </xf>
    <xf numFmtId="0" fontId="116" fillId="27" borderId="0" xfId="0" applyFont="1" applyFill="1" applyBorder="1" applyAlignment="1" applyProtection="1">
      <alignment horizontal="center" vertical="center" textRotation="90"/>
      <protection hidden="1"/>
    </xf>
    <xf numFmtId="0" fontId="116" fillId="27" borderId="0" xfId="0" applyFont="1" applyFill="1" applyBorder="1" applyAlignment="1">
      <alignment vertical="center" textRotation="90"/>
    </xf>
    <xf numFmtId="0" fontId="116" fillId="27" borderId="0" xfId="0" applyFont="1" applyFill="1" applyBorder="1" applyAlignment="1">
      <alignment textRotation="90"/>
    </xf>
    <xf numFmtId="0" fontId="116" fillId="27" borderId="0" xfId="0" applyFont="1" applyFill="1" applyBorder="1" applyAlignment="1">
      <alignment horizontal="center" vertical="center" textRotation="90"/>
    </xf>
    <xf numFmtId="0" fontId="116" fillId="27" borderId="0" xfId="0" applyFont="1" applyFill="1" applyBorder="1" applyAlignment="1" applyProtection="1">
      <alignment vertical="center" textRotation="90"/>
      <protection locked="0"/>
    </xf>
    <xf numFmtId="4" fontId="116" fillId="27" borderId="0" xfId="0" applyNumberFormat="1" applyFont="1" applyFill="1" applyBorder="1" applyAlignment="1" applyProtection="1">
      <alignment horizontal="center" vertical="center" textRotation="90"/>
      <protection hidden="1"/>
    </xf>
    <xf numFmtId="4" fontId="116" fillId="27" borderId="0" xfId="0" applyNumberFormat="1" applyFont="1" applyFill="1" applyBorder="1" applyAlignment="1" applyProtection="1">
      <alignment vertical="center" textRotation="90"/>
      <protection hidden="1"/>
    </xf>
    <xf numFmtId="0" fontId="40" fillId="20" borderId="0" xfId="0" applyFont="1" applyFill="1" applyBorder="1" applyAlignment="1" applyProtection="1">
      <alignment horizontal="center" vertical="center"/>
      <protection locked="0"/>
    </xf>
    <xf numFmtId="0" fontId="40" fillId="20" borderId="156" xfId="0" applyFont="1" applyFill="1" applyBorder="1" applyAlignment="1" applyProtection="1">
      <alignment horizontal="center" vertical="center"/>
      <protection locked="0"/>
    </xf>
    <xf numFmtId="0" fontId="36" fillId="34" borderId="0" xfId="0" applyFont="1" applyFill="1" applyBorder="1" applyAlignment="1" applyProtection="1">
      <alignment vertical="center"/>
      <protection hidden="1"/>
    </xf>
    <xf numFmtId="0" fontId="117" fillId="31" borderId="0" xfId="42" applyFont="1" applyFill="1" applyAlignment="1">
      <alignment vertical="center"/>
    </xf>
    <xf numFmtId="0" fontId="10" fillId="20" borderId="0" xfId="0" applyFont="1" applyFill="1" applyBorder="1" applyAlignment="1" applyProtection="1">
      <alignment horizontal="justify" vertical="center"/>
      <protection hidden="1"/>
    </xf>
    <xf numFmtId="0" fontId="116" fillId="27" borderId="0" xfId="0" applyFont="1" applyFill="1" applyBorder="1" applyAlignment="1" applyProtection="1">
      <alignment horizontal="center" vertical="center" textRotation="90"/>
      <protection locked="0"/>
    </xf>
    <xf numFmtId="49" fontId="33" fillId="20" borderId="157" xfId="0" applyNumberFormat="1" applyFont="1" applyFill="1" applyBorder="1" applyAlignment="1" applyProtection="1">
      <alignment horizontal="center" vertical="center" wrapText="1"/>
      <protection hidden="1"/>
    </xf>
    <xf numFmtId="0" fontId="0" fillId="20" borderId="26" xfId="0" applyFill="1" applyBorder="1" applyAlignment="1" applyProtection="1">
      <alignment horizontal="center" vertical="center" wrapText="1"/>
      <protection hidden="1"/>
    </xf>
    <xf numFmtId="0" fontId="17" fillId="20" borderId="158" xfId="0" applyFont="1" applyFill="1" applyBorder="1" applyAlignment="1" applyProtection="1">
      <alignment horizontal="center" vertical="center" shrinkToFit="1"/>
      <protection hidden="1"/>
    </xf>
    <xf numFmtId="14" fontId="17" fillId="20" borderId="158" xfId="0" applyNumberFormat="1" applyFont="1" applyFill="1" applyBorder="1" applyAlignment="1" applyProtection="1">
      <alignment horizontal="center" vertical="center" shrinkToFit="1"/>
      <protection hidden="1"/>
    </xf>
    <xf numFmtId="14" fontId="17" fillId="20" borderId="159" xfId="0" applyNumberFormat="1" applyFont="1" applyFill="1" applyBorder="1" applyAlignment="1" applyProtection="1">
      <alignment horizontal="center" vertical="center" shrinkToFit="1"/>
      <protection hidden="1"/>
    </xf>
    <xf numFmtId="0" fontId="36" fillId="20" borderId="160" xfId="39" applyNumberFormat="1" applyFont="1" applyFill="1" applyBorder="1" applyAlignment="1" applyProtection="1">
      <alignment horizontal="center" vertical="center" shrinkToFit="1"/>
      <protection hidden="1"/>
    </xf>
    <xf numFmtId="0" fontId="36" fillId="20" borderId="37" xfId="39" applyFont="1" applyFill="1" applyBorder="1" applyAlignment="1" applyProtection="1">
      <alignment horizontal="left" vertical="center" shrinkToFit="1"/>
      <protection hidden="1"/>
    </xf>
    <xf numFmtId="0" fontId="36" fillId="20" borderId="161" xfId="39" applyNumberFormat="1" applyFont="1" applyFill="1" applyBorder="1" applyAlignment="1" applyProtection="1">
      <alignment horizontal="center" vertical="center" shrinkToFit="1"/>
      <protection hidden="1"/>
    </xf>
    <xf numFmtId="0" fontId="36" fillId="20" borderId="32" xfId="39" applyFont="1" applyFill="1" applyBorder="1" applyAlignment="1" applyProtection="1">
      <alignment horizontal="left" vertical="center" shrinkToFit="1"/>
      <protection hidden="1"/>
    </xf>
    <xf numFmtId="0" fontId="36" fillId="20" borderId="162" xfId="39" applyNumberFormat="1" applyFont="1" applyFill="1" applyBorder="1" applyAlignment="1" applyProtection="1">
      <alignment horizontal="center" vertical="center" shrinkToFit="1"/>
      <protection hidden="1"/>
    </xf>
    <xf numFmtId="0" fontId="36" fillId="20" borderId="38" xfId="39" applyFont="1" applyFill="1" applyBorder="1" applyAlignment="1" applyProtection="1">
      <alignment horizontal="left" vertical="center" shrinkToFit="1"/>
      <protection hidden="1"/>
    </xf>
    <xf numFmtId="14" fontId="24" fillId="20" borderId="0" xfId="39" applyNumberFormat="1" applyFont="1" applyFill="1" applyAlignment="1" applyProtection="1">
      <alignment vertical="center" shrinkToFit="1"/>
      <protection hidden="1"/>
    </xf>
    <xf numFmtId="4" fontId="20" fillId="20" borderId="160" xfId="0" applyNumberFormat="1" applyFont="1" applyFill="1" applyBorder="1" applyAlignment="1" applyProtection="1">
      <alignment horizontal="left" vertical="center" shrinkToFit="1"/>
      <protection hidden="1"/>
    </xf>
    <xf numFmtId="4" fontId="20" fillId="20" borderId="161" xfId="0" applyNumberFormat="1" applyFont="1" applyFill="1" applyBorder="1" applyAlignment="1" applyProtection="1">
      <alignment horizontal="left" vertical="center" shrinkToFit="1"/>
      <protection hidden="1"/>
    </xf>
    <xf numFmtId="0" fontId="12" fillId="20" borderId="0" xfId="39" applyFont="1" applyFill="1" applyBorder="1" applyAlignment="1" applyProtection="1">
      <alignment horizontal="center" vertical="center" shrinkToFit="1"/>
      <protection hidden="1"/>
    </xf>
    <xf numFmtId="0" fontId="12" fillId="20" borderId="32" xfId="39" applyFont="1" applyFill="1" applyBorder="1" applyAlignment="1" applyProtection="1">
      <alignment horizontal="center" vertical="center" shrinkToFit="1"/>
      <protection hidden="1"/>
    </xf>
    <xf numFmtId="0" fontId="36" fillId="20" borderId="34" xfId="39" applyFont="1" applyFill="1" applyBorder="1" applyAlignment="1" applyProtection="1">
      <alignment horizontal="center" vertical="center" shrinkToFit="1"/>
      <protection hidden="1"/>
    </xf>
    <xf numFmtId="0" fontId="36" fillId="20" borderId="33" xfId="39" applyFont="1" applyFill="1" applyBorder="1" applyAlignment="1" applyProtection="1">
      <alignment horizontal="center" vertical="center" shrinkToFit="1"/>
      <protection hidden="1"/>
    </xf>
    <xf numFmtId="0" fontId="50" fillId="20" borderId="26" xfId="39" applyFont="1" applyFill="1" applyBorder="1" applyAlignment="1" applyProtection="1">
      <alignment horizontal="center" vertical="center" wrapText="1"/>
      <protection locked="0"/>
    </xf>
    <xf numFmtId="0" fontId="10" fillId="20" borderId="163" xfId="0" applyFont="1" applyFill="1" applyBorder="1" applyAlignment="1" applyProtection="1">
      <alignment horizontal="center" vertical="center" shrinkToFit="1"/>
      <protection hidden="1"/>
    </xf>
    <xf numFmtId="4" fontId="1" fillId="20" borderId="163" xfId="0" applyNumberFormat="1" applyFont="1" applyFill="1" applyBorder="1" applyAlignment="1" applyProtection="1">
      <alignment horizontal="left" vertical="center" shrinkToFit="1"/>
      <protection hidden="1"/>
    </xf>
    <xf numFmtId="0" fontId="10" fillId="20" borderId="161" xfId="0" applyFont="1" applyFill="1" applyBorder="1" applyAlignment="1" applyProtection="1">
      <alignment horizontal="center" vertical="center" shrinkToFit="1"/>
      <protection hidden="1"/>
    </xf>
    <xf numFmtId="4" fontId="1" fillId="20" borderId="161" xfId="0" applyNumberFormat="1" applyFont="1" applyFill="1" applyBorder="1" applyAlignment="1" applyProtection="1">
      <alignment horizontal="left" vertical="center" shrinkToFit="1"/>
      <protection hidden="1"/>
    </xf>
    <xf numFmtId="0" fontId="40" fillId="26" borderId="25" xfId="0" applyFont="1" applyFill="1" applyBorder="1" applyAlignment="1" applyProtection="1">
      <alignment horizontal="left" vertical="center" shrinkToFit="1"/>
      <protection locked="0"/>
    </xf>
    <xf numFmtId="0" fontId="40" fillId="26" borderId="14" xfId="0" applyFont="1" applyFill="1" applyBorder="1" applyAlignment="1" applyProtection="1">
      <alignment horizontal="left" vertical="center" shrinkToFit="1"/>
      <protection locked="0"/>
    </xf>
    <xf numFmtId="49" fontId="40" fillId="26" borderId="14" xfId="0" applyNumberFormat="1" applyFont="1" applyFill="1" applyBorder="1" applyAlignment="1" applyProtection="1">
      <alignment horizontal="center" vertical="center" shrinkToFit="1"/>
      <protection locked="0"/>
    </xf>
    <xf numFmtId="0" fontId="41" fillId="26" borderId="14" xfId="0" applyFont="1" applyFill="1" applyBorder="1" applyAlignment="1" applyProtection="1">
      <alignment horizontal="left" shrinkToFit="1"/>
      <protection locked="0"/>
    </xf>
    <xf numFmtId="0" fontId="36" fillId="26" borderId="15" xfId="0" applyFont="1" applyFill="1" applyBorder="1" applyAlignment="1" applyProtection="1">
      <alignment horizontal="center" vertical="center" shrinkToFit="1"/>
      <protection locked="0"/>
    </xf>
    <xf numFmtId="0" fontId="40" fillId="26" borderId="25" xfId="0" applyFont="1" applyFill="1" applyBorder="1" applyAlignment="1" applyProtection="1">
      <alignment horizontal="center" vertical="center" shrinkToFit="1"/>
      <protection locked="0"/>
    </xf>
    <xf numFmtId="0" fontId="40" fillId="26" borderId="14" xfId="0" applyFont="1" applyFill="1" applyBorder="1" applyAlignment="1" applyProtection="1">
      <alignment horizontal="center" vertical="center" shrinkToFit="1"/>
      <protection locked="0"/>
    </xf>
    <xf numFmtId="0" fontId="40" fillId="26" borderId="25" xfId="0" applyFont="1" applyFill="1" applyBorder="1" applyAlignment="1" applyProtection="1">
      <alignment shrinkToFit="1"/>
      <protection locked="0"/>
    </xf>
    <xf numFmtId="0" fontId="40" fillId="26" borderId="14" xfId="0" applyFont="1" applyFill="1" applyBorder="1" applyAlignment="1" applyProtection="1">
      <alignment shrinkToFit="1"/>
      <protection locked="0"/>
    </xf>
    <xf numFmtId="49" fontId="40" fillId="26" borderId="14" xfId="0" applyNumberFormat="1" applyFont="1" applyFill="1" applyBorder="1" applyAlignment="1" applyProtection="1">
      <alignment horizontal="center" shrinkToFit="1"/>
      <protection locked="0"/>
    </xf>
    <xf numFmtId="49" fontId="40" fillId="26" borderId="14" xfId="0" applyNumberFormat="1" applyFont="1" applyFill="1" applyBorder="1" applyAlignment="1" applyProtection="1">
      <alignment shrinkToFit="1"/>
      <protection locked="0"/>
    </xf>
    <xf numFmtId="49" fontId="36" fillId="26" borderId="14" xfId="0" applyNumberFormat="1" applyFont="1" applyFill="1" applyBorder="1" applyAlignment="1" applyProtection="1">
      <alignment shrinkToFit="1"/>
      <protection locked="0"/>
    </xf>
    <xf numFmtId="0" fontId="36" fillId="26" borderId="15" xfId="0" applyFont="1" applyFill="1" applyBorder="1" applyAlignment="1" applyProtection="1">
      <alignment shrinkToFit="1"/>
      <protection locked="0"/>
    </xf>
    <xf numFmtId="0" fontId="40" fillId="26" borderId="128" xfId="0" applyFont="1" applyFill="1" applyBorder="1" applyAlignment="1" applyProtection="1">
      <alignment shrinkToFit="1"/>
      <protection locked="0"/>
    </xf>
    <xf numFmtId="0" fontId="40" fillId="26" borderId="121" xfId="0" applyFont="1" applyFill="1" applyBorder="1" applyAlignment="1" applyProtection="1">
      <alignment shrinkToFit="1"/>
      <protection locked="0"/>
    </xf>
    <xf numFmtId="49" fontId="40" fillId="26" borderId="121" xfId="0" applyNumberFormat="1" applyFont="1" applyFill="1" applyBorder="1" applyAlignment="1" applyProtection="1">
      <alignment horizontal="center" shrinkToFit="1"/>
      <protection locked="0"/>
    </xf>
    <xf numFmtId="49" fontId="40" fillId="26" borderId="121" xfId="0" applyNumberFormat="1" applyFont="1" applyFill="1" applyBorder="1" applyAlignment="1" applyProtection="1">
      <alignment shrinkToFit="1"/>
      <protection locked="0"/>
    </xf>
    <xf numFmtId="49" fontId="40" fillId="26" borderId="121" xfId="0" applyNumberFormat="1" applyFont="1" applyFill="1" applyBorder="1" applyAlignment="1" applyProtection="1">
      <alignment horizontal="center" vertical="center" shrinkToFit="1"/>
      <protection locked="0"/>
    </xf>
    <xf numFmtId="0" fontId="40" fillId="26" borderId="164" xfId="0" applyFont="1" applyFill="1" applyBorder="1" applyAlignment="1" applyProtection="1">
      <alignment shrinkToFit="1"/>
      <protection locked="0"/>
    </xf>
    <xf numFmtId="0" fontId="40" fillId="26" borderId="165" xfId="0" applyFont="1" applyFill="1" applyBorder="1" applyAlignment="1" applyProtection="1">
      <alignment shrinkToFit="1"/>
      <protection locked="0"/>
    </xf>
    <xf numFmtId="49" fontId="40" fillId="26" borderId="165" xfId="0" applyNumberFormat="1" applyFont="1" applyFill="1" applyBorder="1" applyAlignment="1" applyProtection="1">
      <alignment horizontal="center" shrinkToFit="1"/>
      <protection locked="0"/>
    </xf>
    <xf numFmtId="49" fontId="40" fillId="26" borderId="165" xfId="0" applyNumberFormat="1" applyFont="1" applyFill="1" applyBorder="1" applyAlignment="1" applyProtection="1">
      <alignment shrinkToFit="1"/>
      <protection locked="0"/>
    </xf>
    <xf numFmtId="49" fontId="40" fillId="26" borderId="165" xfId="0" applyNumberFormat="1" applyFont="1" applyFill="1" applyBorder="1" applyAlignment="1" applyProtection="1">
      <alignment horizontal="center" vertical="center" shrinkToFit="1"/>
      <protection locked="0"/>
    </xf>
    <xf numFmtId="0" fontId="41" fillId="26" borderId="26" xfId="0" applyFont="1" applyFill="1" applyBorder="1" applyAlignment="1" applyProtection="1">
      <alignment horizontal="left" shrinkToFit="1"/>
      <protection locked="0"/>
    </xf>
    <xf numFmtId="0" fontId="36" fillId="26" borderId="28" xfId="0" applyFont="1" applyFill="1" applyBorder="1" applyAlignment="1" applyProtection="1">
      <alignment horizontal="center" vertical="center" shrinkToFit="1"/>
      <protection locked="0"/>
    </xf>
    <xf numFmtId="0" fontId="103" fillId="20" borderId="166" xfId="0" applyFont="1" applyFill="1" applyBorder="1" applyAlignment="1" applyProtection="1">
      <alignment horizontal="center" vertical="center" shrinkToFit="1"/>
      <protection hidden="1"/>
    </xf>
    <xf numFmtId="49" fontId="107" fillId="20" borderId="167" xfId="0" applyNumberFormat="1" applyFont="1" applyFill="1" applyBorder="1" applyAlignment="1" applyProtection="1">
      <alignment vertical="center" shrinkToFit="1"/>
      <protection hidden="1"/>
    </xf>
    <xf numFmtId="0" fontId="0" fillId="26" borderId="14" xfId="0" applyFill="1" applyBorder="1" applyAlignment="1">
      <alignment vertical="center" shrinkToFit="1"/>
    </xf>
    <xf numFmtId="0" fontId="0" fillId="26" borderId="0" xfId="0" applyFill="1" applyBorder="1" applyAlignment="1">
      <alignment vertical="center" shrinkToFit="1"/>
    </xf>
    <xf numFmtId="0" fontId="44" fillId="35" borderId="148" xfId="0" applyFont="1" applyFill="1" applyBorder="1" applyAlignment="1">
      <alignment vertical="center" shrinkToFit="1"/>
    </xf>
    <xf numFmtId="0" fontId="23" fillId="26" borderId="152" xfId="41" applyFont="1" applyFill="1" applyBorder="1" applyAlignment="1" applyProtection="1">
      <alignment vertical="center" shrinkToFit="1"/>
      <protection locked="0"/>
    </xf>
    <xf numFmtId="0" fontId="23" fillId="26" borderId="168" xfId="41" applyFont="1" applyFill="1" applyBorder="1" applyAlignment="1" applyProtection="1">
      <alignment vertical="center" shrinkToFit="1"/>
      <protection locked="0"/>
    </xf>
    <xf numFmtId="0" fontId="23" fillId="35" borderId="168" xfId="41" applyFont="1" applyFill="1" applyBorder="1" applyAlignment="1" applyProtection="1">
      <alignment vertical="center" shrinkToFit="1"/>
      <protection locked="0"/>
    </xf>
    <xf numFmtId="49" fontId="23" fillId="26" borderId="168" xfId="41" applyNumberFormat="1" applyFont="1" applyFill="1" applyBorder="1" applyAlignment="1" applyProtection="1">
      <alignment vertical="center" shrinkToFit="1"/>
      <protection locked="0"/>
    </xf>
    <xf numFmtId="0" fontId="19" fillId="26" borderId="168" xfId="41" applyFont="1" applyFill="1" applyBorder="1" applyAlignment="1" applyProtection="1">
      <alignment vertical="center" shrinkToFit="1"/>
      <protection locked="0"/>
    </xf>
    <xf numFmtId="49" fontId="19" fillId="26" borderId="168" xfId="41" applyNumberFormat="1" applyFont="1" applyFill="1" applyBorder="1" applyAlignment="1" applyProtection="1">
      <alignment vertical="center" shrinkToFit="1"/>
      <protection locked="0"/>
    </xf>
    <xf numFmtId="49" fontId="111" fillId="26" borderId="168" xfId="0" applyNumberFormat="1" applyFont="1" applyFill="1" applyBorder="1" applyAlignment="1" applyProtection="1">
      <alignment vertical="center" shrinkToFit="1"/>
      <protection locked="0"/>
    </xf>
    <xf numFmtId="0" fontId="18" fillId="26" borderId="168" xfId="41" applyFont="1" applyFill="1" applyBorder="1" applyAlignment="1" applyProtection="1">
      <alignment vertical="center" shrinkToFit="1"/>
      <protection locked="0"/>
    </xf>
    <xf numFmtId="0" fontId="112" fillId="26" borderId="168" xfId="41" applyFont="1" applyFill="1" applyBorder="1" applyAlignment="1" applyProtection="1">
      <alignment horizontal="justify" vertical="center" shrinkToFit="1"/>
      <protection locked="0"/>
    </xf>
    <xf numFmtId="49" fontId="23" fillId="26" borderId="168" xfId="0" applyNumberFormat="1" applyFont="1" applyFill="1" applyBorder="1" applyAlignment="1" applyProtection="1">
      <alignment vertical="center" shrinkToFit="1"/>
      <protection locked="0"/>
    </xf>
    <xf numFmtId="49" fontId="18" fillId="35" borderId="168" xfId="0" applyNumberFormat="1" applyFont="1" applyFill="1" applyBorder="1" applyAlignment="1" applyProtection="1">
      <alignment vertical="center" shrinkToFit="1"/>
      <protection locked="0"/>
    </xf>
    <xf numFmtId="0" fontId="113" fillId="26" borderId="169" xfId="37" applyFont="1" applyFill="1" applyBorder="1" applyAlignment="1">
      <alignment vertical="center" shrinkToFit="1"/>
    </xf>
    <xf numFmtId="49" fontId="12" fillId="26" borderId="169" xfId="37" applyNumberFormat="1" applyFont="1" applyFill="1" applyBorder="1" applyAlignment="1">
      <alignment vertical="center" shrinkToFit="1"/>
    </xf>
    <xf numFmtId="0" fontId="12" fillId="26" borderId="169" xfId="37" applyFont="1" applyFill="1" applyBorder="1" applyAlignment="1">
      <alignment vertical="center" shrinkToFit="1"/>
    </xf>
    <xf numFmtId="0" fontId="12" fillId="26" borderId="169" xfId="0" applyFont="1" applyFill="1" applyBorder="1" applyAlignment="1">
      <alignment horizontal="left" vertical="center" shrinkToFit="1"/>
    </xf>
    <xf numFmtId="49" fontId="12" fillId="26" borderId="169" xfId="0" applyNumberFormat="1" applyFont="1" applyFill="1" applyBorder="1" applyAlignment="1">
      <alignment horizontal="left" vertical="center" shrinkToFit="1"/>
    </xf>
    <xf numFmtId="49" fontId="113" fillId="26" borderId="169" xfId="37" applyNumberFormat="1" applyFont="1" applyFill="1" applyBorder="1" applyAlignment="1">
      <alignment vertical="center" shrinkToFit="1"/>
    </xf>
    <xf numFmtId="0" fontId="1" fillId="26" borderId="168" xfId="0" applyFont="1"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106" fillId="20" borderId="166" xfId="0" applyFont="1" applyFill="1" applyBorder="1" applyAlignment="1" applyProtection="1">
      <alignment horizontal="center" vertical="center" shrinkToFit="1"/>
      <protection hidden="1"/>
    </xf>
    <xf numFmtId="49" fontId="23" fillId="26" borderId="152" xfId="0" applyNumberFormat="1" applyFont="1" applyFill="1" applyBorder="1" applyAlignment="1" applyProtection="1">
      <alignment vertical="center" shrinkToFit="1"/>
      <protection locked="0"/>
    </xf>
    <xf numFmtId="0" fontId="23" fillId="26" borderId="170" xfId="41" applyFont="1" applyFill="1" applyBorder="1" applyAlignment="1" applyProtection="1">
      <alignment vertical="center" shrinkToFit="1"/>
      <protection locked="0"/>
    </xf>
    <xf numFmtId="0" fontId="18" fillId="35" borderId="148" xfId="41" applyFont="1" applyFill="1" applyBorder="1" applyAlignment="1" applyProtection="1">
      <alignment vertical="center" shrinkToFit="1"/>
      <protection locked="0"/>
    </xf>
    <xf numFmtId="0" fontId="110" fillId="26" borderId="168" xfId="41" applyFont="1" applyFill="1" applyBorder="1" applyAlignment="1" applyProtection="1">
      <alignment horizontal="justify" vertical="center" shrinkToFit="1"/>
      <protection locked="0"/>
    </xf>
    <xf numFmtId="0" fontId="110" fillId="26" borderId="168" xfId="41" applyFont="1" applyFill="1" applyBorder="1" applyAlignment="1" applyProtection="1">
      <alignment vertical="center" shrinkToFit="1"/>
      <protection locked="0"/>
    </xf>
    <xf numFmtId="0" fontId="109" fillId="26" borderId="168" xfId="41" applyFont="1" applyFill="1" applyBorder="1" applyAlignment="1" applyProtection="1">
      <alignment vertical="center" shrinkToFit="1"/>
      <protection locked="0"/>
    </xf>
    <xf numFmtId="4" fontId="20" fillId="20" borderId="14" xfId="0" applyNumberFormat="1" applyFont="1" applyFill="1" applyBorder="1" applyAlignment="1" applyProtection="1">
      <alignment horizontal="center" vertical="center" shrinkToFit="1"/>
      <protection hidden="1"/>
    </xf>
    <xf numFmtId="4" fontId="20" fillId="20" borderId="14" xfId="0" applyNumberFormat="1" applyFont="1" applyFill="1" applyBorder="1" applyAlignment="1" applyProtection="1">
      <alignment horizontal="right" vertical="center" shrinkToFit="1"/>
      <protection hidden="1"/>
    </xf>
    <xf numFmtId="4" fontId="20" fillId="26" borderId="171" xfId="0" applyNumberFormat="1" applyFont="1" applyFill="1" applyBorder="1" applyAlignment="1" applyProtection="1">
      <alignment horizontal="right" vertical="center" shrinkToFit="1"/>
      <protection locked="0"/>
    </xf>
    <xf numFmtId="4" fontId="20" fillId="20" borderId="172" xfId="0" applyNumberFormat="1" applyFont="1" applyFill="1" applyBorder="1" applyAlignment="1" applyProtection="1">
      <alignment horizontal="right" vertical="center" shrinkToFit="1"/>
      <protection hidden="1"/>
    </xf>
    <xf numFmtId="0" fontId="0" fillId="20" borderId="173" xfId="0" applyFill="1" applyBorder="1" applyAlignment="1" applyProtection="1">
      <alignment horizontal="center" vertical="center" wrapText="1"/>
      <protection hidden="1"/>
    </xf>
    <xf numFmtId="4" fontId="20" fillId="26" borderId="174" xfId="0" applyNumberFormat="1" applyFont="1" applyFill="1" applyBorder="1" applyAlignment="1" applyProtection="1">
      <alignment horizontal="right" vertical="center" shrinkToFit="1"/>
      <protection locked="0"/>
    </xf>
    <xf numFmtId="4" fontId="20" fillId="20" borderId="175" xfId="0" applyNumberFormat="1" applyFont="1" applyFill="1" applyBorder="1" applyAlignment="1" applyProtection="1">
      <alignment horizontal="right" vertical="center" shrinkToFit="1"/>
      <protection hidden="1"/>
    </xf>
    <xf numFmtId="0" fontId="17" fillId="20" borderId="176" xfId="0" applyFont="1" applyFill="1" applyBorder="1" applyAlignment="1" applyProtection="1">
      <alignment horizontal="center" vertical="center"/>
      <protection hidden="1"/>
    </xf>
    <xf numFmtId="0" fontId="24" fillId="20" borderId="10" xfId="0" applyFont="1" applyFill="1" applyBorder="1" applyAlignment="1" applyProtection="1">
      <alignment horizontal="center" vertical="center"/>
      <protection locked="0"/>
    </xf>
    <xf numFmtId="0" fontId="24" fillId="20" borderId="11" xfId="0" applyFont="1" applyFill="1" applyBorder="1" applyAlignment="1" applyProtection="1">
      <alignment horizontal="center" vertical="center"/>
      <protection locked="0"/>
    </xf>
    <xf numFmtId="0" fontId="24" fillId="20" borderId="0" xfId="0" applyFont="1" applyFill="1" applyBorder="1" applyAlignment="1" applyProtection="1">
      <alignment vertical="center"/>
      <protection locked="0"/>
    </xf>
    <xf numFmtId="4" fontId="20" fillId="28" borderId="160" xfId="0" applyNumberFormat="1" applyFont="1" applyFill="1" applyBorder="1" applyAlignment="1" applyProtection="1">
      <alignment horizontal="right" vertical="center" shrinkToFit="1"/>
      <protection hidden="1"/>
    </xf>
    <xf numFmtId="4" fontId="20" fillId="28" borderId="161" xfId="0" applyNumberFormat="1" applyFont="1" applyFill="1" applyBorder="1" applyAlignment="1" applyProtection="1">
      <alignment horizontal="right" vertical="center" shrinkToFit="1"/>
      <protection hidden="1"/>
    </xf>
    <xf numFmtId="4" fontId="20" fillId="28" borderId="177" xfId="0" applyNumberFormat="1" applyFont="1" applyFill="1" applyBorder="1" applyAlignment="1" applyProtection="1">
      <alignment horizontal="right" vertical="center" shrinkToFit="1"/>
      <protection hidden="1"/>
    </xf>
    <xf numFmtId="0" fontId="0" fillId="20" borderId="178" xfId="0" applyFill="1" applyBorder="1" applyAlignment="1" applyProtection="1">
      <alignment horizontal="center" vertical="center" wrapText="1"/>
      <protection hidden="1"/>
    </xf>
    <xf numFmtId="0" fontId="0" fillId="20" borderId="179" xfId="0" applyFill="1" applyBorder="1" applyAlignment="1" applyProtection="1">
      <alignment horizontal="center" vertical="center" wrapText="1"/>
      <protection hidden="1"/>
    </xf>
    <xf numFmtId="0" fontId="0" fillId="20" borderId="160" xfId="0" applyFill="1" applyBorder="1" applyAlignment="1" applyProtection="1">
      <alignment horizontal="center" vertical="center" shrinkToFit="1"/>
      <protection hidden="1"/>
    </xf>
    <xf numFmtId="4" fontId="20" fillId="20" borderId="180" xfId="0" applyNumberFormat="1" applyFont="1" applyFill="1" applyBorder="1" applyAlignment="1" applyProtection="1">
      <alignment horizontal="right" vertical="center" shrinkToFit="1"/>
      <protection hidden="1"/>
    </xf>
    <xf numFmtId="0" fontId="0" fillId="20" borderId="161" xfId="0" applyFill="1" applyBorder="1" applyAlignment="1" applyProtection="1">
      <alignment horizontal="center" vertical="center" shrinkToFit="1"/>
      <protection hidden="1"/>
    </xf>
    <xf numFmtId="4" fontId="20" fillId="20" borderId="181" xfId="0" applyNumberFormat="1" applyFont="1" applyFill="1" applyBorder="1" applyAlignment="1" applyProtection="1">
      <alignment horizontal="right" vertical="center" shrinkToFit="1"/>
      <protection hidden="1"/>
    </xf>
    <xf numFmtId="4" fontId="20" fillId="20" borderId="15" xfId="0" applyNumberFormat="1" applyFont="1" applyFill="1" applyBorder="1" applyAlignment="1" applyProtection="1">
      <alignment horizontal="right" vertical="center" shrinkToFit="1"/>
      <protection hidden="1"/>
    </xf>
    <xf numFmtId="14" fontId="12" fillId="20" borderId="15" xfId="39" applyNumberFormat="1" applyFont="1" applyFill="1" applyBorder="1" applyAlignment="1" applyProtection="1">
      <alignment horizontal="right" vertical="center" shrinkToFit="1"/>
      <protection hidden="1"/>
    </xf>
    <xf numFmtId="14" fontId="12" fillId="20" borderId="24" xfId="39" applyNumberFormat="1" applyFont="1" applyFill="1" applyBorder="1" applyAlignment="1" applyProtection="1">
      <alignment horizontal="right" vertical="center" shrinkToFit="1"/>
      <protection hidden="1"/>
    </xf>
    <xf numFmtId="0" fontId="12" fillId="20" borderId="15" xfId="42" applyFont="1" applyFill="1" applyBorder="1" applyAlignment="1" applyProtection="1">
      <alignment horizontal="center" vertical="center" shrinkToFit="1"/>
      <protection hidden="1"/>
    </xf>
    <xf numFmtId="0" fontId="12" fillId="20" borderId="24" xfId="42" applyFont="1" applyFill="1" applyBorder="1" applyAlignment="1">
      <alignment horizontal="center" vertical="center" shrinkToFit="1"/>
    </xf>
    <xf numFmtId="0" fontId="12" fillId="20" borderId="24" xfId="42" applyFont="1" applyFill="1" applyBorder="1" applyAlignment="1">
      <alignment horizontal="left" vertical="center" shrinkToFit="1"/>
    </xf>
    <xf numFmtId="0" fontId="12" fillId="20" borderId="24" xfId="42" applyFont="1" applyFill="1" applyBorder="1" applyAlignment="1">
      <alignment vertical="center" shrinkToFit="1"/>
    </xf>
    <xf numFmtId="4" fontId="89" fillId="38" borderId="182" xfId="0" applyNumberFormat="1" applyFont="1" applyFill="1" applyBorder="1" applyAlignment="1" applyProtection="1">
      <alignment horizontal="right" vertical="center" shrinkToFit="1"/>
      <protection hidden="1"/>
    </xf>
    <xf numFmtId="4" fontId="91" fillId="38" borderId="183" xfId="0" applyNumberFormat="1" applyFont="1" applyFill="1" applyBorder="1" applyAlignment="1" applyProtection="1">
      <alignment horizontal="right" vertical="center" shrinkToFit="1"/>
      <protection hidden="1"/>
    </xf>
    <xf numFmtId="4" fontId="89" fillId="20" borderId="89" xfId="0" applyNumberFormat="1" applyFont="1" applyFill="1" applyBorder="1" applyAlignment="1" applyProtection="1">
      <alignment horizontal="right" vertical="center" shrinkToFit="1"/>
      <protection hidden="1"/>
    </xf>
    <xf numFmtId="4" fontId="89" fillId="20" borderId="184" xfId="0" applyNumberFormat="1" applyFont="1" applyFill="1" applyBorder="1" applyAlignment="1" applyProtection="1">
      <alignment horizontal="right" vertical="center" shrinkToFit="1"/>
      <protection hidden="1"/>
    </xf>
    <xf numFmtId="4" fontId="89" fillId="20" borderId="185" xfId="0" applyNumberFormat="1" applyFont="1" applyFill="1" applyBorder="1" applyAlignment="1" applyProtection="1">
      <alignment horizontal="right" vertical="center" shrinkToFit="1"/>
      <protection hidden="1"/>
    </xf>
    <xf numFmtId="4" fontId="89" fillId="20" borderId="48" xfId="0" applyNumberFormat="1" applyFont="1" applyFill="1" applyBorder="1" applyAlignment="1" applyProtection="1">
      <alignment horizontal="right" vertical="center" shrinkToFit="1"/>
      <protection hidden="1"/>
    </xf>
    <xf numFmtId="4" fontId="89" fillId="20" borderId="121" xfId="0" applyNumberFormat="1" applyFont="1" applyFill="1" applyBorder="1" applyAlignment="1" applyProtection="1">
      <alignment horizontal="right" vertical="center" shrinkToFit="1"/>
      <protection hidden="1"/>
    </xf>
    <xf numFmtId="0" fontId="56" fillId="20" borderId="0" xfId="39" applyFont="1" applyFill="1" applyBorder="1" applyAlignment="1" applyProtection="1">
      <alignment horizontal="left" vertical="center"/>
      <protection locked="0"/>
    </xf>
    <xf numFmtId="0" fontId="17" fillId="27" borderId="176" xfId="0" applyFont="1" applyFill="1" applyBorder="1" applyAlignment="1" applyProtection="1">
      <alignment horizontal="center" vertical="center"/>
      <protection locked="0"/>
    </xf>
    <xf numFmtId="0" fontId="24" fillId="20" borderId="11" xfId="0" applyFont="1" applyFill="1" applyBorder="1" applyAlignment="1" applyProtection="1">
      <alignment vertical="center"/>
      <protection locked="0"/>
    </xf>
    <xf numFmtId="0" fontId="24" fillId="20" borderId="10" xfId="0" applyFont="1" applyFill="1" applyBorder="1" applyAlignment="1" applyProtection="1">
      <alignment vertical="center"/>
      <protection locked="0"/>
    </xf>
    <xf numFmtId="0" fontId="0" fillId="26" borderId="0" xfId="0" applyFill="1"/>
    <xf numFmtId="0" fontId="25" fillId="27" borderId="14" xfId="0" applyFont="1" applyFill="1" applyBorder="1" applyAlignment="1" applyProtection="1">
      <alignment horizontal="center" vertical="center" shrinkToFit="1"/>
      <protection locked="0"/>
    </xf>
    <xf numFmtId="0" fontId="1" fillId="27" borderId="14" xfId="0" applyFont="1" applyFill="1" applyBorder="1" applyAlignment="1" applyProtection="1">
      <alignment horizontal="center" vertical="center" shrinkToFit="1"/>
      <protection locked="0"/>
    </xf>
    <xf numFmtId="12" fontId="1" fillId="27" borderId="14" xfId="0" applyNumberFormat="1" applyFont="1" applyFill="1" applyBorder="1" applyAlignment="1" applyProtection="1">
      <alignment horizontal="center" vertical="center" shrinkToFit="1"/>
      <protection locked="0"/>
    </xf>
    <xf numFmtId="0" fontId="1" fillId="27" borderId="158" xfId="0" applyFont="1" applyFill="1" applyBorder="1" applyAlignment="1" applyProtection="1">
      <alignment horizontal="center" vertical="center" shrinkToFit="1"/>
      <protection locked="0"/>
    </xf>
    <xf numFmtId="0" fontId="25" fillId="27" borderId="15" xfId="0" applyNumberFormat="1" applyFont="1" applyFill="1" applyBorder="1" applyAlignment="1" applyProtection="1">
      <alignment horizontal="right" vertical="center" shrinkToFit="1"/>
      <protection locked="0"/>
    </xf>
    <xf numFmtId="0" fontId="0" fillId="27" borderId="186" xfId="0" applyFill="1" applyBorder="1" applyAlignment="1" applyProtection="1">
      <alignment horizontal="center" vertical="center"/>
      <protection locked="0"/>
    </xf>
    <xf numFmtId="0" fontId="0" fillId="27" borderId="158" xfId="0" applyFill="1" applyBorder="1" applyAlignment="1" applyProtection="1">
      <alignment horizontal="center" vertical="center"/>
      <protection locked="0"/>
    </xf>
    <xf numFmtId="170" fontId="0" fillId="27" borderId="186" xfId="0" applyNumberFormat="1" applyFill="1" applyBorder="1" applyAlignment="1" applyProtection="1">
      <alignment horizontal="center" vertical="center"/>
      <protection locked="0"/>
    </xf>
    <xf numFmtId="0" fontId="17" fillId="27" borderId="15" xfId="0" applyFont="1" applyFill="1" applyBorder="1" applyAlignment="1" applyProtection="1">
      <alignment horizontal="left" vertical="center"/>
      <protection locked="0"/>
    </xf>
    <xf numFmtId="0" fontId="17" fillId="27" borderId="187" xfId="0" applyFont="1" applyFill="1" applyBorder="1" applyAlignment="1" applyProtection="1">
      <alignment horizontal="center" vertical="center"/>
      <protection locked="0"/>
    </xf>
    <xf numFmtId="0" fontId="13" fillId="20" borderId="0" xfId="0" applyFont="1" applyFill="1" applyBorder="1" applyAlignment="1" applyProtection="1">
      <alignment horizontal="center" vertical="center"/>
      <protection hidden="1"/>
    </xf>
    <xf numFmtId="4" fontId="91" fillId="39" borderId="48" xfId="0" applyNumberFormat="1" applyFont="1" applyFill="1" applyBorder="1" applyAlignment="1" applyProtection="1">
      <alignment horizontal="right" vertical="center" shrinkToFit="1"/>
      <protection locked="0"/>
    </xf>
    <xf numFmtId="0" fontId="114" fillId="20" borderId="28" xfId="0" applyFont="1" applyFill="1" applyBorder="1" applyAlignment="1" applyProtection="1">
      <alignment horizontal="center" vertical="center" wrapText="1"/>
      <protection hidden="1"/>
    </xf>
    <xf numFmtId="49" fontId="114" fillId="20" borderId="26" xfId="0" applyNumberFormat="1" applyFont="1" applyFill="1" applyBorder="1" applyAlignment="1" applyProtection="1">
      <alignment horizontal="center" vertical="center" wrapText="1"/>
      <protection hidden="1"/>
    </xf>
    <xf numFmtId="0" fontId="114" fillId="20" borderId="26" xfId="0" applyFont="1" applyFill="1" applyBorder="1" applyAlignment="1" applyProtection="1">
      <alignment horizontal="center" vertical="center" wrapText="1"/>
      <protection hidden="1"/>
    </xf>
    <xf numFmtId="0" fontId="114" fillId="20" borderId="177" xfId="0" applyFont="1" applyFill="1" applyBorder="1" applyAlignment="1" applyProtection="1">
      <alignment horizontal="center" vertical="center"/>
      <protection hidden="1"/>
    </xf>
    <xf numFmtId="0" fontId="114" fillId="20" borderId="177" xfId="0" applyFont="1" applyFill="1" applyBorder="1" applyAlignment="1" applyProtection="1">
      <alignment horizontal="left" vertical="center"/>
      <protection hidden="1"/>
    </xf>
    <xf numFmtId="49" fontId="114" fillId="20" borderId="177" xfId="0" applyNumberFormat="1" applyFont="1" applyFill="1" applyBorder="1" applyAlignment="1" applyProtection="1">
      <alignment horizontal="center" vertical="center"/>
      <protection hidden="1"/>
    </xf>
    <xf numFmtId="0" fontId="78" fillId="20" borderId="165" xfId="0" applyFont="1" applyFill="1" applyBorder="1" applyAlignment="1" applyProtection="1">
      <alignment horizontal="center" vertical="center" wrapText="1"/>
      <protection hidden="1"/>
    </xf>
    <xf numFmtId="49" fontId="78" fillId="20" borderId="165" xfId="0" applyNumberFormat="1" applyFont="1" applyFill="1" applyBorder="1" applyAlignment="1" applyProtection="1">
      <alignment horizontal="center" vertical="center" wrapText="1"/>
      <protection hidden="1"/>
    </xf>
    <xf numFmtId="49" fontId="33" fillId="20" borderId="26" xfId="0" applyNumberFormat="1" applyFont="1" applyFill="1" applyBorder="1" applyAlignment="1" applyProtection="1">
      <alignment horizontal="center" vertical="center"/>
      <protection hidden="1"/>
    </xf>
    <xf numFmtId="0" fontId="33" fillId="20" borderId="26" xfId="0" applyFont="1" applyFill="1" applyBorder="1" applyAlignment="1" applyProtection="1">
      <alignment horizontal="center" vertical="center"/>
      <protection hidden="1"/>
    </xf>
    <xf numFmtId="49" fontId="36" fillId="25" borderId="0" xfId="0" applyNumberFormat="1" applyFont="1" applyFill="1" applyBorder="1" applyAlignment="1" applyProtection="1">
      <alignment horizontal="center"/>
      <protection hidden="1"/>
    </xf>
    <xf numFmtId="0" fontId="102" fillId="20" borderId="12" xfId="0" applyFont="1" applyFill="1" applyBorder="1" applyAlignment="1" applyProtection="1">
      <alignment horizontal="center" vertical="center"/>
      <protection hidden="1"/>
    </xf>
    <xf numFmtId="49" fontId="102" fillId="20" borderId="12" xfId="0" applyNumberFormat="1" applyFont="1" applyFill="1" applyBorder="1" applyAlignment="1" applyProtection="1">
      <alignment horizontal="center" vertical="center"/>
      <protection hidden="1"/>
    </xf>
    <xf numFmtId="49" fontId="37" fillId="20" borderId="12" xfId="0" applyNumberFormat="1" applyFont="1" applyFill="1" applyBorder="1" applyAlignment="1" applyProtection="1">
      <alignment horizontal="center" vertical="center"/>
      <protection hidden="1"/>
    </xf>
    <xf numFmtId="0" fontId="37" fillId="20" borderId="12" xfId="0" applyFont="1" applyFill="1" applyBorder="1" applyAlignment="1" applyProtection="1">
      <alignment horizontal="center" vertical="center"/>
      <protection hidden="1"/>
    </xf>
    <xf numFmtId="0" fontId="90" fillId="20" borderId="133" xfId="0" applyFont="1" applyFill="1" applyBorder="1" applyAlignment="1" applyProtection="1">
      <alignment horizontal="center" vertical="center"/>
      <protection hidden="1"/>
    </xf>
    <xf numFmtId="49" fontId="78" fillId="20" borderId="188" xfId="0" applyNumberFormat="1" applyFont="1" applyFill="1" applyBorder="1" applyAlignment="1" applyProtection="1">
      <alignment horizontal="center" vertical="center" wrapText="1"/>
      <protection hidden="1"/>
    </xf>
    <xf numFmtId="49" fontId="108" fillId="20" borderId="189" xfId="0" applyNumberFormat="1" applyFont="1" applyFill="1" applyBorder="1" applyAlignment="1" applyProtection="1">
      <alignment horizontal="center" vertical="center"/>
      <protection hidden="1"/>
    </xf>
    <xf numFmtId="49" fontId="108" fillId="20" borderId="190" xfId="0" applyNumberFormat="1" applyFont="1" applyFill="1" applyBorder="1" applyAlignment="1" applyProtection="1">
      <alignment horizontal="center" vertical="center"/>
      <protection hidden="1"/>
    </xf>
    <xf numFmtId="0" fontId="105" fillId="20" borderId="0" xfId="0" applyFont="1" applyFill="1" applyBorder="1" applyAlignment="1">
      <alignment vertical="center"/>
    </xf>
    <xf numFmtId="49" fontId="107" fillId="20" borderId="191" xfId="0" applyNumberFormat="1" applyFont="1" applyFill="1" applyBorder="1" applyAlignment="1" applyProtection="1">
      <alignment vertical="center" shrinkToFit="1"/>
      <protection hidden="1"/>
    </xf>
    <xf numFmtId="1" fontId="107" fillId="20" borderId="191" xfId="0" applyNumberFormat="1" applyFont="1" applyFill="1" applyBorder="1" applyAlignment="1" applyProtection="1">
      <alignment horizontal="center" vertical="center"/>
      <protection hidden="1"/>
    </xf>
    <xf numFmtId="49" fontId="108" fillId="20" borderId="191" xfId="0" applyNumberFormat="1" applyFont="1" applyFill="1" applyBorder="1" applyAlignment="1" applyProtection="1">
      <alignment horizontal="center" vertical="center" textRotation="180"/>
      <protection hidden="1"/>
    </xf>
    <xf numFmtId="49" fontId="108" fillId="20" borderId="0" xfId="0" applyNumberFormat="1" applyFont="1" applyFill="1" applyBorder="1" applyAlignment="1" applyProtection="1">
      <alignment horizontal="center" vertical="center" textRotation="180"/>
      <protection hidden="1"/>
    </xf>
    <xf numFmtId="49" fontId="108" fillId="20" borderId="12" xfId="0" applyNumberFormat="1" applyFont="1" applyFill="1" applyBorder="1" applyAlignment="1" applyProtection="1">
      <alignment horizontal="center" vertical="center" textRotation="180"/>
      <protection hidden="1"/>
    </xf>
    <xf numFmtId="0" fontId="12" fillId="25" borderId="0" xfId="39" applyFont="1" applyFill="1" applyAlignment="1">
      <alignment vertical="center"/>
    </xf>
    <xf numFmtId="171" fontId="25" fillId="20" borderId="23" xfId="0" applyNumberFormat="1" applyFont="1" applyFill="1" applyBorder="1" applyAlignment="1" applyProtection="1">
      <alignment horizontal="left" vertical="center"/>
      <protection hidden="1"/>
    </xf>
    <xf numFmtId="171" fontId="25" fillId="20" borderId="12" xfId="0" applyNumberFormat="1" applyFont="1" applyFill="1" applyBorder="1" applyAlignment="1" applyProtection="1">
      <alignment horizontal="left" vertical="center"/>
      <protection hidden="1"/>
    </xf>
    <xf numFmtId="14" fontId="120" fillId="20" borderId="0" xfId="0" applyNumberFormat="1" applyFont="1" applyFill="1" applyAlignment="1" applyProtection="1">
      <alignment vertical="center"/>
      <protection hidden="1"/>
    </xf>
    <xf numFmtId="0" fontId="120" fillId="20" borderId="0" xfId="0" applyFont="1" applyFill="1" applyAlignment="1" applyProtection="1">
      <alignment vertical="center"/>
      <protection hidden="1"/>
    </xf>
    <xf numFmtId="0" fontId="123" fillId="25" borderId="0" xfId="39" applyFont="1" applyFill="1" applyAlignment="1" applyProtection="1">
      <alignment horizontal="left" vertical="center"/>
      <protection hidden="1"/>
    </xf>
    <xf numFmtId="0" fontId="59" fillId="25" borderId="0" xfId="39" applyFont="1" applyFill="1" applyBorder="1" applyAlignment="1" applyProtection="1">
      <alignment horizontal="right"/>
      <protection hidden="1"/>
    </xf>
    <xf numFmtId="0" fontId="59" fillId="25" borderId="0" xfId="39" applyFont="1" applyFill="1" applyBorder="1" applyAlignment="1" applyProtection="1">
      <alignment horizontal="center" vertical="center"/>
      <protection locked="0" hidden="1"/>
    </xf>
    <xf numFmtId="0" fontId="59" fillId="25" borderId="0" xfId="39" applyFont="1" applyFill="1" applyBorder="1" applyAlignment="1" applyProtection="1">
      <alignment horizontal="center" vertical="center"/>
      <protection hidden="1"/>
    </xf>
    <xf numFmtId="0" fontId="123" fillId="25" borderId="0" xfId="39" applyFont="1" applyFill="1" applyBorder="1" applyAlignment="1" applyProtection="1">
      <alignment horizontal="center" vertical="center"/>
      <protection hidden="1"/>
    </xf>
    <xf numFmtId="0" fontId="124" fillId="25" borderId="0" xfId="39" applyFont="1" applyFill="1" applyBorder="1" applyAlignment="1" applyProtection="1">
      <alignment vertical="center"/>
      <protection hidden="1"/>
    </xf>
    <xf numFmtId="0" fontId="59" fillId="25" borderId="0" xfId="39" applyFont="1" applyFill="1" applyAlignment="1" applyProtection="1">
      <alignment vertical="center"/>
      <protection hidden="1"/>
    </xf>
    <xf numFmtId="0" fontId="124" fillId="25" borderId="0" xfId="39" applyFont="1" applyFill="1" applyAlignment="1" applyProtection="1">
      <alignment vertical="center"/>
      <protection hidden="1"/>
    </xf>
    <xf numFmtId="14" fontId="124" fillId="25" borderId="0" xfId="39" applyNumberFormat="1" applyFont="1" applyFill="1" applyAlignment="1" applyProtection="1">
      <protection hidden="1"/>
    </xf>
    <xf numFmtId="0" fontId="59" fillId="25" borderId="0" xfId="39" applyFont="1" applyFill="1" applyAlignment="1" applyProtection="1">
      <protection hidden="1"/>
    </xf>
    <xf numFmtId="0" fontId="123" fillId="25" borderId="0" xfId="39" applyFont="1" applyFill="1" applyAlignment="1" applyProtection="1">
      <alignment horizontal="center" vertical="center"/>
      <protection hidden="1"/>
    </xf>
    <xf numFmtId="0" fontId="123" fillId="25" borderId="0" xfId="39" applyFont="1" applyFill="1" applyAlignment="1" applyProtection="1">
      <alignment vertical="center"/>
      <protection hidden="1"/>
    </xf>
    <xf numFmtId="0" fontId="59" fillId="25" borderId="0" xfId="39" applyFont="1" applyFill="1" applyBorder="1" applyAlignment="1" applyProtection="1">
      <alignment vertical="center"/>
      <protection hidden="1"/>
    </xf>
    <xf numFmtId="0" fontId="59" fillId="25" borderId="0" xfId="39" applyFont="1" applyFill="1" applyAlignment="1" applyProtection="1">
      <alignment vertical="center"/>
      <protection locked="0"/>
    </xf>
    <xf numFmtId="0" fontId="59" fillId="25" borderId="0" xfId="39" applyFont="1" applyFill="1" applyAlignment="1" applyProtection="1">
      <alignment horizontal="center" vertical="center"/>
    </xf>
    <xf numFmtId="0" fontId="121" fillId="25" borderId="0" xfId="39" applyFont="1" applyFill="1" applyBorder="1" applyAlignment="1" applyProtection="1">
      <alignment horizontal="center" vertical="center"/>
      <protection locked="0" hidden="1"/>
    </xf>
    <xf numFmtId="0" fontId="121" fillId="25" borderId="0" xfId="39" applyFont="1" applyFill="1" applyBorder="1" applyAlignment="1" applyProtection="1">
      <alignment horizontal="center" vertical="center"/>
      <protection hidden="1"/>
    </xf>
    <xf numFmtId="0" fontId="122" fillId="25" borderId="0" xfId="40" applyFont="1" applyFill="1" applyBorder="1" applyProtection="1">
      <protection hidden="1"/>
    </xf>
    <xf numFmtId="0" fontId="122" fillId="25" borderId="0" xfId="40" applyFont="1" applyFill="1" applyProtection="1">
      <protection hidden="1"/>
    </xf>
    <xf numFmtId="0" fontId="122" fillId="25" borderId="0" xfId="40" applyFont="1" applyFill="1" applyAlignment="1" applyProtection="1">
      <alignment horizontal="center" wrapText="1"/>
      <protection hidden="1"/>
    </xf>
    <xf numFmtId="4" fontId="95" fillId="25" borderId="0" xfId="40" applyNumberFormat="1" applyFont="1" applyFill="1" applyBorder="1" applyAlignment="1" applyProtection="1">
      <alignment vertical="center"/>
      <protection hidden="1"/>
    </xf>
    <xf numFmtId="3" fontId="95" fillId="25" borderId="0" xfId="40" applyNumberFormat="1" applyFont="1" applyFill="1" applyBorder="1" applyAlignment="1" applyProtection="1">
      <alignment vertical="center"/>
      <protection hidden="1"/>
    </xf>
    <xf numFmtId="3" fontId="95" fillId="25" borderId="0" xfId="40" applyNumberFormat="1" applyFont="1" applyFill="1" applyBorder="1" applyAlignment="1" applyProtection="1">
      <alignment horizontal="center" vertical="center"/>
      <protection hidden="1"/>
    </xf>
    <xf numFmtId="0" fontId="95" fillId="25" borderId="0" xfId="40" applyFont="1" applyFill="1" applyBorder="1" applyProtection="1">
      <protection hidden="1"/>
    </xf>
    <xf numFmtId="3" fontId="95" fillId="25" borderId="0" xfId="40" applyNumberFormat="1" applyFont="1" applyFill="1" applyBorder="1" applyProtection="1">
      <protection hidden="1"/>
    </xf>
    <xf numFmtId="0" fontId="122" fillId="25" borderId="0" xfId="40" applyFont="1" applyFill="1" applyBorder="1" applyAlignment="1" applyProtection="1">
      <alignment horizontal="center" wrapText="1"/>
      <protection hidden="1"/>
    </xf>
    <xf numFmtId="170" fontId="48" fillId="20" borderId="0" xfId="39" quotePrefix="1" applyNumberFormat="1" applyFont="1" applyFill="1" applyBorder="1" applyAlignment="1" applyProtection="1">
      <alignment horizontal="right" vertical="center" shrinkToFit="1"/>
      <protection hidden="1"/>
    </xf>
    <xf numFmtId="0" fontId="48" fillId="20" borderId="0" xfId="39" applyFont="1" applyFill="1" applyAlignment="1" applyProtection="1">
      <alignment horizontal="center"/>
      <protection hidden="1"/>
    </xf>
    <xf numFmtId="0" fontId="48" fillId="20" borderId="24" xfId="39" applyFont="1" applyFill="1" applyBorder="1" applyAlignment="1" applyProtection="1">
      <alignment vertical="center"/>
      <protection hidden="1"/>
    </xf>
    <xf numFmtId="0" fontId="48" fillId="20" borderId="15" xfId="39" applyFont="1" applyFill="1" applyBorder="1" applyAlignment="1" applyProtection="1">
      <alignment vertical="center"/>
      <protection hidden="1"/>
    </xf>
    <xf numFmtId="0" fontId="48" fillId="20" borderId="12" xfId="39" applyFont="1" applyFill="1" applyBorder="1" applyAlignment="1" applyProtection="1">
      <alignment vertical="center"/>
      <protection hidden="1"/>
    </xf>
    <xf numFmtId="0" fontId="48" fillId="20" borderId="13" xfId="39" applyFont="1" applyFill="1" applyBorder="1" applyAlignment="1" applyProtection="1">
      <alignment vertical="center"/>
      <protection hidden="1"/>
    </xf>
    <xf numFmtId="0" fontId="23" fillId="20" borderId="30" xfId="39" applyFont="1" applyFill="1" applyBorder="1" applyAlignment="1" applyProtection="1">
      <alignment vertical="center"/>
      <protection hidden="1"/>
    </xf>
    <xf numFmtId="4" fontId="20" fillId="20" borderId="14" xfId="0" applyNumberFormat="1" applyFont="1" applyFill="1" applyBorder="1" applyAlignment="1" applyProtection="1">
      <alignment horizontal="center" vertical="center" wrapText="1"/>
      <protection hidden="1"/>
    </xf>
    <xf numFmtId="0" fontId="10" fillId="20" borderId="14" xfId="0" applyFont="1" applyFill="1" applyBorder="1" applyAlignment="1" applyProtection="1">
      <alignment horizontal="center" vertical="center" shrinkToFit="1"/>
      <protection hidden="1"/>
    </xf>
    <xf numFmtId="49" fontId="114" fillId="20" borderId="14" xfId="0" applyNumberFormat="1" applyFont="1" applyFill="1" applyBorder="1" applyAlignment="1" applyProtection="1">
      <alignment horizontal="center" vertical="center"/>
      <protection locked="0"/>
    </xf>
    <xf numFmtId="0" fontId="114" fillId="20" borderId="14" xfId="0" applyFont="1" applyFill="1" applyBorder="1" applyAlignment="1" applyProtection="1">
      <alignment horizontal="left" vertical="center"/>
      <protection locked="0"/>
    </xf>
    <xf numFmtId="0" fontId="114" fillId="20" borderId="30" xfId="0" applyFont="1" applyFill="1" applyBorder="1" applyAlignment="1" applyProtection="1">
      <alignment horizontal="left" vertical="center"/>
      <protection hidden="1"/>
    </xf>
    <xf numFmtId="0" fontId="114" fillId="20" borderId="15" xfId="0" applyFont="1" applyFill="1" applyBorder="1" applyAlignment="1" applyProtection="1">
      <alignment horizontal="left" vertical="center"/>
      <protection locked="0"/>
    </xf>
    <xf numFmtId="0" fontId="114" fillId="26" borderId="15" xfId="0" applyFont="1" applyFill="1" applyBorder="1" applyAlignment="1" applyProtection="1">
      <alignment horizontal="left" vertical="center"/>
      <protection locked="0"/>
    </xf>
    <xf numFmtId="0" fontId="23" fillId="0" borderId="155" xfId="0" applyFont="1" applyFill="1" applyBorder="1" applyAlignment="1" applyProtection="1">
      <alignment horizontal="left"/>
      <protection locked="0"/>
    </xf>
    <xf numFmtId="0" fontId="41" fillId="20" borderId="14" xfId="0" applyFont="1" applyFill="1" applyBorder="1" applyAlignment="1" applyProtection="1">
      <alignment vertical="center" shrinkToFit="1"/>
      <protection hidden="1"/>
    </xf>
    <xf numFmtId="0" fontId="74" fillId="25" borderId="0" xfId="0" applyFont="1" applyFill="1" applyBorder="1" applyAlignment="1" applyProtection="1">
      <alignment horizontal="center" vertical="center"/>
      <protection hidden="1"/>
    </xf>
    <xf numFmtId="0" fontId="10" fillId="25" borderId="0" xfId="0" applyFont="1" applyFill="1" applyAlignment="1" applyProtection="1">
      <alignment horizontal="center" vertical="center"/>
      <protection hidden="1"/>
    </xf>
    <xf numFmtId="0" fontId="24" fillId="25" borderId="0" xfId="0" applyFont="1" applyFill="1" applyBorder="1" applyAlignment="1" applyProtection="1">
      <alignment horizontal="center" vertical="center"/>
      <protection hidden="1"/>
    </xf>
    <xf numFmtId="0" fontId="0" fillId="25" borderId="0" xfId="0" applyFill="1" applyBorder="1" applyAlignment="1">
      <alignment vertical="center"/>
    </xf>
    <xf numFmtId="0" fontId="10" fillId="25" borderId="0" xfId="0" applyFont="1" applyFill="1" applyBorder="1" applyAlignment="1">
      <alignment horizontal="center" vertical="center"/>
    </xf>
    <xf numFmtId="0" fontId="70" fillId="25" borderId="0" xfId="0" applyFont="1" applyFill="1" applyAlignment="1" applyProtection="1">
      <alignment vertical="center"/>
      <protection hidden="1"/>
    </xf>
    <xf numFmtId="0" fontId="57" fillId="25" borderId="0" xfId="35" applyFont="1" applyFill="1" applyAlignment="1" applyProtection="1">
      <alignment horizontal="center" vertical="center"/>
      <protection hidden="1"/>
    </xf>
    <xf numFmtId="0" fontId="70" fillId="25" borderId="0" xfId="0" applyFont="1" applyFill="1" applyAlignment="1" applyProtection="1">
      <alignment horizontal="center" vertical="center"/>
      <protection hidden="1"/>
    </xf>
    <xf numFmtId="0" fontId="25" fillId="20" borderId="0" xfId="0" applyFont="1" applyFill="1" applyAlignment="1">
      <alignment vertical="center"/>
    </xf>
    <xf numFmtId="0" fontId="25" fillId="20" borderId="0" xfId="0" applyFont="1" applyFill="1" applyAlignment="1">
      <alignment horizontal="center" vertical="center"/>
    </xf>
    <xf numFmtId="0" fontId="25" fillId="20" borderId="0" xfId="0" applyFont="1" applyFill="1" applyAlignment="1">
      <alignment horizontal="left" vertical="center"/>
    </xf>
    <xf numFmtId="0" fontId="26" fillId="0" borderId="0" xfId="0" applyFont="1" applyAlignment="1" applyProtection="1">
      <alignment vertical="center"/>
      <protection locked="0"/>
    </xf>
    <xf numFmtId="0" fontId="25" fillId="25" borderId="0" xfId="0" applyFont="1" applyFill="1" applyAlignment="1">
      <alignment vertical="center"/>
    </xf>
    <xf numFmtId="0" fontId="25" fillId="20" borderId="0" xfId="0" applyFont="1" applyFill="1" applyAlignment="1" applyProtection="1">
      <alignment vertical="center"/>
      <protection hidden="1"/>
    </xf>
    <xf numFmtId="0" fontId="25" fillId="20" borderId="0" xfId="0" applyFont="1" applyFill="1" applyAlignment="1" applyProtection="1">
      <alignment vertical="center"/>
      <protection locked="0"/>
    </xf>
    <xf numFmtId="0" fontId="26" fillId="0" borderId="0" xfId="0" applyFont="1" applyAlignment="1">
      <alignment vertical="center"/>
    </xf>
    <xf numFmtId="14" fontId="25" fillId="27" borderId="158" xfId="0" applyNumberFormat="1" applyFont="1" applyFill="1" applyBorder="1" applyAlignment="1" applyProtection="1">
      <alignment horizontal="center" vertical="center"/>
      <protection locked="0"/>
    </xf>
    <xf numFmtId="177" fontId="0" fillId="26" borderId="14" xfId="0" applyNumberFormat="1" applyFill="1" applyBorder="1" applyAlignment="1">
      <alignment horizontal="center" vertical="center"/>
    </xf>
    <xf numFmtId="0" fontId="145" fillId="26" borderId="14" xfId="0" applyFont="1" applyFill="1" applyBorder="1" applyAlignment="1">
      <alignment horizontal="center" vertical="center"/>
    </xf>
    <xf numFmtId="177" fontId="145" fillId="26" borderId="14" xfId="0" applyNumberFormat="1" applyFont="1" applyFill="1" applyBorder="1" applyAlignment="1">
      <alignment horizontal="center" vertical="center"/>
    </xf>
    <xf numFmtId="0" fontId="19" fillId="26" borderId="14" xfId="0" applyFont="1" applyFill="1" applyBorder="1" applyAlignment="1">
      <alignment horizontal="center" vertical="center"/>
    </xf>
    <xf numFmtId="49" fontId="18" fillId="35" borderId="152" xfId="0" applyNumberFormat="1" applyFont="1" applyFill="1" applyBorder="1" applyAlignment="1" applyProtection="1">
      <alignment vertical="center" shrinkToFit="1"/>
      <protection locked="0"/>
    </xf>
    <xf numFmtId="1" fontId="23" fillId="35" borderId="146" xfId="0" applyNumberFormat="1" applyFont="1" applyFill="1" applyBorder="1" applyAlignment="1" applyProtection="1">
      <alignment horizontal="center" vertical="center"/>
      <protection locked="0"/>
    </xf>
    <xf numFmtId="49" fontId="23" fillId="35" borderId="146" xfId="0" applyNumberFormat="1" applyFont="1" applyFill="1" applyBorder="1" applyAlignment="1" applyProtection="1">
      <alignment horizontal="center" vertical="center"/>
      <protection locked="0"/>
    </xf>
    <xf numFmtId="49" fontId="23" fillId="35" borderId="192" xfId="0" applyNumberFormat="1" applyFont="1" applyFill="1" applyBorder="1" applyAlignment="1" applyProtection="1">
      <alignment horizontal="center" vertical="center"/>
      <protection locked="0"/>
    </xf>
    <xf numFmtId="0" fontId="25" fillId="20" borderId="0" xfId="0" applyFont="1" applyFill="1" applyAlignment="1" applyProtection="1">
      <alignment horizontal="center" vertical="center"/>
      <protection hidden="1"/>
    </xf>
    <xf numFmtId="0" fontId="15" fillId="40" borderId="0" xfId="0" applyFont="1" applyFill="1" applyAlignment="1" applyProtection="1">
      <alignment horizontal="center" vertical="center"/>
      <protection hidden="1"/>
    </xf>
    <xf numFmtId="0" fontId="25" fillId="20" borderId="0" xfId="39" applyFont="1" applyFill="1" applyAlignment="1" applyProtection="1">
      <alignment horizontal="left" vertical="center"/>
      <protection locked="0"/>
    </xf>
    <xf numFmtId="0" fontId="47" fillId="20" borderId="0" xfId="39" applyFont="1" applyFill="1" applyAlignment="1" applyProtection="1">
      <alignment horizontal="left" vertical="center"/>
      <protection locked="0"/>
    </xf>
    <xf numFmtId="0" fontId="36" fillId="20" borderId="0" xfId="39" applyFont="1" applyFill="1" applyBorder="1" applyAlignment="1" applyProtection="1">
      <alignment vertical="center"/>
      <protection hidden="1"/>
    </xf>
    <xf numFmtId="0" fontId="14" fillId="20" borderId="0" xfId="0" applyFont="1" applyFill="1" applyAlignment="1" applyProtection="1">
      <alignment horizontal="center" vertical="center"/>
      <protection locked="0"/>
    </xf>
    <xf numFmtId="0" fontId="47" fillId="20" borderId="0" xfId="39" applyFont="1" applyFill="1" applyAlignment="1" applyProtection="1">
      <alignment horizontal="left"/>
      <protection locked="0"/>
    </xf>
    <xf numFmtId="0" fontId="47" fillId="20" borderId="0" xfId="39" applyFont="1" applyFill="1" applyBorder="1" applyAlignment="1" applyProtection="1">
      <alignment vertical="center"/>
      <protection hidden="1"/>
    </xf>
    <xf numFmtId="175" fontId="47" fillId="20" borderId="0" xfId="39" applyNumberFormat="1" applyFont="1" applyFill="1" applyAlignment="1" applyProtection="1">
      <alignment vertical="center"/>
      <protection locked="0"/>
    </xf>
    <xf numFmtId="0" fontId="47" fillId="20" borderId="0" xfId="39" applyFont="1" applyFill="1" applyAlignment="1" applyProtection="1">
      <protection locked="0"/>
    </xf>
    <xf numFmtId="174" fontId="47" fillId="20" borderId="0" xfId="39" applyNumberFormat="1" applyFont="1" applyFill="1" applyAlignment="1" applyProtection="1">
      <protection hidden="1"/>
    </xf>
    <xf numFmtId="0" fontId="47" fillId="20" borderId="0" xfId="39" applyFont="1" applyFill="1" applyAlignment="1" applyProtection="1">
      <protection hidden="1"/>
    </xf>
    <xf numFmtId="0" fontId="150" fillId="25" borderId="0" xfId="39" applyFont="1" applyFill="1" applyAlignment="1" applyProtection="1">
      <alignment vertical="center"/>
      <protection locked="0"/>
    </xf>
    <xf numFmtId="0" fontId="17" fillId="27" borderId="193" xfId="0" applyFont="1" applyFill="1" applyBorder="1" applyAlignment="1" applyProtection="1">
      <alignment horizontal="left" vertical="center"/>
      <protection locked="0"/>
    </xf>
    <xf numFmtId="0" fontId="17" fillId="27" borderId="14" xfId="0" applyFont="1" applyFill="1" applyBorder="1" applyAlignment="1" applyProtection="1">
      <alignment horizontal="left" vertical="center"/>
      <protection locked="0"/>
    </xf>
    <xf numFmtId="0" fontId="17" fillId="27" borderId="16" xfId="0" applyFont="1" applyFill="1" applyBorder="1" applyAlignment="1" applyProtection="1">
      <alignment horizontal="left" vertical="center"/>
      <protection locked="0"/>
    </xf>
    <xf numFmtId="0" fontId="17" fillId="27" borderId="194" xfId="0" applyFont="1" applyFill="1" applyBorder="1" applyAlignment="1" applyProtection="1">
      <alignment horizontal="left" vertical="center"/>
      <protection locked="0"/>
    </xf>
    <xf numFmtId="0" fontId="17" fillId="27" borderId="195" xfId="0" applyFont="1" applyFill="1" applyBorder="1" applyAlignment="1" applyProtection="1">
      <alignment horizontal="left" vertical="center"/>
      <protection locked="0"/>
    </xf>
    <xf numFmtId="0" fontId="151" fillId="20" borderId="14" xfId="0" applyFont="1" applyFill="1" applyBorder="1" applyAlignment="1" applyProtection="1">
      <alignment horizontal="center" vertical="center" wrapText="1"/>
      <protection hidden="1"/>
    </xf>
    <xf numFmtId="0" fontId="17" fillId="27" borderId="196" xfId="0" applyFont="1" applyFill="1" applyBorder="1" applyAlignment="1" applyProtection="1">
      <alignment horizontal="center" vertical="center" shrinkToFit="1"/>
      <protection locked="0"/>
    </xf>
    <xf numFmtId="0" fontId="17" fillId="20" borderId="176" xfId="0" applyFont="1" applyFill="1" applyBorder="1" applyAlignment="1" applyProtection="1">
      <alignment horizontal="center" vertical="center" shrinkToFit="1"/>
      <protection hidden="1"/>
    </xf>
    <xf numFmtId="0" fontId="17" fillId="27" borderId="197" xfId="0" applyFont="1" applyFill="1" applyBorder="1" applyAlignment="1" applyProtection="1">
      <alignment horizontal="center" vertical="center" shrinkToFit="1"/>
      <protection locked="0"/>
    </xf>
    <xf numFmtId="0" fontId="10" fillId="20" borderId="0" xfId="0" applyFont="1" applyFill="1" applyBorder="1" applyAlignment="1" applyProtection="1">
      <alignment horizontal="center" vertical="center"/>
      <protection locked="0"/>
    </xf>
    <xf numFmtId="0" fontId="2" fillId="20" borderId="30" xfId="0" applyFont="1" applyFill="1" applyBorder="1" applyAlignment="1" applyProtection="1">
      <alignment horizontal="left" vertical="center"/>
      <protection locked="0"/>
    </xf>
    <xf numFmtId="14" fontId="10" fillId="20" borderId="0" xfId="0" applyNumberFormat="1" applyFont="1" applyFill="1" applyBorder="1" applyAlignment="1" applyProtection="1">
      <alignment horizontal="center" vertical="center"/>
      <protection locked="0"/>
    </xf>
    <xf numFmtId="0" fontId="122" fillId="25" borderId="0" xfId="39" applyFont="1" applyFill="1" applyAlignment="1" applyProtection="1">
      <alignment vertical="center"/>
      <protection hidden="1"/>
    </xf>
    <xf numFmtId="4" fontId="89" fillId="38" borderId="198" xfId="0" applyNumberFormat="1" applyFont="1" applyFill="1" applyBorder="1" applyAlignment="1" applyProtection="1">
      <alignment horizontal="right" vertical="center" shrinkToFit="1"/>
      <protection hidden="1"/>
    </xf>
    <xf numFmtId="0" fontId="27" fillId="26" borderId="199" xfId="0" applyFont="1" applyFill="1" applyBorder="1" applyAlignment="1" applyProtection="1">
      <alignment horizontal="left" vertical="center" shrinkToFit="1"/>
      <protection hidden="1"/>
    </xf>
    <xf numFmtId="4" fontId="91" fillId="39" borderId="200" xfId="0" applyNumberFormat="1" applyFont="1" applyFill="1" applyBorder="1" applyAlignment="1" applyProtection="1">
      <alignment horizontal="right" vertical="center" shrinkToFit="1"/>
      <protection locked="0"/>
    </xf>
    <xf numFmtId="4" fontId="89" fillId="38" borderId="200" xfId="0" applyNumberFormat="1" applyFont="1" applyFill="1" applyBorder="1" applyAlignment="1" applyProtection="1">
      <alignment horizontal="right" vertical="center" shrinkToFit="1"/>
      <protection hidden="1"/>
    </xf>
    <xf numFmtId="0" fontId="27" fillId="26" borderId="201" xfId="0" applyFont="1" applyFill="1" applyBorder="1" applyAlignment="1" applyProtection="1">
      <alignment horizontal="left" vertical="center" shrinkToFit="1"/>
      <protection hidden="1"/>
    </xf>
    <xf numFmtId="1" fontId="27" fillId="20" borderId="202" xfId="0" applyNumberFormat="1" applyFont="1" applyFill="1" applyBorder="1" applyAlignment="1" applyProtection="1">
      <alignment horizontal="center" vertical="center" wrapText="1"/>
      <protection hidden="1"/>
    </xf>
    <xf numFmtId="1" fontId="88" fillId="20" borderId="203" xfId="0" applyNumberFormat="1" applyFont="1" applyFill="1" applyBorder="1" applyAlignment="1" applyProtection="1">
      <alignment horizontal="center" vertical="center" shrinkToFit="1"/>
      <protection hidden="1"/>
    </xf>
    <xf numFmtId="1" fontId="24" fillId="20" borderId="202" xfId="0" applyNumberFormat="1" applyFont="1" applyFill="1" applyBorder="1" applyAlignment="1" applyProtection="1">
      <alignment horizontal="center" vertical="center" wrapText="1"/>
      <protection hidden="1"/>
    </xf>
    <xf numFmtId="1" fontId="38" fillId="20" borderId="204" xfId="0" applyNumberFormat="1" applyFont="1" applyFill="1" applyBorder="1" applyAlignment="1" applyProtection="1">
      <alignment horizontal="center" vertical="center" shrinkToFit="1"/>
      <protection hidden="1"/>
    </xf>
    <xf numFmtId="1" fontId="38" fillId="20" borderId="205" xfId="0" applyNumberFormat="1" applyFont="1" applyFill="1" applyBorder="1" applyAlignment="1" applyProtection="1">
      <alignment horizontal="center" vertical="center" shrinkToFit="1"/>
      <protection hidden="1"/>
    </xf>
    <xf numFmtId="1" fontId="38" fillId="20" borderId="206" xfId="0" applyNumberFormat="1" applyFont="1" applyFill="1" applyBorder="1" applyAlignment="1" applyProtection="1">
      <alignment horizontal="center" vertical="center" shrinkToFit="1"/>
      <protection hidden="1"/>
    </xf>
    <xf numFmtId="1" fontId="38" fillId="20" borderId="207" xfId="0" applyNumberFormat="1" applyFont="1" applyFill="1" applyBorder="1" applyAlignment="1" applyProtection="1">
      <alignment horizontal="center" vertical="center" shrinkToFit="1"/>
      <protection hidden="1"/>
    </xf>
    <xf numFmtId="1" fontId="38" fillId="20" borderId="208" xfId="0" applyNumberFormat="1" applyFont="1" applyFill="1" applyBorder="1" applyAlignment="1" applyProtection="1">
      <alignment horizontal="center" vertical="center" shrinkToFit="1"/>
      <protection hidden="1"/>
    </xf>
    <xf numFmtId="1" fontId="38" fillId="20" borderId="203" xfId="0" applyNumberFormat="1" applyFont="1" applyFill="1" applyBorder="1" applyAlignment="1" applyProtection="1">
      <alignment horizontal="center" vertical="center" shrinkToFit="1"/>
      <protection hidden="1"/>
    </xf>
    <xf numFmtId="1" fontId="24" fillId="20" borderId="207" xfId="0" applyNumberFormat="1" applyFont="1" applyFill="1" applyBorder="1" applyAlignment="1" applyProtection="1">
      <alignment horizontal="center" vertical="center" wrapText="1"/>
      <protection hidden="1"/>
    </xf>
    <xf numFmtId="1" fontId="24" fillId="20" borderId="205" xfId="0" applyNumberFormat="1" applyFont="1" applyFill="1" applyBorder="1" applyAlignment="1" applyProtection="1">
      <alignment horizontal="center" vertical="center" wrapText="1"/>
      <protection hidden="1"/>
    </xf>
    <xf numFmtId="1" fontId="24" fillId="20" borderId="209" xfId="0" applyNumberFormat="1" applyFont="1" applyFill="1" applyBorder="1" applyAlignment="1" applyProtection="1">
      <alignment horizontal="center" vertical="center" wrapText="1"/>
      <protection hidden="1"/>
    </xf>
    <xf numFmtId="4" fontId="91" fillId="38" borderId="200" xfId="0" applyNumberFormat="1" applyFont="1" applyFill="1" applyBorder="1" applyAlignment="1" applyProtection="1">
      <alignment horizontal="right" vertical="center" shrinkToFit="1"/>
      <protection hidden="1"/>
    </xf>
    <xf numFmtId="1" fontId="24" fillId="20" borderId="210" xfId="0" applyNumberFormat="1" applyFont="1" applyFill="1" applyBorder="1" applyAlignment="1" applyProtection="1">
      <alignment horizontal="center" vertical="center" wrapText="1"/>
      <protection hidden="1"/>
    </xf>
    <xf numFmtId="1" fontId="38" fillId="20" borderId="211" xfId="0" applyNumberFormat="1" applyFont="1" applyFill="1" applyBorder="1" applyAlignment="1" applyProtection="1">
      <alignment horizontal="center" vertical="center" shrinkToFit="1"/>
      <protection hidden="1"/>
    </xf>
    <xf numFmtId="1" fontId="38" fillId="20" borderId="212" xfId="0" applyNumberFormat="1" applyFont="1" applyFill="1" applyBorder="1" applyAlignment="1" applyProtection="1">
      <alignment horizontal="center" vertical="center" shrinkToFit="1"/>
      <protection hidden="1"/>
    </xf>
    <xf numFmtId="1" fontId="38" fillId="20" borderId="213" xfId="0" applyNumberFormat="1" applyFont="1" applyFill="1" applyBorder="1" applyAlignment="1" applyProtection="1">
      <alignment horizontal="center" vertical="center" shrinkToFit="1"/>
      <protection hidden="1"/>
    </xf>
    <xf numFmtId="1" fontId="38" fillId="20" borderId="214" xfId="0" applyNumberFormat="1" applyFont="1" applyFill="1" applyBorder="1" applyAlignment="1" applyProtection="1">
      <alignment horizontal="center" vertical="center" shrinkToFit="1"/>
      <protection hidden="1"/>
    </xf>
    <xf numFmtId="1" fontId="38" fillId="20" borderId="215" xfId="0" applyNumberFormat="1" applyFont="1" applyFill="1" applyBorder="1" applyAlignment="1" applyProtection="1">
      <alignment horizontal="center" vertical="center" shrinkToFit="1"/>
      <protection hidden="1"/>
    </xf>
    <xf numFmtId="1" fontId="38" fillId="20" borderId="216" xfId="0" applyNumberFormat="1" applyFont="1" applyFill="1" applyBorder="1" applyAlignment="1" applyProtection="1">
      <alignment horizontal="center" vertical="center" shrinkToFit="1"/>
      <protection hidden="1"/>
    </xf>
    <xf numFmtId="1" fontId="24" fillId="20" borderId="214" xfId="0" applyNumberFormat="1" applyFont="1" applyFill="1" applyBorder="1" applyAlignment="1" applyProtection="1">
      <alignment horizontal="center" vertical="center" wrapText="1"/>
      <protection hidden="1"/>
    </xf>
    <xf numFmtId="1" fontId="24" fillId="20" borderId="212" xfId="0" applyNumberFormat="1" applyFont="1" applyFill="1" applyBorder="1" applyAlignment="1" applyProtection="1">
      <alignment horizontal="center" vertical="center" wrapText="1"/>
      <protection hidden="1"/>
    </xf>
    <xf numFmtId="1" fontId="24" fillId="20" borderId="217" xfId="0" applyNumberFormat="1" applyFont="1" applyFill="1" applyBorder="1" applyAlignment="1" applyProtection="1">
      <alignment horizontal="center" vertical="center" wrapText="1"/>
      <protection hidden="1"/>
    </xf>
    <xf numFmtId="4" fontId="91" fillId="38" borderId="218" xfId="0" applyNumberFormat="1" applyFont="1" applyFill="1" applyBorder="1" applyAlignment="1" applyProtection="1">
      <alignment horizontal="right" vertical="center" shrinkToFit="1"/>
      <protection hidden="1"/>
    </xf>
    <xf numFmtId="0" fontId="27" fillId="26" borderId="219" xfId="0" applyFont="1" applyFill="1" applyBorder="1" applyAlignment="1" applyProtection="1">
      <alignment horizontal="left" vertical="center" shrinkToFit="1"/>
      <protection hidden="1"/>
    </xf>
    <xf numFmtId="1" fontId="27" fillId="20" borderId="220" xfId="0" applyNumberFormat="1" applyFont="1" applyFill="1" applyBorder="1" applyAlignment="1" applyProtection="1">
      <alignment horizontal="center" vertical="center" wrapText="1"/>
      <protection hidden="1"/>
    </xf>
    <xf numFmtId="1" fontId="27" fillId="20" borderId="221" xfId="0" applyNumberFormat="1" applyFont="1" applyFill="1" applyBorder="1" applyAlignment="1" applyProtection="1">
      <alignment horizontal="center" vertical="center" wrapText="1"/>
      <protection hidden="1"/>
    </xf>
    <xf numFmtId="1" fontId="88" fillId="20" borderId="202" xfId="0" applyNumberFormat="1" applyFont="1" applyFill="1" applyBorder="1" applyAlignment="1" applyProtection="1">
      <alignment horizontal="center" vertical="center" shrinkToFit="1"/>
      <protection hidden="1"/>
    </xf>
    <xf numFmtId="1" fontId="38" fillId="20" borderId="202" xfId="0" applyNumberFormat="1" applyFont="1" applyFill="1" applyBorder="1" applyAlignment="1" applyProtection="1">
      <alignment horizontal="center" vertical="center" shrinkToFit="1"/>
      <protection hidden="1"/>
    </xf>
    <xf numFmtId="1" fontId="88" fillId="20" borderId="222" xfId="0" applyNumberFormat="1" applyFont="1" applyFill="1" applyBorder="1" applyAlignment="1" applyProtection="1">
      <alignment horizontal="center" vertical="center" shrinkToFit="1"/>
      <protection hidden="1"/>
    </xf>
    <xf numFmtId="1" fontId="38" fillId="20" borderId="222" xfId="0" applyNumberFormat="1" applyFont="1" applyFill="1" applyBorder="1" applyAlignment="1" applyProtection="1">
      <alignment horizontal="center" vertical="center" shrinkToFit="1"/>
      <protection hidden="1"/>
    </xf>
    <xf numFmtId="1" fontId="88" fillId="20" borderId="223" xfId="0" applyNumberFormat="1" applyFont="1" applyFill="1" applyBorder="1" applyAlignment="1" applyProtection="1">
      <alignment horizontal="center" vertical="center" shrinkToFit="1"/>
      <protection hidden="1"/>
    </xf>
    <xf numFmtId="1" fontId="38" fillId="20" borderId="223" xfId="0" applyNumberFormat="1" applyFont="1" applyFill="1" applyBorder="1" applyAlignment="1" applyProtection="1">
      <alignment horizontal="center" vertical="center" shrinkToFit="1"/>
      <protection hidden="1"/>
    </xf>
    <xf numFmtId="1" fontId="88" fillId="20" borderId="224" xfId="0" applyNumberFormat="1" applyFont="1" applyFill="1" applyBorder="1" applyAlignment="1" applyProtection="1">
      <alignment horizontal="center" vertical="center" shrinkToFit="1"/>
      <protection hidden="1"/>
    </xf>
    <xf numFmtId="1" fontId="38" fillId="20" borderId="224" xfId="0" applyNumberFormat="1" applyFont="1" applyFill="1" applyBorder="1" applyAlignment="1" applyProtection="1">
      <alignment horizontal="center" vertical="center" shrinkToFit="1"/>
      <protection hidden="1"/>
    </xf>
    <xf numFmtId="1" fontId="27" fillId="20" borderId="225" xfId="0" applyNumberFormat="1" applyFont="1" applyFill="1" applyBorder="1" applyAlignment="1" applyProtection="1">
      <alignment horizontal="center" vertical="center" wrapText="1"/>
      <protection hidden="1"/>
    </xf>
    <xf numFmtId="1" fontId="27" fillId="20" borderId="226" xfId="0" applyNumberFormat="1" applyFont="1" applyFill="1" applyBorder="1" applyAlignment="1" applyProtection="1">
      <alignment horizontal="center" vertical="center" wrapText="1"/>
      <protection hidden="1"/>
    </xf>
    <xf numFmtId="1" fontId="27" fillId="20" borderId="224" xfId="0" applyNumberFormat="1" applyFont="1" applyFill="1" applyBorder="1" applyAlignment="1" applyProtection="1">
      <alignment horizontal="center" vertical="center" wrapText="1"/>
      <protection hidden="1"/>
    </xf>
    <xf numFmtId="1" fontId="24" fillId="20" borderId="224" xfId="0" applyNumberFormat="1" applyFont="1" applyFill="1" applyBorder="1" applyAlignment="1" applyProtection="1">
      <alignment horizontal="center" vertical="center" wrapText="1"/>
      <protection hidden="1"/>
    </xf>
    <xf numFmtId="1" fontId="27" fillId="20" borderId="227" xfId="0" applyNumberFormat="1" applyFont="1" applyFill="1" applyBorder="1" applyAlignment="1" applyProtection="1">
      <alignment horizontal="center" vertical="center" wrapText="1"/>
      <protection hidden="1"/>
    </xf>
    <xf numFmtId="1" fontId="27" fillId="20" borderId="228" xfId="0" applyNumberFormat="1" applyFont="1" applyFill="1" applyBorder="1" applyAlignment="1" applyProtection="1">
      <alignment horizontal="center" vertical="center" wrapText="1"/>
      <protection hidden="1"/>
    </xf>
    <xf numFmtId="1" fontId="24" fillId="20" borderId="228" xfId="0" applyNumberFormat="1" applyFont="1" applyFill="1" applyBorder="1" applyAlignment="1" applyProtection="1">
      <alignment horizontal="center" vertical="center" wrapText="1"/>
      <protection hidden="1"/>
    </xf>
    <xf numFmtId="1" fontId="27" fillId="20" borderId="229" xfId="0" applyNumberFormat="1" applyFont="1" applyFill="1" applyBorder="1" applyAlignment="1" applyProtection="1">
      <alignment horizontal="center" vertical="center" wrapText="1"/>
      <protection hidden="1"/>
    </xf>
    <xf numFmtId="1" fontId="27" fillId="20" borderId="223" xfId="0" applyNumberFormat="1" applyFont="1" applyFill="1" applyBorder="1" applyAlignment="1" applyProtection="1">
      <alignment horizontal="center" vertical="center" wrapText="1"/>
      <protection hidden="1"/>
    </xf>
    <xf numFmtId="1" fontId="24" fillId="20" borderId="223" xfId="0" applyNumberFormat="1" applyFont="1" applyFill="1" applyBorder="1" applyAlignment="1" applyProtection="1">
      <alignment horizontal="center" vertical="center" wrapText="1"/>
      <protection hidden="1"/>
    </xf>
    <xf numFmtId="1" fontId="24" fillId="20" borderId="230" xfId="0" applyNumberFormat="1" applyFont="1" applyFill="1" applyBorder="1" applyAlignment="1" applyProtection="1">
      <alignment horizontal="center" vertical="center" wrapText="1"/>
      <protection hidden="1"/>
    </xf>
    <xf numFmtId="1" fontId="24" fillId="20" borderId="231" xfId="0" applyNumberFormat="1" applyFont="1" applyFill="1" applyBorder="1" applyAlignment="1" applyProtection="1">
      <alignment horizontal="center" vertical="center"/>
      <protection hidden="1"/>
    </xf>
    <xf numFmtId="1" fontId="24" fillId="20" borderId="232" xfId="0" applyNumberFormat="1" applyFont="1" applyFill="1" applyBorder="1" applyAlignment="1" applyProtection="1">
      <alignment horizontal="center" vertical="center"/>
      <protection hidden="1"/>
    </xf>
    <xf numFmtId="1" fontId="24" fillId="20" borderId="233" xfId="0" applyNumberFormat="1" applyFont="1" applyFill="1" applyBorder="1" applyAlignment="1" applyProtection="1">
      <alignment horizontal="center" vertical="center"/>
      <protection hidden="1"/>
    </xf>
    <xf numFmtId="1" fontId="24" fillId="20" borderId="234" xfId="0" applyNumberFormat="1" applyFont="1" applyFill="1" applyBorder="1" applyAlignment="1" applyProtection="1">
      <alignment horizontal="center" vertical="center"/>
      <protection hidden="1"/>
    </xf>
    <xf numFmtId="1" fontId="24" fillId="20" borderId="235" xfId="0" applyNumberFormat="1" applyFont="1" applyFill="1" applyBorder="1" applyAlignment="1" applyProtection="1">
      <alignment horizontal="center" vertical="center"/>
      <protection hidden="1"/>
    </xf>
    <xf numFmtId="1" fontId="24" fillId="20" borderId="236" xfId="0" applyNumberFormat="1" applyFont="1" applyFill="1" applyBorder="1" applyAlignment="1" applyProtection="1">
      <alignment horizontal="center" vertical="center"/>
      <protection hidden="1"/>
    </xf>
    <xf numFmtId="1" fontId="24" fillId="20" borderId="237" xfId="0" applyNumberFormat="1" applyFont="1" applyFill="1" applyBorder="1" applyAlignment="1" applyProtection="1">
      <alignment horizontal="center" vertical="center"/>
      <protection hidden="1"/>
    </xf>
    <xf numFmtId="1" fontId="38" fillId="20" borderId="238" xfId="0" applyNumberFormat="1" applyFont="1" applyFill="1" applyBorder="1" applyAlignment="1" applyProtection="1">
      <alignment horizontal="center" vertical="center" shrinkToFit="1"/>
      <protection hidden="1"/>
    </xf>
    <xf numFmtId="1" fontId="38" fillId="20" borderId="239" xfId="0" applyNumberFormat="1" applyFont="1" applyFill="1" applyBorder="1" applyAlignment="1" applyProtection="1">
      <alignment horizontal="center" vertical="center"/>
      <protection hidden="1"/>
    </xf>
    <xf numFmtId="1" fontId="38" fillId="20" borderId="232" xfId="0" applyNumberFormat="1" applyFont="1" applyFill="1" applyBorder="1" applyAlignment="1" applyProtection="1">
      <alignment horizontal="center" vertical="center"/>
      <protection hidden="1"/>
    </xf>
    <xf numFmtId="1" fontId="38" fillId="20" borderId="233" xfId="0" applyNumberFormat="1" applyFont="1" applyFill="1" applyBorder="1" applyAlignment="1" applyProtection="1">
      <alignment horizontal="center" vertical="center"/>
      <protection hidden="1"/>
    </xf>
    <xf numFmtId="1" fontId="38" fillId="20" borderId="231" xfId="0" applyNumberFormat="1" applyFont="1" applyFill="1" applyBorder="1" applyAlignment="1" applyProtection="1">
      <alignment horizontal="center" vertical="center"/>
      <protection hidden="1"/>
    </xf>
    <xf numFmtId="1" fontId="38" fillId="20" borderId="234" xfId="0" applyNumberFormat="1" applyFont="1" applyFill="1" applyBorder="1" applyAlignment="1" applyProtection="1">
      <alignment horizontal="center" vertical="center"/>
      <protection hidden="1"/>
    </xf>
    <xf numFmtId="1" fontId="38" fillId="20" borderId="235" xfId="0" applyNumberFormat="1" applyFont="1" applyFill="1" applyBorder="1" applyAlignment="1" applyProtection="1">
      <alignment horizontal="center" vertical="center"/>
      <protection hidden="1"/>
    </xf>
    <xf numFmtId="1" fontId="38" fillId="20" borderId="236" xfId="0" applyNumberFormat="1" applyFont="1" applyFill="1" applyBorder="1" applyAlignment="1" applyProtection="1">
      <alignment horizontal="center" vertical="center"/>
      <protection hidden="1"/>
    </xf>
    <xf numFmtId="1" fontId="38" fillId="20" borderId="237" xfId="0" applyNumberFormat="1" applyFont="1" applyFill="1" applyBorder="1" applyAlignment="1" applyProtection="1">
      <alignment horizontal="center" vertical="center"/>
      <protection hidden="1"/>
    </xf>
    <xf numFmtId="1" fontId="38" fillId="20" borderId="211" xfId="0" applyNumberFormat="1" applyFont="1" applyFill="1" applyBorder="1" applyAlignment="1" applyProtection="1">
      <alignment horizontal="center" vertical="center"/>
      <protection hidden="1"/>
    </xf>
    <xf numFmtId="1" fontId="38" fillId="20" borderId="212" xfId="0" applyNumberFormat="1" applyFont="1" applyFill="1" applyBorder="1" applyAlignment="1" applyProtection="1">
      <alignment horizontal="center" vertical="center"/>
      <protection hidden="1"/>
    </xf>
    <xf numFmtId="1" fontId="38" fillId="20" borderId="217" xfId="0" applyNumberFormat="1" applyFont="1" applyFill="1" applyBorder="1" applyAlignment="1" applyProtection="1">
      <alignment horizontal="center" vertical="center"/>
      <protection hidden="1"/>
    </xf>
    <xf numFmtId="1" fontId="38" fillId="20" borderId="240" xfId="0" applyNumberFormat="1" applyFont="1" applyFill="1" applyBorder="1" applyAlignment="1" applyProtection="1">
      <alignment horizontal="center" vertical="center"/>
      <protection hidden="1"/>
    </xf>
    <xf numFmtId="1" fontId="38" fillId="20" borderId="218" xfId="0" applyNumberFormat="1" applyFont="1" applyFill="1" applyBorder="1" applyAlignment="1" applyProtection="1">
      <alignment horizontal="center" vertical="center"/>
      <protection hidden="1"/>
    </xf>
    <xf numFmtId="1" fontId="38" fillId="20" borderId="241" xfId="0" applyNumberFormat="1" applyFont="1" applyFill="1" applyBorder="1" applyAlignment="1" applyProtection="1">
      <alignment horizontal="center" vertical="center"/>
      <protection hidden="1"/>
    </xf>
    <xf numFmtId="1" fontId="38" fillId="20" borderId="242" xfId="0" applyNumberFormat="1" applyFont="1" applyFill="1" applyBorder="1" applyAlignment="1" applyProtection="1">
      <alignment horizontal="center" vertical="center"/>
      <protection hidden="1"/>
    </xf>
    <xf numFmtId="1" fontId="38" fillId="20" borderId="243" xfId="0" applyNumberFormat="1" applyFont="1" applyFill="1" applyBorder="1" applyAlignment="1" applyProtection="1">
      <alignment horizontal="center" vertical="center"/>
      <protection hidden="1"/>
    </xf>
    <xf numFmtId="4" fontId="89" fillId="20" borderId="216" xfId="0" applyNumberFormat="1" applyFont="1" applyFill="1" applyBorder="1" applyAlignment="1" applyProtection="1">
      <alignment horizontal="right" vertical="center" shrinkToFit="1"/>
      <protection hidden="1"/>
    </xf>
    <xf numFmtId="1" fontId="88" fillId="20" borderId="216" xfId="0" applyNumberFormat="1" applyFont="1" applyFill="1" applyBorder="1" applyAlignment="1" applyProtection="1">
      <alignment horizontal="left" vertical="center" shrinkToFit="1"/>
      <protection hidden="1"/>
    </xf>
    <xf numFmtId="0" fontId="82" fillId="25" borderId="0" xfId="0" applyFont="1" applyFill="1" applyBorder="1" applyAlignment="1" applyProtection="1">
      <alignment vertical="center" wrapText="1"/>
      <protection hidden="1"/>
    </xf>
    <xf numFmtId="0" fontId="153" fillId="25" borderId="0" xfId="0" applyFont="1" applyFill="1" applyBorder="1" applyAlignment="1" applyProtection="1">
      <alignment vertical="center"/>
      <protection hidden="1"/>
    </xf>
    <xf numFmtId="4" fontId="89" fillId="38" borderId="234" xfId="0" applyNumberFormat="1" applyFont="1" applyFill="1" applyBorder="1" applyAlignment="1" applyProtection="1">
      <alignment horizontal="right" vertical="center" shrinkToFit="1"/>
      <protection locked="0"/>
    </xf>
    <xf numFmtId="4" fontId="89" fillId="20" borderId="238" xfId="0" applyNumberFormat="1" applyFont="1" applyFill="1" applyBorder="1" applyAlignment="1" applyProtection="1">
      <alignment horizontal="right" vertical="center" shrinkToFit="1"/>
      <protection hidden="1"/>
    </xf>
    <xf numFmtId="0" fontId="88" fillId="20" borderId="244" xfId="0" applyFont="1" applyFill="1" applyBorder="1" applyAlignment="1" applyProtection="1">
      <alignment vertical="center" shrinkToFit="1"/>
      <protection hidden="1"/>
    </xf>
    <xf numFmtId="0" fontId="36" fillId="25" borderId="0" xfId="39" applyFont="1" applyFill="1" applyAlignment="1" applyProtection="1">
      <alignment vertical="center"/>
      <protection hidden="1"/>
    </xf>
    <xf numFmtId="0" fontId="154" fillId="25" borderId="0" xfId="0" applyFont="1" applyFill="1" applyAlignment="1" applyProtection="1">
      <alignment vertical="center"/>
      <protection hidden="1"/>
    </xf>
    <xf numFmtId="4" fontId="20" fillId="20" borderId="245" xfId="0" applyNumberFormat="1" applyFont="1" applyFill="1" applyBorder="1" applyAlignment="1" applyProtection="1">
      <alignment horizontal="right" vertical="center" shrinkToFit="1"/>
      <protection hidden="1"/>
    </xf>
    <xf numFmtId="0" fontId="45" fillId="25" borderId="0" xfId="0" applyFont="1" applyFill="1" applyBorder="1" applyAlignment="1" applyProtection="1">
      <alignment vertical="center"/>
      <protection hidden="1"/>
    </xf>
    <xf numFmtId="0" fontId="72" fillId="25" borderId="0" xfId="0" applyFont="1" applyFill="1" applyBorder="1" applyAlignment="1" applyProtection="1">
      <alignment vertical="center"/>
      <protection hidden="1"/>
    </xf>
    <xf numFmtId="1" fontId="88" fillId="20" borderId="238" xfId="0" applyNumberFormat="1" applyFont="1" applyFill="1" applyBorder="1" applyAlignment="1" applyProtection="1">
      <alignment horizontal="left" vertical="center" shrinkToFit="1"/>
      <protection hidden="1"/>
    </xf>
    <xf numFmtId="1" fontId="88" fillId="20" borderId="238" xfId="0" applyNumberFormat="1" applyFont="1" applyFill="1" applyBorder="1" applyAlignment="1" applyProtection="1">
      <alignment horizontal="left" vertical="center" shrinkToFit="1"/>
      <protection locked="0"/>
    </xf>
    <xf numFmtId="0" fontId="27" fillId="20" borderId="246" xfId="0" applyFont="1" applyFill="1" applyBorder="1" applyAlignment="1" applyProtection="1">
      <alignment horizontal="left" vertical="center" shrinkToFit="1"/>
      <protection hidden="1"/>
    </xf>
    <xf numFmtId="0" fontId="14" fillId="20" borderId="247" xfId="0" applyFont="1" applyFill="1" applyBorder="1" applyAlignment="1" applyProtection="1">
      <alignment horizontal="left" vertical="center" shrinkToFit="1"/>
      <protection hidden="1"/>
    </xf>
    <xf numFmtId="1" fontId="38" fillId="20" borderId="204" xfId="0" applyNumberFormat="1" applyFont="1" applyFill="1" applyBorder="1" applyAlignment="1" applyProtection="1">
      <alignment horizontal="center" vertical="center"/>
      <protection hidden="1"/>
    </xf>
    <xf numFmtId="1" fontId="38" fillId="20" borderId="205" xfId="0" applyNumberFormat="1" applyFont="1" applyFill="1" applyBorder="1" applyAlignment="1" applyProtection="1">
      <alignment horizontal="center" vertical="center"/>
      <protection hidden="1"/>
    </xf>
    <xf numFmtId="1" fontId="38" fillId="20" borderId="209" xfId="0" applyNumberFormat="1" applyFont="1" applyFill="1" applyBorder="1" applyAlignment="1" applyProtection="1">
      <alignment horizontal="center" vertical="center"/>
      <protection hidden="1"/>
    </xf>
    <xf numFmtId="1" fontId="38" fillId="20" borderId="248" xfId="0" applyNumberFormat="1" applyFont="1" applyFill="1" applyBorder="1" applyAlignment="1" applyProtection="1">
      <alignment horizontal="center" vertical="center"/>
      <protection hidden="1"/>
    </xf>
    <xf numFmtId="1" fontId="38" fillId="20" borderId="200" xfId="0" applyNumberFormat="1" applyFont="1" applyFill="1" applyBorder="1" applyAlignment="1" applyProtection="1">
      <alignment horizontal="center" vertical="center"/>
      <protection hidden="1"/>
    </xf>
    <xf numFmtId="1" fontId="38" fillId="20" borderId="249" xfId="0" applyNumberFormat="1" applyFont="1" applyFill="1" applyBorder="1" applyAlignment="1" applyProtection="1">
      <alignment horizontal="center" vertical="center"/>
      <protection hidden="1"/>
    </xf>
    <xf numFmtId="1" fontId="38" fillId="20" borderId="250" xfId="0" applyNumberFormat="1" applyFont="1" applyFill="1" applyBorder="1" applyAlignment="1" applyProtection="1">
      <alignment horizontal="center" vertical="center"/>
      <protection hidden="1"/>
    </xf>
    <xf numFmtId="1" fontId="38" fillId="20" borderId="251" xfId="0" applyNumberFormat="1" applyFont="1" applyFill="1" applyBorder="1" applyAlignment="1" applyProtection="1">
      <alignment horizontal="center" vertical="center"/>
      <protection hidden="1"/>
    </xf>
    <xf numFmtId="4" fontId="89" fillId="20" borderId="203" xfId="0" applyNumberFormat="1" applyFont="1" applyFill="1" applyBorder="1" applyAlignment="1" applyProtection="1">
      <alignment horizontal="right" vertical="center" shrinkToFit="1"/>
      <protection hidden="1"/>
    </xf>
    <xf numFmtId="1" fontId="88" fillId="20" borderId="203" xfId="0" applyNumberFormat="1" applyFont="1" applyFill="1" applyBorder="1" applyAlignment="1" applyProtection="1">
      <alignment horizontal="left" vertical="center" shrinkToFit="1"/>
      <protection hidden="1"/>
    </xf>
    <xf numFmtId="0" fontId="95" fillId="25" borderId="0" xfId="0" applyFont="1" applyFill="1" applyAlignment="1" applyProtection="1">
      <alignment vertical="center"/>
      <protection hidden="1"/>
    </xf>
    <xf numFmtId="0" fontId="120" fillId="20" borderId="30" xfId="0" applyFont="1" applyFill="1" applyBorder="1" applyAlignment="1" applyProtection="1">
      <alignment vertical="center"/>
      <protection locked="0"/>
    </xf>
    <xf numFmtId="14" fontId="120" fillId="20" borderId="12" xfId="0" applyNumberFormat="1" applyFont="1" applyFill="1" applyBorder="1" applyAlignment="1" applyProtection="1">
      <alignment vertical="center"/>
      <protection locked="0"/>
    </xf>
    <xf numFmtId="0" fontId="120" fillId="20" borderId="12" xfId="0" applyFont="1" applyFill="1" applyBorder="1" applyAlignment="1" applyProtection="1">
      <alignment vertical="center"/>
      <protection locked="0"/>
    </xf>
    <xf numFmtId="0" fontId="121" fillId="25" borderId="0" xfId="39" applyFont="1" applyFill="1" applyBorder="1" applyAlignment="1" applyProtection="1">
      <alignment vertical="center"/>
      <protection hidden="1"/>
    </xf>
    <xf numFmtId="0" fontId="121" fillId="25" borderId="0" xfId="39" applyFont="1" applyFill="1" applyAlignment="1" applyProtection="1">
      <alignment vertical="center"/>
      <protection hidden="1"/>
    </xf>
    <xf numFmtId="0" fontId="121" fillId="25" borderId="0" xfId="39" applyFont="1" applyFill="1" applyAlignment="1" applyProtection="1">
      <protection hidden="1"/>
    </xf>
    <xf numFmtId="0" fontId="125" fillId="25" borderId="0" xfId="39" applyFont="1" applyFill="1" applyAlignment="1" applyProtection="1">
      <alignment horizontal="right" vertical="center"/>
      <protection hidden="1"/>
    </xf>
    <xf numFmtId="0" fontId="95" fillId="25" borderId="11" xfId="0" applyFont="1" applyFill="1" applyBorder="1" applyAlignment="1" applyProtection="1">
      <alignment vertical="center"/>
      <protection hidden="1"/>
    </xf>
    <xf numFmtId="0" fontId="7" fillId="25" borderId="0" xfId="0" applyFont="1" applyFill="1" applyBorder="1" applyAlignment="1" applyProtection="1">
      <alignment horizontal="center" vertical="center"/>
      <protection hidden="1"/>
    </xf>
    <xf numFmtId="0" fontId="7" fillId="25" borderId="0" xfId="0" applyFont="1" applyFill="1" applyBorder="1" applyAlignment="1" applyProtection="1">
      <alignment vertical="center"/>
      <protection hidden="1"/>
    </xf>
    <xf numFmtId="0" fontId="19" fillId="20" borderId="17" xfId="0" applyFont="1" applyFill="1" applyBorder="1" applyAlignment="1" applyProtection="1">
      <alignment horizontal="center" vertical="center" shrinkToFit="1"/>
      <protection hidden="1"/>
    </xf>
    <xf numFmtId="0" fontId="24" fillId="25" borderId="0" xfId="0" applyFont="1" applyFill="1" applyBorder="1" applyAlignment="1">
      <alignment horizontal="center" vertical="center"/>
    </xf>
    <xf numFmtId="0" fontId="24" fillId="25" borderId="0" xfId="0" applyFont="1" applyFill="1" applyBorder="1" applyAlignment="1" applyProtection="1">
      <alignment horizontal="justify" vertical="center"/>
      <protection locked="0"/>
    </xf>
    <xf numFmtId="0" fontId="1" fillId="25" borderId="0" xfId="0" applyFont="1" applyFill="1" applyBorder="1" applyAlignment="1">
      <alignment vertical="center"/>
    </xf>
    <xf numFmtId="0" fontId="1" fillId="25" borderId="0" xfId="0" applyFont="1" applyFill="1" applyBorder="1" applyAlignment="1" applyProtection="1">
      <alignment horizontal="center" vertical="center"/>
      <protection hidden="1"/>
    </xf>
    <xf numFmtId="0" fontId="28" fillId="25" borderId="0" xfId="0" applyFont="1" applyFill="1" applyBorder="1" applyAlignment="1" applyProtection="1">
      <alignment vertical="center"/>
      <protection hidden="1"/>
    </xf>
    <xf numFmtId="0" fontId="1" fillId="25" borderId="0" xfId="0" applyFont="1" applyFill="1" applyBorder="1" applyAlignment="1" applyProtection="1">
      <alignment vertical="center"/>
      <protection hidden="1"/>
    </xf>
    <xf numFmtId="0" fontId="1" fillId="25" borderId="0" xfId="0" applyFont="1" applyFill="1" applyAlignment="1" applyProtection="1">
      <alignment vertical="center"/>
      <protection hidden="1"/>
    </xf>
    <xf numFmtId="0" fontId="0" fillId="25" borderId="0" xfId="0" applyFill="1" applyBorder="1" applyAlignment="1" applyProtection="1">
      <alignment vertical="center"/>
      <protection hidden="1"/>
    </xf>
    <xf numFmtId="0" fontId="11" fillId="25" borderId="0" xfId="35" applyFont="1" applyFill="1" applyBorder="1" applyAlignment="1" applyProtection="1">
      <alignment horizontal="center" vertical="center"/>
      <protection hidden="1"/>
    </xf>
    <xf numFmtId="0" fontId="30" fillId="25" borderId="0" xfId="0" applyFont="1" applyFill="1" applyBorder="1" applyAlignment="1" applyProtection="1">
      <alignment vertical="center"/>
      <protection hidden="1"/>
    </xf>
    <xf numFmtId="0" fontId="30" fillId="25" borderId="0" xfId="0" applyFont="1" applyFill="1" applyBorder="1" applyAlignment="1" applyProtection="1">
      <alignment horizontal="center" vertical="center"/>
      <protection hidden="1"/>
    </xf>
    <xf numFmtId="0" fontId="31" fillId="25" borderId="0" xfId="0" applyFont="1" applyFill="1" applyBorder="1" applyAlignment="1" applyProtection="1">
      <alignment vertical="center"/>
      <protection hidden="1"/>
    </xf>
    <xf numFmtId="0" fontId="31" fillId="25" borderId="0" xfId="0" applyFont="1" applyFill="1" applyBorder="1" applyAlignment="1" applyProtection="1">
      <alignment horizontal="center" vertical="center"/>
      <protection hidden="1"/>
    </xf>
    <xf numFmtId="0" fontId="32" fillId="25" borderId="0" xfId="0" applyFont="1" applyFill="1" applyBorder="1" applyAlignment="1" applyProtection="1">
      <alignment horizontal="justify" vertical="center"/>
      <protection hidden="1"/>
    </xf>
    <xf numFmtId="0" fontId="8" fillId="25" borderId="0" xfId="0" applyFont="1" applyFill="1" applyBorder="1" applyAlignment="1" applyProtection="1">
      <alignment vertical="center"/>
      <protection hidden="1"/>
    </xf>
    <xf numFmtId="0" fontId="33" fillId="25" borderId="0" xfId="0" applyFont="1" applyFill="1" applyBorder="1" applyAlignment="1" applyProtection="1">
      <alignment vertical="center"/>
      <protection hidden="1"/>
    </xf>
    <xf numFmtId="1" fontId="38" fillId="20" borderId="252" xfId="0" applyNumberFormat="1" applyFont="1" applyFill="1" applyBorder="1" applyAlignment="1" applyProtection="1">
      <alignment horizontal="center" vertical="center"/>
      <protection hidden="1"/>
    </xf>
    <xf numFmtId="1" fontId="38" fillId="20" borderId="253" xfId="0" applyNumberFormat="1" applyFont="1" applyFill="1" applyBorder="1" applyAlignment="1" applyProtection="1">
      <alignment horizontal="center" vertical="center"/>
      <protection hidden="1"/>
    </xf>
    <xf numFmtId="1" fontId="38" fillId="20" borderId="254" xfId="0" applyNumberFormat="1" applyFont="1" applyFill="1" applyBorder="1" applyAlignment="1" applyProtection="1">
      <alignment horizontal="center" vertical="center"/>
      <protection hidden="1"/>
    </xf>
    <xf numFmtId="1" fontId="38" fillId="20" borderId="255" xfId="0" applyNumberFormat="1" applyFont="1" applyFill="1" applyBorder="1" applyAlignment="1" applyProtection="1">
      <alignment horizontal="center" vertical="center"/>
      <protection hidden="1"/>
    </xf>
    <xf numFmtId="1" fontId="38" fillId="20" borderId="256" xfId="0" applyNumberFormat="1" applyFont="1" applyFill="1" applyBorder="1" applyAlignment="1" applyProtection="1">
      <alignment horizontal="center" vertical="center"/>
      <protection hidden="1"/>
    </xf>
    <xf numFmtId="49" fontId="38" fillId="20" borderId="253" xfId="0" applyNumberFormat="1" applyFont="1" applyFill="1" applyBorder="1" applyAlignment="1" applyProtection="1">
      <alignment horizontal="center" vertical="center"/>
      <protection hidden="1"/>
    </xf>
    <xf numFmtId="49" fontId="38" fillId="20" borderId="254" xfId="0" applyNumberFormat="1" applyFont="1" applyFill="1" applyBorder="1" applyAlignment="1" applyProtection="1">
      <alignment horizontal="center" vertical="center"/>
      <protection hidden="1"/>
    </xf>
    <xf numFmtId="49" fontId="38" fillId="20" borderId="255" xfId="0" applyNumberFormat="1" applyFont="1" applyFill="1" applyBorder="1" applyAlignment="1" applyProtection="1">
      <alignment horizontal="center" vertical="center"/>
      <protection hidden="1"/>
    </xf>
    <xf numFmtId="4" fontId="89" fillId="20" borderId="257" xfId="0" applyNumberFormat="1" applyFont="1" applyFill="1" applyBorder="1" applyAlignment="1" applyProtection="1">
      <alignment horizontal="right" vertical="center" shrinkToFit="1"/>
      <protection hidden="1"/>
    </xf>
    <xf numFmtId="4" fontId="89" fillId="20" borderId="256" xfId="0" applyNumberFormat="1" applyFont="1" applyFill="1" applyBorder="1" applyAlignment="1" applyProtection="1">
      <alignment horizontal="right" vertical="center" shrinkToFit="1"/>
      <protection hidden="1"/>
    </xf>
    <xf numFmtId="0" fontId="88" fillId="20" borderId="258" xfId="0" applyFont="1" applyFill="1" applyBorder="1" applyAlignment="1" applyProtection="1">
      <alignment vertical="center" shrinkToFit="1"/>
      <protection hidden="1"/>
    </xf>
    <xf numFmtId="1" fontId="38" fillId="20" borderId="259" xfId="0" applyNumberFormat="1" applyFont="1" applyFill="1" applyBorder="1" applyAlignment="1" applyProtection="1">
      <alignment horizontal="center" vertical="center"/>
      <protection hidden="1"/>
    </xf>
    <xf numFmtId="1" fontId="38" fillId="20" borderId="260" xfId="0" applyNumberFormat="1" applyFont="1" applyFill="1" applyBorder="1" applyAlignment="1" applyProtection="1">
      <alignment horizontal="center" vertical="center"/>
      <protection hidden="1"/>
    </xf>
    <xf numFmtId="1" fontId="38" fillId="20" borderId="261" xfId="0" applyNumberFormat="1" applyFont="1" applyFill="1" applyBorder="1" applyAlignment="1" applyProtection="1">
      <alignment horizontal="center" vertical="center"/>
      <protection hidden="1"/>
    </xf>
    <xf numFmtId="1" fontId="38" fillId="20" borderId="262" xfId="0" applyNumberFormat="1" applyFont="1" applyFill="1" applyBorder="1" applyAlignment="1" applyProtection="1">
      <alignment horizontal="center" vertical="center"/>
      <protection hidden="1"/>
    </xf>
    <xf numFmtId="1" fontId="38" fillId="20" borderId="263" xfId="0" applyNumberFormat="1" applyFont="1" applyFill="1" applyBorder="1" applyAlignment="1" applyProtection="1">
      <alignment horizontal="center" vertical="center"/>
      <protection hidden="1"/>
    </xf>
    <xf numFmtId="49" fontId="38" fillId="20" borderId="260" xfId="0" applyNumberFormat="1" applyFont="1" applyFill="1" applyBorder="1" applyAlignment="1" applyProtection="1">
      <alignment horizontal="center" vertical="center"/>
      <protection hidden="1"/>
    </xf>
    <xf numFmtId="49" fontId="38" fillId="20" borderId="261" xfId="0" applyNumberFormat="1" applyFont="1" applyFill="1" applyBorder="1" applyAlignment="1" applyProtection="1">
      <alignment horizontal="center" vertical="center"/>
      <protection hidden="1"/>
    </xf>
    <xf numFmtId="49" fontId="38" fillId="20" borderId="262" xfId="0" applyNumberFormat="1" applyFont="1" applyFill="1" applyBorder="1" applyAlignment="1" applyProtection="1">
      <alignment horizontal="center" vertical="center"/>
      <protection hidden="1"/>
    </xf>
    <xf numFmtId="4" fontId="89" fillId="20" borderId="264" xfId="0" applyNumberFormat="1" applyFont="1" applyFill="1" applyBorder="1" applyAlignment="1" applyProtection="1">
      <alignment horizontal="right" vertical="center" shrinkToFit="1"/>
      <protection hidden="1"/>
    </xf>
    <xf numFmtId="4" fontId="89" fillId="20" borderId="263" xfId="0" applyNumberFormat="1" applyFont="1" applyFill="1" applyBorder="1" applyAlignment="1" applyProtection="1">
      <alignment horizontal="right" vertical="center" shrinkToFit="1"/>
      <protection hidden="1"/>
    </xf>
    <xf numFmtId="0" fontId="88" fillId="20" borderId="265" xfId="0" applyFont="1" applyFill="1" applyBorder="1" applyAlignment="1" applyProtection="1">
      <alignment vertical="center" shrinkToFit="1"/>
      <protection hidden="1"/>
    </xf>
    <xf numFmtId="0" fontId="13" fillId="27" borderId="0" xfId="0" applyFont="1" applyFill="1" applyAlignment="1" applyProtection="1">
      <alignment horizontal="center" vertical="center"/>
      <protection hidden="1"/>
    </xf>
    <xf numFmtId="0" fontId="36" fillId="20" borderId="10" xfId="39" applyFont="1" applyFill="1" applyBorder="1" applyAlignment="1" applyProtection="1">
      <alignment vertical="center"/>
      <protection hidden="1"/>
    </xf>
    <xf numFmtId="0" fontId="13" fillId="20" borderId="0" xfId="0" applyFont="1" applyFill="1" applyAlignment="1" applyProtection="1">
      <alignment vertical="center"/>
      <protection hidden="1"/>
    </xf>
    <xf numFmtId="0" fontId="13" fillId="27" borderId="0" xfId="0" applyFont="1" applyFill="1" applyAlignment="1" applyProtection="1">
      <alignment vertical="center"/>
      <protection hidden="1"/>
    </xf>
    <xf numFmtId="0" fontId="13" fillId="25" borderId="0" xfId="0" applyFont="1" applyFill="1" applyAlignment="1" applyProtection="1">
      <alignment vertical="center"/>
      <protection hidden="1"/>
    </xf>
    <xf numFmtId="0" fontId="13" fillId="0" borderId="0" xfId="0" applyFont="1" applyAlignment="1" applyProtection="1">
      <alignment vertical="center"/>
      <protection hidden="1"/>
    </xf>
    <xf numFmtId="0" fontId="36" fillId="20" borderId="35" xfId="39" applyNumberFormat="1" applyFont="1" applyFill="1" applyBorder="1" applyAlignment="1" applyProtection="1">
      <alignment horizontal="center" vertical="center" shrinkToFit="1"/>
      <protection hidden="1"/>
    </xf>
    <xf numFmtId="0" fontId="36" fillId="20" borderId="266" xfId="39" applyFont="1" applyFill="1" applyBorder="1" applyAlignment="1" applyProtection="1">
      <alignment horizontal="center" vertical="center" shrinkToFit="1"/>
      <protection hidden="1"/>
    </xf>
    <xf numFmtId="0" fontId="20" fillId="0" borderId="0" xfId="0" applyFont="1" applyFill="1" applyBorder="1" applyAlignment="1" applyProtection="1">
      <alignment vertical="center" textRotation="90"/>
      <protection hidden="1"/>
    </xf>
    <xf numFmtId="0" fontId="20" fillId="0" borderId="0" xfId="0" applyFont="1" applyFill="1" applyAlignment="1" applyProtection="1">
      <alignment vertical="center" textRotation="90"/>
      <protection hidden="1"/>
    </xf>
    <xf numFmtId="0" fontId="146" fillId="0" borderId="0" xfId="39" applyFont="1" applyFill="1" applyBorder="1" applyAlignment="1" applyProtection="1">
      <alignment horizontal="center" vertical="center" textRotation="90"/>
      <protection hidden="1"/>
    </xf>
    <xf numFmtId="0" fontId="155" fillId="0" borderId="0" xfId="39" applyFont="1" applyFill="1" applyBorder="1" applyAlignment="1" applyProtection="1">
      <alignment vertical="center" textRotation="90"/>
      <protection hidden="1"/>
    </xf>
    <xf numFmtId="0" fontId="20" fillId="0" borderId="0" xfId="0" applyFont="1" applyFill="1" applyAlignment="1" applyProtection="1">
      <alignment horizontal="center" vertical="center" textRotation="90"/>
      <protection hidden="1"/>
    </xf>
    <xf numFmtId="0" fontId="155" fillId="0" borderId="0" xfId="39" applyFont="1" applyFill="1" applyBorder="1" applyAlignment="1" applyProtection="1">
      <alignment horizontal="center" vertical="center" textRotation="90"/>
      <protection hidden="1"/>
    </xf>
    <xf numFmtId="0" fontId="146" fillId="0" borderId="0" xfId="39" applyFont="1" applyFill="1" applyBorder="1" applyAlignment="1" applyProtection="1">
      <alignment horizontal="center" vertical="center"/>
      <protection hidden="1"/>
    </xf>
    <xf numFmtId="0" fontId="20" fillId="0" borderId="0" xfId="0" applyFont="1" applyFill="1" applyBorder="1" applyAlignment="1" applyProtection="1">
      <alignment vertical="center"/>
      <protection hidden="1"/>
    </xf>
    <xf numFmtId="0" fontId="146" fillId="0" borderId="0" xfId="39" applyFont="1" applyFill="1" applyBorder="1" applyAlignment="1" applyProtection="1">
      <alignment vertical="center"/>
      <protection hidden="1"/>
    </xf>
    <xf numFmtId="0" fontId="155" fillId="0" borderId="0" xfId="39" applyFont="1" applyFill="1" applyBorder="1" applyAlignment="1" applyProtection="1">
      <alignment vertical="center"/>
      <protection hidden="1"/>
    </xf>
    <xf numFmtId="14" fontId="146" fillId="0" borderId="0" xfId="39" applyNumberFormat="1" applyFont="1" applyFill="1" applyBorder="1" applyAlignment="1" applyProtection="1">
      <alignment horizontal="center" vertical="center"/>
      <protection hidden="1"/>
    </xf>
    <xf numFmtId="14" fontId="146" fillId="0" borderId="0" xfId="39" applyNumberFormat="1" applyFont="1" applyFill="1" applyBorder="1" applyAlignment="1" applyProtection="1">
      <alignment vertical="center"/>
      <protection hidden="1"/>
    </xf>
    <xf numFmtId="0" fontId="20" fillId="0" borderId="0" xfId="0" applyFont="1" applyFill="1" applyAlignment="1" applyProtection="1">
      <alignment vertical="center"/>
      <protection hidden="1"/>
    </xf>
    <xf numFmtId="0" fontId="95" fillId="25" borderId="0" xfId="0" applyFont="1" applyFill="1" applyAlignment="1" applyProtection="1">
      <alignment horizontal="center" vertical="center"/>
      <protection hidden="1"/>
    </xf>
    <xf numFmtId="0" fontId="157" fillId="25" borderId="0" xfId="39" applyFont="1" applyFill="1" applyAlignment="1" applyProtection="1">
      <alignment vertical="center"/>
      <protection hidden="1"/>
    </xf>
    <xf numFmtId="0" fontId="50" fillId="25" borderId="0" xfId="39" applyFont="1" applyFill="1" applyAlignment="1" applyProtection="1">
      <alignment vertical="center"/>
      <protection hidden="1"/>
    </xf>
    <xf numFmtId="0" fontId="48" fillId="25" borderId="0" xfId="39" applyFont="1" applyFill="1" applyAlignment="1" applyProtection="1">
      <alignment vertical="center"/>
      <protection hidden="1"/>
    </xf>
    <xf numFmtId="0" fontId="56" fillId="25" borderId="0" xfId="39" applyFont="1" applyFill="1" applyAlignment="1" applyProtection="1">
      <alignment horizontal="center" vertical="center"/>
      <protection hidden="1"/>
    </xf>
    <xf numFmtId="0" fontId="56" fillId="25" borderId="0" xfId="39" applyFont="1" applyFill="1" applyAlignment="1" applyProtection="1">
      <alignment horizontal="right" vertical="center"/>
      <protection hidden="1"/>
    </xf>
    <xf numFmtId="0" fontId="57" fillId="25" borderId="0" xfId="0" applyFont="1" applyFill="1" applyProtection="1">
      <protection hidden="1"/>
    </xf>
    <xf numFmtId="0" fontId="48" fillId="25" borderId="0" xfId="39" applyFont="1" applyFill="1" applyBorder="1" applyAlignment="1" applyProtection="1">
      <alignment horizontal="center" vertical="center"/>
      <protection hidden="1"/>
    </xf>
    <xf numFmtId="0" fontId="48" fillId="25" borderId="0" xfId="39" applyFont="1" applyFill="1" applyBorder="1" applyAlignment="1" applyProtection="1">
      <alignment horizontal="center" vertical="center"/>
      <protection locked="0" hidden="1"/>
    </xf>
    <xf numFmtId="0" fontId="45" fillId="27" borderId="0" xfId="0" applyFont="1" applyFill="1" applyAlignment="1" applyProtection="1">
      <alignment vertical="center" textRotation="90"/>
      <protection hidden="1"/>
    </xf>
    <xf numFmtId="4" fontId="45" fillId="27" borderId="0" xfId="0" applyNumberFormat="1" applyFont="1" applyFill="1" applyAlignment="1" applyProtection="1">
      <alignment vertical="center" textRotation="90"/>
      <protection hidden="1"/>
    </xf>
    <xf numFmtId="4" fontId="45" fillId="27" borderId="0" xfId="0" applyNumberFormat="1" applyFont="1" applyFill="1" applyAlignment="1" applyProtection="1">
      <alignment vertical="center" textRotation="90"/>
      <protection locked="0"/>
    </xf>
    <xf numFmtId="0" fontId="45" fillId="27" borderId="0" xfId="0" applyNumberFormat="1" applyFont="1" applyFill="1" applyAlignment="1" applyProtection="1">
      <alignment vertical="center" textRotation="90"/>
      <protection hidden="1"/>
    </xf>
    <xf numFmtId="0" fontId="45" fillId="25" borderId="0" xfId="0" applyFont="1" applyFill="1" applyAlignment="1" applyProtection="1">
      <alignment vertical="center" textRotation="90"/>
      <protection hidden="1"/>
    </xf>
    <xf numFmtId="4" fontId="45" fillId="25" borderId="0" xfId="0" applyNumberFormat="1" applyFont="1" applyFill="1" applyAlignment="1" applyProtection="1">
      <alignment vertical="center" textRotation="90"/>
      <protection hidden="1"/>
    </xf>
    <xf numFmtId="0" fontId="100" fillId="25" borderId="0" xfId="0" applyFont="1" applyFill="1" applyBorder="1" applyAlignment="1" applyProtection="1">
      <alignment horizontal="center" vertical="center"/>
      <protection hidden="1"/>
    </xf>
    <xf numFmtId="0" fontId="13" fillId="20" borderId="0" xfId="0" applyFont="1" applyFill="1" applyAlignment="1" applyProtection="1">
      <alignment horizontal="center" vertical="center"/>
      <protection hidden="1"/>
    </xf>
    <xf numFmtId="170" fontId="20" fillId="0" borderId="0" xfId="0" applyNumberFormat="1" applyFont="1" applyFill="1" applyBorder="1" applyAlignment="1" applyProtection="1">
      <alignment vertical="center" textRotation="90"/>
      <protection hidden="1"/>
    </xf>
    <xf numFmtId="0" fontId="116" fillId="0" borderId="14" xfId="39" applyNumberFormat="1" applyFont="1" applyFill="1" applyBorder="1" applyAlignment="1" applyProtection="1">
      <alignment horizontal="left" vertical="center" textRotation="90"/>
      <protection hidden="1"/>
    </xf>
    <xf numFmtId="170" fontId="160" fillId="0" borderId="14" xfId="39" applyNumberFormat="1" applyFont="1" applyFill="1" applyBorder="1" applyAlignment="1" applyProtection="1">
      <alignment horizontal="right" vertical="center" textRotation="90"/>
      <protection hidden="1"/>
    </xf>
    <xf numFmtId="0" fontId="160" fillId="0" borderId="0" xfId="39" applyFont="1" applyFill="1" applyBorder="1" applyAlignment="1" applyProtection="1">
      <alignment horizontal="center" vertical="center" textRotation="90"/>
      <protection hidden="1"/>
    </xf>
    <xf numFmtId="0" fontId="20" fillId="0" borderId="0" xfId="0" applyFont="1" applyFill="1" applyBorder="1" applyAlignment="1" applyProtection="1">
      <alignment vertical="center" textRotation="3"/>
      <protection hidden="1"/>
    </xf>
    <xf numFmtId="0" fontId="20" fillId="26" borderId="0" xfId="0" applyFont="1" applyFill="1" applyBorder="1" applyAlignment="1" applyProtection="1">
      <alignment vertical="center" textRotation="3"/>
      <protection locked="0"/>
    </xf>
    <xf numFmtId="0" fontId="20" fillId="0" borderId="0" xfId="0" applyFont="1" applyFill="1" applyBorder="1" applyAlignment="1" applyProtection="1">
      <alignment vertical="center" textRotation="3"/>
      <protection locked="0"/>
    </xf>
    <xf numFmtId="0" fontId="161" fillId="0" borderId="0" xfId="39" applyFont="1" applyFill="1" applyBorder="1" applyAlignment="1" applyProtection="1">
      <alignment horizontal="center" vertical="center" textRotation="90"/>
      <protection hidden="1"/>
    </xf>
    <xf numFmtId="0" fontId="160" fillId="0" borderId="0" xfId="39" applyFont="1" applyFill="1" applyBorder="1" applyAlignment="1" applyProtection="1">
      <alignment vertical="center" textRotation="90"/>
      <protection hidden="1"/>
    </xf>
    <xf numFmtId="0" fontId="162" fillId="0" borderId="0" xfId="39" applyFont="1" applyFill="1" applyBorder="1" applyAlignment="1" applyProtection="1">
      <alignment vertical="center" textRotation="90"/>
      <protection hidden="1"/>
    </xf>
    <xf numFmtId="0" fontId="116" fillId="0" borderId="14" xfId="39" applyNumberFormat="1" applyFont="1" applyFill="1" applyBorder="1" applyAlignment="1" applyProtection="1">
      <alignment horizontal="center" vertical="center" textRotation="90"/>
      <protection hidden="1"/>
    </xf>
    <xf numFmtId="0" fontId="45" fillId="0" borderId="14" xfId="39" applyNumberFormat="1" applyFont="1" applyFill="1" applyBorder="1" applyAlignment="1" applyProtection="1">
      <alignment horizontal="center" vertical="center" textRotation="90"/>
      <protection hidden="1"/>
    </xf>
    <xf numFmtId="170" fontId="45" fillId="0" borderId="14" xfId="0" applyNumberFormat="1" applyFont="1" applyFill="1" applyBorder="1" applyAlignment="1" applyProtection="1">
      <alignment vertical="center" textRotation="90"/>
      <protection hidden="1"/>
    </xf>
    <xf numFmtId="0" fontId="162" fillId="0" borderId="0" xfId="39" applyFont="1" applyFill="1" applyBorder="1" applyAlignment="1" applyProtection="1">
      <alignment horizontal="center" vertical="center" textRotation="90"/>
      <protection hidden="1"/>
    </xf>
    <xf numFmtId="0" fontId="160" fillId="0" borderId="0" xfId="39" applyFont="1" applyFill="1" applyBorder="1" applyAlignment="1" applyProtection="1">
      <alignment horizontal="left" vertical="center" textRotation="90"/>
      <protection hidden="1"/>
    </xf>
    <xf numFmtId="170" fontId="45" fillId="0" borderId="0" xfId="0" applyNumberFormat="1" applyFont="1" applyFill="1" applyBorder="1" applyAlignment="1" applyProtection="1">
      <alignment vertical="center" textRotation="90"/>
      <protection hidden="1"/>
    </xf>
    <xf numFmtId="0" fontId="160" fillId="0" borderId="0" xfId="39" applyFont="1" applyFill="1" applyBorder="1" applyAlignment="1" applyProtection="1">
      <alignment horizontal="center" textRotation="90"/>
      <protection hidden="1"/>
    </xf>
    <xf numFmtId="0" fontId="26" fillId="25" borderId="0" xfId="0" applyFont="1" applyFill="1" applyBorder="1" applyAlignment="1" applyProtection="1">
      <alignment vertical="center"/>
      <protection hidden="1"/>
    </xf>
    <xf numFmtId="0" fontId="12" fillId="20" borderId="24" xfId="42" applyFont="1" applyFill="1" applyBorder="1" applyAlignment="1" applyProtection="1">
      <alignment horizontal="center" vertical="center" shrinkToFit="1"/>
      <protection hidden="1"/>
    </xf>
    <xf numFmtId="0" fontId="96" fillId="20" borderId="267" xfId="43" applyFont="1" applyFill="1" applyBorder="1" applyAlignment="1">
      <alignment horizontal="center" vertical="center" textRotation="90"/>
    </xf>
    <xf numFmtId="0" fontId="96" fillId="20" borderId="268" xfId="43" applyFont="1" applyFill="1" applyBorder="1" applyAlignment="1">
      <alignment horizontal="center" vertical="center" textRotation="90"/>
    </xf>
    <xf numFmtId="0" fontId="12" fillId="20" borderId="268" xfId="42" applyFont="1" applyFill="1" applyBorder="1" applyAlignment="1" applyProtection="1">
      <alignment horizontal="center" vertical="center" shrinkToFit="1"/>
      <protection hidden="1"/>
    </xf>
    <xf numFmtId="0" fontId="12" fillId="20" borderId="267" xfId="42" applyFont="1" applyFill="1" applyBorder="1" applyAlignment="1" applyProtection="1">
      <alignment horizontal="center" vertical="center" shrinkToFit="1"/>
      <protection hidden="1"/>
    </xf>
    <xf numFmtId="0" fontId="48" fillId="20" borderId="269" xfId="42" applyFont="1" applyFill="1" applyBorder="1" applyAlignment="1" applyProtection="1">
      <alignment horizontal="left" vertical="center" shrinkToFit="1"/>
      <protection hidden="1"/>
    </xf>
    <xf numFmtId="0" fontId="48" fillId="20" borderId="14" xfId="42" applyFont="1" applyFill="1" applyBorder="1" applyAlignment="1" applyProtection="1">
      <alignment horizontal="center" vertical="center" shrinkToFit="1"/>
      <protection hidden="1"/>
    </xf>
    <xf numFmtId="4" fontId="12" fillId="26" borderId="14" xfId="42" applyNumberFormat="1" applyFont="1" applyFill="1" applyBorder="1" applyAlignment="1" applyProtection="1">
      <alignment horizontal="center" vertical="center" shrinkToFit="1"/>
      <protection locked="0"/>
    </xf>
    <xf numFmtId="49" fontId="12" fillId="26" borderId="14" xfId="42" applyNumberFormat="1" applyFont="1" applyFill="1" applyBorder="1" applyAlignment="1" applyProtection="1">
      <alignment horizontal="center" vertical="center" shrinkToFit="1"/>
      <protection locked="0"/>
    </xf>
    <xf numFmtId="49" fontId="12" fillId="26" borderId="14" xfId="42" applyNumberFormat="1" applyFont="1" applyFill="1" applyBorder="1" applyAlignment="1" applyProtection="1">
      <alignment horizontal="right" vertical="center" shrinkToFit="1"/>
      <protection locked="0"/>
    </xf>
    <xf numFmtId="0" fontId="113" fillId="20" borderId="15" xfId="42" applyFont="1" applyFill="1" applyBorder="1" applyAlignment="1" applyProtection="1">
      <alignment horizontal="center" vertical="center" shrinkToFit="1"/>
      <protection hidden="1"/>
    </xf>
    <xf numFmtId="0" fontId="113" fillId="20" borderId="24" xfId="42" applyFont="1" applyFill="1" applyBorder="1" applyAlignment="1" applyProtection="1">
      <alignment horizontal="center" vertical="center" shrinkToFit="1"/>
      <protection hidden="1"/>
    </xf>
    <xf numFmtId="0" fontId="159" fillId="20" borderId="24" xfId="42" applyFont="1" applyFill="1" applyBorder="1" applyAlignment="1" applyProtection="1">
      <alignment horizontal="left" vertical="center" shrinkToFit="1"/>
      <protection hidden="1"/>
    </xf>
    <xf numFmtId="0" fontId="159" fillId="20" borderId="24" xfId="42" applyFont="1" applyFill="1" applyBorder="1" applyAlignment="1" applyProtection="1">
      <alignment horizontal="center" vertical="center" shrinkToFit="1"/>
      <protection hidden="1"/>
    </xf>
    <xf numFmtId="170" fontId="12" fillId="26" borderId="25" xfId="42" applyNumberFormat="1" applyFont="1" applyFill="1" applyBorder="1" applyAlignment="1" applyProtection="1">
      <alignment horizontal="center" vertical="center"/>
      <protection locked="0"/>
    </xf>
    <xf numFmtId="4" fontId="159" fillId="20" borderId="25" xfId="42" applyNumberFormat="1" applyFont="1" applyFill="1" applyBorder="1" applyAlignment="1" applyProtection="1">
      <alignment horizontal="left" vertical="center" shrinkToFit="1"/>
      <protection hidden="1"/>
    </xf>
    <xf numFmtId="0" fontId="12" fillId="20" borderId="14" xfId="42" applyFont="1" applyFill="1" applyBorder="1" applyAlignment="1" applyProtection="1">
      <alignment horizontal="center" vertical="center" shrinkToFit="1"/>
      <protection hidden="1"/>
    </xf>
    <xf numFmtId="49" fontId="12" fillId="26" borderId="23" xfId="42" applyNumberFormat="1" applyFont="1" applyFill="1" applyBorder="1" applyAlignment="1" applyProtection="1">
      <alignment horizontal="center" vertical="center"/>
      <protection locked="0"/>
    </xf>
    <xf numFmtId="49" fontId="12" fillId="26" borderId="0" xfId="42" applyNumberFormat="1" applyFont="1" applyFill="1" applyBorder="1" applyAlignment="1" applyProtection="1">
      <alignment horizontal="center" vertical="center"/>
      <protection locked="0"/>
    </xf>
    <xf numFmtId="0" fontId="45" fillId="25" borderId="0" xfId="0" applyFont="1" applyFill="1" applyBorder="1" applyAlignment="1" applyProtection="1">
      <alignment vertical="center" textRotation="90"/>
      <protection hidden="1"/>
    </xf>
    <xf numFmtId="14" fontId="113" fillId="20" borderId="14" xfId="42" applyNumberFormat="1" applyFont="1" applyFill="1" applyBorder="1" applyAlignment="1" applyProtection="1">
      <alignment horizontal="center" vertical="center"/>
      <protection locked="0"/>
    </xf>
    <xf numFmtId="49" fontId="20" fillId="26" borderId="171" xfId="0" applyNumberFormat="1" applyFont="1" applyFill="1" applyBorder="1" applyAlignment="1" applyProtection="1">
      <alignment horizontal="right" vertical="center" shrinkToFit="1"/>
      <protection locked="0"/>
    </xf>
    <xf numFmtId="4" fontId="159" fillId="26" borderId="25" xfId="42" applyNumberFormat="1" applyFont="1" applyFill="1" applyBorder="1" applyAlignment="1" applyProtection="1">
      <alignment horizontal="left" vertical="center" shrinkToFit="1"/>
      <protection locked="0"/>
    </xf>
    <xf numFmtId="0" fontId="36" fillId="20" borderId="160" xfId="39" applyNumberFormat="1" applyFont="1" applyFill="1" applyBorder="1" applyAlignment="1" applyProtection="1">
      <alignment horizontal="right" vertical="center" shrinkToFit="1"/>
      <protection hidden="1"/>
    </xf>
    <xf numFmtId="0" fontId="36" fillId="20" borderId="161" xfId="39" applyNumberFormat="1" applyFont="1" applyFill="1" applyBorder="1" applyAlignment="1" applyProtection="1">
      <alignment horizontal="right" vertical="center" shrinkToFit="1"/>
      <protection hidden="1"/>
    </xf>
    <xf numFmtId="0" fontId="36" fillId="20" borderId="35" xfId="39" applyNumberFormat="1" applyFont="1" applyFill="1" applyBorder="1" applyAlignment="1" applyProtection="1">
      <alignment horizontal="right" vertical="center" shrinkToFit="1"/>
      <protection hidden="1"/>
    </xf>
    <xf numFmtId="0" fontId="36" fillId="27" borderId="160" xfId="39" applyNumberFormat="1" applyFont="1" applyFill="1" applyBorder="1" applyAlignment="1" applyProtection="1">
      <alignment horizontal="right" vertical="center" shrinkToFit="1"/>
      <protection locked="0"/>
    </xf>
    <xf numFmtId="0" fontId="36" fillId="27" borderId="161" xfId="39" applyNumberFormat="1" applyFont="1" applyFill="1" applyBorder="1" applyAlignment="1" applyProtection="1">
      <alignment horizontal="right" vertical="center" shrinkToFit="1"/>
      <protection locked="0"/>
    </xf>
    <xf numFmtId="0" fontId="36" fillId="27" borderId="162" xfId="39" applyNumberFormat="1" applyFont="1" applyFill="1" applyBorder="1" applyAlignment="1" applyProtection="1">
      <alignment horizontal="right" vertical="center" shrinkToFit="1"/>
      <protection locked="0"/>
    </xf>
    <xf numFmtId="0" fontId="48" fillId="20" borderId="161" xfId="42" applyFont="1" applyFill="1" applyBorder="1" applyAlignment="1">
      <alignment vertical="center"/>
    </xf>
    <xf numFmtId="0" fontId="48" fillId="20" borderId="162" xfId="42" applyFont="1" applyFill="1" applyBorder="1" applyAlignment="1">
      <alignment vertical="center"/>
    </xf>
    <xf numFmtId="1" fontId="88" fillId="20" borderId="225" xfId="0" applyNumberFormat="1" applyFont="1" applyFill="1" applyBorder="1" applyAlignment="1" applyProtection="1">
      <alignment horizontal="center" vertical="center" shrinkToFit="1"/>
      <protection hidden="1"/>
    </xf>
    <xf numFmtId="1" fontId="88" fillId="20" borderId="229" xfId="0" applyNumberFormat="1" applyFont="1" applyFill="1" applyBorder="1" applyAlignment="1" applyProtection="1">
      <alignment horizontal="center" vertical="center" shrinkToFit="1"/>
      <protection hidden="1"/>
    </xf>
    <xf numFmtId="1" fontId="88" fillId="20" borderId="270" xfId="0" applyNumberFormat="1" applyFont="1" applyFill="1" applyBorder="1" applyAlignment="1" applyProtection="1">
      <alignment horizontal="center" vertical="center" shrinkToFit="1"/>
      <protection hidden="1"/>
    </xf>
    <xf numFmtId="1" fontId="88" fillId="20" borderId="271" xfId="0" applyNumberFormat="1" applyFont="1" applyFill="1" applyBorder="1" applyAlignment="1" applyProtection="1">
      <alignment horizontal="center" vertical="center" shrinkToFit="1"/>
      <protection hidden="1"/>
    </xf>
    <xf numFmtId="1" fontId="88" fillId="20" borderId="199" xfId="0" applyNumberFormat="1" applyFont="1" applyFill="1" applyBorder="1" applyAlignment="1" applyProtection="1">
      <alignment horizontal="center" vertical="center" shrinkToFit="1"/>
      <protection hidden="1"/>
    </xf>
    <xf numFmtId="1" fontId="88" fillId="20" borderId="226" xfId="0" applyNumberFormat="1" applyFont="1" applyFill="1" applyBorder="1" applyAlignment="1" applyProtection="1">
      <alignment horizontal="center" vertical="center" shrinkToFit="1"/>
      <protection hidden="1"/>
    </xf>
    <xf numFmtId="1" fontId="88" fillId="20" borderId="201" xfId="0" applyNumberFormat="1" applyFont="1" applyFill="1" applyBorder="1" applyAlignment="1" applyProtection="1">
      <alignment horizontal="center" vertical="center" shrinkToFit="1"/>
      <protection hidden="1"/>
    </xf>
    <xf numFmtId="0" fontId="27" fillId="20" borderId="47" xfId="0" applyFont="1" applyFill="1" applyBorder="1" applyAlignment="1" applyProtection="1">
      <alignment horizontal="center" vertical="center" shrinkToFit="1"/>
      <protection locked="0"/>
    </xf>
    <xf numFmtId="0" fontId="42" fillId="20" borderId="25" xfId="39" applyFont="1" applyFill="1" applyBorder="1" applyAlignment="1" applyProtection="1">
      <alignment horizontal="center" vertical="center" wrapText="1"/>
      <protection locked="0"/>
    </xf>
    <xf numFmtId="0" fontId="12" fillId="20" borderId="266" xfId="42" applyFont="1" applyFill="1" applyBorder="1" applyAlignment="1">
      <alignment vertical="center"/>
    </xf>
    <xf numFmtId="0" fontId="70" fillId="20" borderId="0" xfId="0" applyFont="1" applyFill="1" applyBorder="1" applyAlignment="1" applyProtection="1">
      <alignment horizontal="center" vertical="center"/>
      <protection hidden="1"/>
    </xf>
    <xf numFmtId="0" fontId="70" fillId="20" borderId="0" xfId="0" applyFont="1" applyFill="1" applyAlignment="1" applyProtection="1">
      <alignment vertical="center"/>
      <protection hidden="1"/>
    </xf>
    <xf numFmtId="0" fontId="70" fillId="20" borderId="0" xfId="0" applyFont="1" applyFill="1" applyAlignment="1">
      <alignment vertical="center"/>
    </xf>
    <xf numFmtId="0" fontId="48" fillId="20" borderId="160" xfId="42" applyFont="1" applyFill="1" applyBorder="1" applyAlignment="1">
      <alignment horizontal="left" vertical="center" shrinkToFit="1"/>
    </xf>
    <xf numFmtId="0" fontId="48" fillId="20" borderId="160" xfId="42" applyFont="1" applyFill="1" applyBorder="1" applyAlignment="1">
      <alignment vertical="center" shrinkToFit="1"/>
    </xf>
    <xf numFmtId="0" fontId="24" fillId="20" borderId="14" xfId="0" applyFont="1" applyFill="1" applyBorder="1" applyAlignment="1" applyProtection="1">
      <alignment horizontal="center" vertical="center" shrinkToFit="1"/>
      <protection hidden="1"/>
    </xf>
    <xf numFmtId="0" fontId="163" fillId="27" borderId="176" xfId="0" applyFont="1" applyFill="1" applyBorder="1" applyAlignment="1" applyProtection="1">
      <alignment horizontal="center" vertical="center"/>
      <protection locked="0"/>
    </xf>
    <xf numFmtId="0" fontId="163" fillId="27" borderId="187" xfId="0" applyFont="1" applyFill="1" applyBorder="1" applyAlignment="1" applyProtection="1">
      <alignment horizontal="center" vertical="center"/>
      <protection locked="0"/>
    </xf>
    <xf numFmtId="0" fontId="26" fillId="25" borderId="0" xfId="0" applyFont="1" applyFill="1" applyBorder="1" applyAlignment="1" applyProtection="1">
      <alignment vertical="center"/>
      <protection locked="0"/>
    </xf>
    <xf numFmtId="0" fontId="95" fillId="25" borderId="0" xfId="0" applyFont="1" applyFill="1" applyBorder="1" applyAlignment="1" applyProtection="1">
      <alignment vertical="center"/>
      <protection locked="0"/>
    </xf>
    <xf numFmtId="0" fontId="10" fillId="26" borderId="10" xfId="0" applyFont="1" applyFill="1" applyBorder="1" applyAlignment="1" applyProtection="1">
      <alignment horizontal="center" vertical="top" wrapText="1" shrinkToFit="1"/>
      <protection locked="0"/>
    </xf>
    <xf numFmtId="0" fontId="10" fillId="26" borderId="0" xfId="0" applyFont="1" applyFill="1" applyBorder="1" applyAlignment="1" applyProtection="1">
      <alignment horizontal="center" vertical="top" wrapText="1" shrinkToFit="1"/>
      <protection locked="0"/>
    </xf>
    <xf numFmtId="0" fontId="10" fillId="26" borderId="11" xfId="0" applyFont="1" applyFill="1" applyBorder="1" applyAlignment="1" applyProtection="1">
      <alignment horizontal="center" vertical="top" wrapText="1" shrinkToFit="1"/>
      <protection locked="0"/>
    </xf>
    <xf numFmtId="0" fontId="10" fillId="26" borderId="30" xfId="0" applyFont="1" applyFill="1" applyBorder="1" applyAlignment="1" applyProtection="1">
      <alignment horizontal="center" vertical="top" wrapText="1" shrinkToFit="1"/>
      <protection locked="0"/>
    </xf>
    <xf numFmtId="0" fontId="10" fillId="26" borderId="12" xfId="0" applyFont="1" applyFill="1" applyBorder="1" applyAlignment="1" applyProtection="1">
      <alignment horizontal="center" vertical="top" wrapText="1" shrinkToFit="1"/>
      <protection locked="0"/>
    </xf>
    <xf numFmtId="0" fontId="10" fillId="26" borderId="13" xfId="0" applyFont="1" applyFill="1" applyBorder="1" applyAlignment="1" applyProtection="1">
      <alignment horizontal="center" vertical="top" wrapText="1" shrinkToFit="1"/>
      <protection locked="0"/>
    </xf>
    <xf numFmtId="14" fontId="10" fillId="26" borderId="10" xfId="0" applyNumberFormat="1" applyFont="1" applyFill="1" applyBorder="1" applyAlignment="1" applyProtection="1">
      <alignment horizontal="center" vertical="top" wrapText="1" shrinkToFit="1"/>
      <protection locked="0"/>
    </xf>
    <xf numFmtId="14" fontId="10" fillId="26" borderId="0" xfId="0" applyNumberFormat="1" applyFont="1" applyFill="1" applyBorder="1" applyAlignment="1" applyProtection="1">
      <alignment horizontal="center" vertical="top" wrapText="1" shrinkToFit="1"/>
      <protection locked="0"/>
    </xf>
    <xf numFmtId="14" fontId="10" fillId="26" borderId="11" xfId="0" applyNumberFormat="1" applyFont="1" applyFill="1" applyBorder="1" applyAlignment="1" applyProtection="1">
      <alignment horizontal="center" vertical="top" wrapText="1" shrinkToFit="1"/>
      <protection locked="0"/>
    </xf>
    <xf numFmtId="14" fontId="10" fillId="26" borderId="30" xfId="0" applyNumberFormat="1" applyFont="1" applyFill="1" applyBorder="1" applyAlignment="1" applyProtection="1">
      <alignment horizontal="center" vertical="top" wrapText="1" shrinkToFit="1"/>
      <protection locked="0"/>
    </xf>
    <xf numFmtId="14" fontId="10" fillId="26" borderId="12" xfId="0" applyNumberFormat="1" applyFont="1" applyFill="1" applyBorder="1" applyAlignment="1" applyProtection="1">
      <alignment horizontal="center" vertical="top" wrapText="1" shrinkToFit="1"/>
      <protection locked="0"/>
    </xf>
    <xf numFmtId="14" fontId="10" fillId="26" borderId="13" xfId="0" applyNumberFormat="1" applyFont="1" applyFill="1" applyBorder="1" applyAlignment="1" applyProtection="1">
      <alignment horizontal="center" vertical="top" wrapText="1" shrinkToFit="1"/>
      <protection locked="0"/>
    </xf>
    <xf numFmtId="0" fontId="166" fillId="20" borderId="272" xfId="0" applyFont="1" applyFill="1" applyBorder="1" applyAlignment="1" applyProtection="1">
      <alignment horizontal="center" vertical="center" wrapText="1"/>
      <protection hidden="1"/>
    </xf>
    <xf numFmtId="0" fontId="36" fillId="20" borderId="273" xfId="39" applyNumberFormat="1" applyFont="1" applyFill="1" applyBorder="1" applyAlignment="1" applyProtection="1">
      <alignment horizontal="center" vertical="center" shrinkToFit="1"/>
      <protection hidden="1"/>
    </xf>
    <xf numFmtId="0" fontId="36" fillId="20" borderId="274" xfId="39" applyFont="1" applyFill="1" applyBorder="1" applyAlignment="1" applyProtection="1">
      <alignment horizontal="left" vertical="center" shrinkToFit="1"/>
      <protection hidden="1"/>
    </xf>
    <xf numFmtId="0" fontId="36" fillId="27" borderId="273" xfId="39" applyNumberFormat="1" applyFont="1" applyFill="1" applyBorder="1" applyAlignment="1" applyProtection="1">
      <alignment horizontal="right" vertical="center" shrinkToFit="1"/>
      <protection locked="0"/>
    </xf>
    <xf numFmtId="170" fontId="12" fillId="26" borderId="25" xfId="42" applyNumberFormat="1" applyFont="1" applyFill="1" applyBorder="1" applyAlignment="1" applyProtection="1">
      <alignment horizontal="center" vertical="center"/>
      <protection hidden="1"/>
    </xf>
    <xf numFmtId="0" fontId="12" fillId="26" borderId="14" xfId="42" applyFont="1" applyFill="1" applyBorder="1" applyAlignment="1" applyProtection="1">
      <alignment horizontal="center" vertical="center" shrinkToFit="1"/>
      <protection locked="0"/>
    </xf>
    <xf numFmtId="0" fontId="12" fillId="26" borderId="268" xfId="42" applyFont="1" applyFill="1" applyBorder="1" applyAlignment="1" applyProtection="1">
      <alignment horizontal="center" vertical="center" shrinkToFit="1"/>
      <protection locked="0"/>
    </xf>
    <xf numFmtId="0" fontId="12" fillId="26" borderId="267" xfId="42" applyFont="1" applyFill="1" applyBorder="1" applyAlignment="1" applyProtection="1">
      <alignment horizontal="center" vertical="center" shrinkToFit="1"/>
      <protection locked="0"/>
    </xf>
    <xf numFmtId="0" fontId="48" fillId="26" borderId="269" xfId="42" applyFont="1" applyFill="1" applyBorder="1" applyAlignment="1" applyProtection="1">
      <alignment horizontal="left" vertical="center" shrinkToFit="1"/>
      <protection locked="0"/>
    </xf>
    <xf numFmtId="0" fontId="48" fillId="26" borderId="14" xfId="42" applyFont="1" applyFill="1" applyBorder="1" applyAlignment="1" applyProtection="1">
      <alignment horizontal="center" vertical="center" shrinkToFit="1"/>
      <protection locked="0"/>
    </xf>
    <xf numFmtId="0" fontId="113" fillId="26" borderId="15" xfId="42" applyFont="1" applyFill="1" applyBorder="1" applyAlignment="1" applyProtection="1">
      <alignment horizontal="center" vertical="center" shrinkToFit="1"/>
      <protection locked="0"/>
    </xf>
    <xf numFmtId="0" fontId="113" fillId="26" borderId="24" xfId="42" applyFont="1" applyFill="1" applyBorder="1" applyAlignment="1" applyProtection="1">
      <alignment horizontal="center" vertical="center" shrinkToFit="1"/>
      <protection locked="0"/>
    </xf>
    <xf numFmtId="0" fontId="159" fillId="26" borderId="24" xfId="42" applyFont="1" applyFill="1" applyBorder="1" applyAlignment="1" applyProtection="1">
      <alignment horizontal="left" vertical="center" shrinkToFit="1"/>
      <protection locked="0"/>
    </xf>
    <xf numFmtId="0" fontId="159" fillId="26" borderId="24" xfId="42" applyFont="1" applyFill="1" applyBorder="1" applyAlignment="1" applyProtection="1">
      <alignment horizontal="center" vertical="center" shrinkToFit="1"/>
      <protection locked="0"/>
    </xf>
    <xf numFmtId="4" fontId="20" fillId="20" borderId="175" xfId="0" applyNumberFormat="1" applyFont="1" applyFill="1" applyBorder="1" applyAlignment="1" applyProtection="1">
      <alignment horizontal="left" vertical="center" shrinkToFit="1"/>
      <protection hidden="1"/>
    </xf>
    <xf numFmtId="4" fontId="20" fillId="20" borderId="172" xfId="0" applyNumberFormat="1" applyFont="1" applyFill="1" applyBorder="1" applyAlignment="1" applyProtection="1">
      <alignment horizontal="left" vertical="center" shrinkToFit="1"/>
      <protection hidden="1"/>
    </xf>
    <xf numFmtId="2" fontId="20" fillId="26" borderId="275" xfId="0" applyNumberFormat="1" applyFont="1" applyFill="1" applyBorder="1" applyAlignment="1" applyProtection="1">
      <alignment horizontal="right" vertical="center" shrinkToFit="1"/>
      <protection locked="0"/>
    </xf>
    <xf numFmtId="2" fontId="20" fillId="26" borderId="171" xfId="0" applyNumberFormat="1" applyFont="1" applyFill="1" applyBorder="1" applyAlignment="1" applyProtection="1">
      <alignment horizontal="right" vertical="center" shrinkToFit="1"/>
      <protection locked="0"/>
    </xf>
    <xf numFmtId="0" fontId="17" fillId="27" borderId="14" xfId="0" applyFont="1" applyFill="1" applyBorder="1" applyAlignment="1" applyProtection="1">
      <alignment horizontal="left" vertical="center"/>
      <protection locked="0"/>
    </xf>
    <xf numFmtId="0" fontId="0" fillId="26" borderId="14" xfId="0" applyFill="1" applyBorder="1" applyAlignment="1" applyProtection="1">
      <alignment horizontal="justify" vertical="center"/>
      <protection hidden="1"/>
    </xf>
    <xf numFmtId="0" fontId="0" fillId="26" borderId="14" xfId="0" applyFill="1" applyBorder="1" applyAlignment="1" applyProtection="1">
      <alignment horizontal="justify" vertical="center" wrapText="1"/>
      <protection hidden="1"/>
    </xf>
    <xf numFmtId="0" fontId="0" fillId="26" borderId="14" xfId="0" applyFill="1" applyBorder="1" applyAlignment="1" applyProtection="1">
      <alignment horizontal="left" vertical="center" wrapText="1"/>
      <protection hidden="1"/>
    </xf>
    <xf numFmtId="0" fontId="0" fillId="26" borderId="14" xfId="0" applyFill="1" applyBorder="1" applyAlignment="1" applyProtection="1">
      <alignment horizontal="left" vertical="center"/>
      <protection hidden="1"/>
    </xf>
    <xf numFmtId="0" fontId="0" fillId="26" borderId="14" xfId="0" applyFill="1" applyBorder="1" applyAlignment="1" applyProtection="1">
      <alignment horizontal="center" vertical="center"/>
      <protection hidden="1"/>
    </xf>
    <xf numFmtId="0" fontId="7" fillId="26" borderId="10" xfId="0" applyFont="1" applyFill="1" applyBorder="1" applyAlignment="1" applyProtection="1">
      <alignment horizontal="justify" vertical="center"/>
      <protection hidden="1"/>
    </xf>
    <xf numFmtId="0" fontId="7" fillId="26" borderId="0" xfId="0" applyFont="1" applyFill="1" applyBorder="1" applyAlignment="1" applyProtection="1">
      <alignment horizontal="justify" vertical="center"/>
      <protection hidden="1"/>
    </xf>
    <xf numFmtId="0" fontId="7" fillId="26" borderId="11" xfId="0" applyFont="1" applyFill="1" applyBorder="1" applyAlignment="1" applyProtection="1">
      <alignment horizontal="justify" vertical="center"/>
      <protection hidden="1"/>
    </xf>
    <xf numFmtId="0" fontId="7" fillId="26" borderId="30" xfId="0" applyFont="1" applyFill="1" applyBorder="1" applyAlignment="1" applyProtection="1">
      <alignment horizontal="left" vertical="center"/>
      <protection hidden="1"/>
    </xf>
    <xf numFmtId="0" fontId="7" fillId="26" borderId="12" xfId="0" applyFont="1" applyFill="1" applyBorder="1" applyAlignment="1" applyProtection="1">
      <alignment horizontal="left" vertical="center"/>
      <protection hidden="1"/>
    </xf>
    <xf numFmtId="0" fontId="9" fillId="26" borderId="0" xfId="0" applyFont="1" applyFill="1" applyAlignment="1" applyProtection="1">
      <alignment horizontal="center" vertical="center"/>
      <protection hidden="1"/>
    </xf>
    <xf numFmtId="0" fontId="10" fillId="26" borderId="14" xfId="0" applyFont="1" applyFill="1" applyBorder="1" applyAlignment="1" applyProtection="1">
      <alignment horizontal="justify" vertical="center"/>
      <protection hidden="1"/>
    </xf>
    <xf numFmtId="0" fontId="11" fillId="26" borderId="14" xfId="0" applyFont="1" applyFill="1" applyBorder="1" applyAlignment="1" applyProtection="1">
      <alignment horizontal="center" vertical="center" wrapText="1"/>
      <protection hidden="1"/>
    </xf>
    <xf numFmtId="0" fontId="11" fillId="26" borderId="14" xfId="0" applyFont="1" applyFill="1" applyBorder="1" applyAlignment="1" applyProtection="1">
      <alignment horizontal="center" vertical="center"/>
      <protection hidden="1"/>
    </xf>
    <xf numFmtId="0" fontId="12" fillId="26" borderId="14" xfId="38" applyNumberFormat="1" applyFont="1" applyFill="1" applyBorder="1" applyAlignment="1" applyProtection="1">
      <alignment horizontal="justify" vertical="center" wrapText="1"/>
      <protection hidden="1"/>
    </xf>
    <xf numFmtId="0" fontId="6" fillId="26" borderId="12" xfId="0" applyFont="1" applyFill="1" applyBorder="1" applyAlignment="1" applyProtection="1">
      <alignment horizontal="center" vertical="center"/>
      <protection hidden="1"/>
    </xf>
    <xf numFmtId="0" fontId="7" fillId="26" borderId="28" xfId="0" applyFont="1" applyFill="1" applyBorder="1" applyAlignment="1" applyProtection="1">
      <alignment horizontal="justify" vertical="center"/>
      <protection hidden="1"/>
    </xf>
    <xf numFmtId="0" fontId="7" fillId="26" borderId="23" xfId="0" applyFont="1" applyFill="1" applyBorder="1" applyAlignment="1" applyProtection="1">
      <alignment horizontal="justify" vertical="center"/>
      <protection hidden="1"/>
    </xf>
    <xf numFmtId="0" fontId="7" fillId="26" borderId="29" xfId="0" applyFont="1" applyFill="1" applyBorder="1" applyAlignment="1" applyProtection="1">
      <alignment horizontal="justify" vertical="center"/>
      <protection hidden="1"/>
    </xf>
    <xf numFmtId="0" fontId="7" fillId="26" borderId="10" xfId="0" applyNumberFormat="1" applyFont="1" applyFill="1" applyBorder="1" applyAlignment="1" applyProtection="1">
      <alignment horizontal="justify" vertical="center"/>
      <protection hidden="1"/>
    </xf>
    <xf numFmtId="0" fontId="7" fillId="26" borderId="0" xfId="0" applyNumberFormat="1" applyFont="1" applyFill="1" applyBorder="1" applyAlignment="1" applyProtection="1">
      <alignment horizontal="justify" vertical="center"/>
      <protection hidden="1"/>
    </xf>
    <xf numFmtId="0" fontId="7" fillId="26" borderId="11" xfId="0" applyNumberFormat="1" applyFont="1" applyFill="1" applyBorder="1" applyAlignment="1" applyProtection="1">
      <alignment horizontal="justify" vertical="center"/>
      <protection hidden="1"/>
    </xf>
    <xf numFmtId="0" fontId="7" fillId="26" borderId="10" xfId="0" applyFont="1" applyFill="1" applyBorder="1" applyAlignment="1" applyProtection="1">
      <alignment vertical="center"/>
      <protection hidden="1"/>
    </xf>
    <xf numFmtId="0" fontId="7" fillId="26" borderId="0" xfId="0" applyFont="1" applyFill="1" applyBorder="1" applyAlignment="1" applyProtection="1">
      <alignment vertical="center"/>
      <protection hidden="1"/>
    </xf>
    <xf numFmtId="0" fontId="7" fillId="26" borderId="10" xfId="0" applyFont="1" applyFill="1" applyBorder="1" applyAlignment="1" applyProtection="1">
      <alignment horizontal="left" vertical="center" wrapText="1"/>
      <protection hidden="1"/>
    </xf>
    <xf numFmtId="0" fontId="7" fillId="26" borderId="0" xfId="0" applyFont="1" applyFill="1" applyBorder="1" applyAlignment="1" applyProtection="1">
      <alignment horizontal="left" vertical="center" wrapText="1"/>
      <protection hidden="1"/>
    </xf>
    <xf numFmtId="0" fontId="7" fillId="26" borderId="11" xfId="0" applyFont="1" applyFill="1" applyBorder="1" applyAlignment="1" applyProtection="1">
      <alignment horizontal="left" vertical="center" wrapText="1"/>
      <protection hidden="1"/>
    </xf>
    <xf numFmtId="0" fontId="7" fillId="26" borderId="10" xfId="0" applyFont="1" applyFill="1" applyBorder="1" applyAlignment="1" applyProtection="1">
      <alignment horizontal="center" vertical="center"/>
      <protection hidden="1"/>
    </xf>
    <xf numFmtId="0" fontId="7" fillId="26" borderId="0" xfId="0" applyFont="1" applyFill="1" applyBorder="1" applyAlignment="1" applyProtection="1">
      <alignment horizontal="center" vertical="center"/>
      <protection hidden="1"/>
    </xf>
    <xf numFmtId="0" fontId="7" fillId="26" borderId="11" xfId="0" applyFont="1" applyFill="1" applyBorder="1" applyAlignment="1" applyProtection="1">
      <alignment horizontal="center" vertical="center"/>
      <protection hidden="1"/>
    </xf>
    <xf numFmtId="0" fontId="7" fillId="26" borderId="10" xfId="0" applyFont="1" applyFill="1" applyBorder="1" applyAlignment="1" applyProtection="1">
      <alignment horizontal="justify" vertical="center" wrapText="1"/>
      <protection hidden="1"/>
    </xf>
    <xf numFmtId="0" fontId="7" fillId="26" borderId="0" xfId="0" applyFont="1" applyFill="1" applyBorder="1" applyAlignment="1" applyProtection="1">
      <alignment horizontal="justify" vertical="center" wrapText="1"/>
      <protection hidden="1"/>
    </xf>
    <xf numFmtId="0" fontId="7" fillId="26" borderId="11" xfId="0" applyFont="1" applyFill="1" applyBorder="1" applyAlignment="1" applyProtection="1">
      <alignment horizontal="justify" vertical="center" wrapText="1"/>
      <protection hidden="1"/>
    </xf>
    <xf numFmtId="0" fontId="1" fillId="27" borderId="15" xfId="0" applyFont="1" applyFill="1" applyBorder="1" applyAlignment="1" applyProtection="1">
      <alignment horizontal="left" vertical="center" shrinkToFit="1"/>
      <protection locked="0"/>
    </xf>
    <xf numFmtId="0" fontId="1" fillId="27" borderId="24" xfId="0" applyFont="1" applyFill="1" applyBorder="1" applyAlignment="1" applyProtection="1">
      <alignment horizontal="left" vertical="center" shrinkToFit="1"/>
      <protection locked="0"/>
    </xf>
    <xf numFmtId="0" fontId="1" fillId="27" borderId="277" xfId="0" applyFont="1" applyFill="1" applyBorder="1" applyAlignment="1" applyProtection="1">
      <alignment horizontal="left" vertical="center" shrinkToFit="1"/>
      <protection locked="0"/>
    </xf>
    <xf numFmtId="0" fontId="163" fillId="27" borderId="15" xfId="0" applyFont="1" applyFill="1" applyBorder="1" applyAlignment="1" applyProtection="1">
      <alignment horizontal="left" vertical="center"/>
      <protection locked="0"/>
    </xf>
    <xf numFmtId="0" fontId="163" fillId="27" borderId="277" xfId="0" applyFont="1" applyFill="1" applyBorder="1" applyAlignment="1" applyProtection="1">
      <alignment horizontal="left" vertical="center"/>
      <protection locked="0"/>
    </xf>
    <xf numFmtId="0" fontId="17" fillId="27" borderId="196" xfId="0" applyFont="1" applyFill="1" applyBorder="1" applyAlignment="1" applyProtection="1">
      <alignment horizontal="left" vertical="center"/>
      <protection locked="0"/>
    </xf>
    <xf numFmtId="0" fontId="17" fillId="27" borderId="14" xfId="0" applyFont="1" applyFill="1" applyBorder="1" applyAlignment="1" applyProtection="1">
      <alignment horizontal="left" vertical="center"/>
      <protection locked="0"/>
    </xf>
    <xf numFmtId="0" fontId="17" fillId="27" borderId="197" xfId="0" applyFont="1" applyFill="1" applyBorder="1" applyAlignment="1" applyProtection="1">
      <alignment horizontal="left" vertical="center"/>
      <protection locked="0"/>
    </xf>
    <xf numFmtId="0" fontId="17" fillId="27" borderId="194" xfId="0" applyFont="1" applyFill="1" applyBorder="1" applyAlignment="1" applyProtection="1">
      <alignment horizontal="left" vertical="center"/>
      <protection locked="0"/>
    </xf>
    <xf numFmtId="0" fontId="17" fillId="27" borderId="176" xfId="0" applyFont="1" applyFill="1" applyBorder="1" applyAlignment="1" applyProtection="1">
      <alignment horizontal="left" vertical="center"/>
      <protection locked="0"/>
    </xf>
    <xf numFmtId="0" fontId="17" fillId="27" borderId="24" xfId="0" applyFont="1" applyFill="1" applyBorder="1" applyAlignment="1" applyProtection="1">
      <alignment horizontal="left" vertical="center"/>
      <protection locked="0"/>
    </xf>
    <xf numFmtId="0" fontId="17" fillId="27" borderId="25" xfId="0" applyFont="1" applyFill="1" applyBorder="1" applyAlignment="1" applyProtection="1">
      <alignment horizontal="left" vertical="center"/>
      <protection locked="0"/>
    </xf>
    <xf numFmtId="0" fontId="21" fillId="20" borderId="27" xfId="0" applyFont="1" applyFill="1" applyBorder="1" applyAlignment="1" applyProtection="1">
      <alignment horizontal="center" vertical="center" textRotation="180" wrapText="1"/>
      <protection hidden="1"/>
    </xf>
    <xf numFmtId="0" fontId="21" fillId="20" borderId="177" xfId="0" applyFont="1" applyFill="1" applyBorder="1" applyAlignment="1" applyProtection="1">
      <alignment horizontal="center" vertical="center" textRotation="180" wrapText="1"/>
      <protection hidden="1"/>
    </xf>
    <xf numFmtId="0" fontId="24" fillId="27" borderId="15" xfId="0" applyFont="1" applyFill="1" applyBorder="1" applyAlignment="1" applyProtection="1">
      <alignment horizontal="justify" vertical="center"/>
      <protection locked="0"/>
    </xf>
    <xf numFmtId="0" fontId="24" fillId="27" borderId="24" xfId="0" applyFont="1" applyFill="1" applyBorder="1" applyAlignment="1" applyProtection="1">
      <alignment horizontal="justify" vertical="center"/>
      <protection locked="0"/>
    </xf>
    <xf numFmtId="0" fontId="24" fillId="27" borderId="25" xfId="0" applyFont="1" applyFill="1" applyBorder="1" applyAlignment="1" applyProtection="1">
      <alignment horizontal="justify" vertical="center"/>
      <protection locked="0"/>
    </xf>
    <xf numFmtId="0" fontId="1" fillId="27" borderId="176" xfId="0" applyFont="1" applyFill="1" applyBorder="1" applyAlignment="1" applyProtection="1">
      <alignment horizontal="left" vertical="center" shrinkToFit="1"/>
      <protection locked="0"/>
    </xf>
    <xf numFmtId="0" fontId="0" fillId="20" borderId="14" xfId="0" applyFill="1" applyBorder="1" applyAlignment="1" applyProtection="1">
      <alignment horizontal="center" vertical="center"/>
      <protection hidden="1"/>
    </xf>
    <xf numFmtId="0" fontId="0" fillId="20" borderId="158" xfId="0" applyFill="1" applyBorder="1" applyAlignment="1" applyProtection="1">
      <alignment horizontal="center" vertical="center"/>
      <protection hidden="1"/>
    </xf>
    <xf numFmtId="0" fontId="0" fillId="20" borderId="283" xfId="0" applyFill="1" applyBorder="1" applyAlignment="1" applyProtection="1">
      <alignment horizontal="center" vertical="center"/>
      <protection hidden="1"/>
    </xf>
    <xf numFmtId="0" fontId="0" fillId="20" borderId="284" xfId="0" applyFill="1" applyBorder="1" applyAlignment="1" applyProtection="1">
      <alignment horizontal="center" vertical="center"/>
      <protection hidden="1"/>
    </xf>
    <xf numFmtId="0" fontId="163" fillId="27" borderId="276" xfId="0" applyFont="1" applyFill="1" applyBorder="1" applyAlignment="1" applyProtection="1">
      <alignment horizontal="left" vertical="center"/>
      <protection locked="0"/>
    </xf>
    <xf numFmtId="0" fontId="163" fillId="27" borderId="25" xfId="0" applyFont="1" applyFill="1" applyBorder="1" applyAlignment="1" applyProtection="1">
      <alignment horizontal="left" vertical="center"/>
      <protection locked="0"/>
    </xf>
    <xf numFmtId="0" fontId="21" fillId="20" borderId="296" xfId="0" applyFont="1" applyFill="1" applyBorder="1" applyAlignment="1" applyProtection="1">
      <alignment horizontal="center" vertical="center" textRotation="180" wrapText="1"/>
      <protection hidden="1"/>
    </xf>
    <xf numFmtId="0" fontId="21" fillId="20" borderId="186" xfId="0" applyFont="1" applyFill="1" applyBorder="1" applyAlignment="1" applyProtection="1">
      <alignment horizontal="center" vertical="center" textRotation="180" wrapText="1"/>
      <protection hidden="1"/>
    </xf>
    <xf numFmtId="0" fontId="21" fillId="20" borderId="297" xfId="0" applyFont="1" applyFill="1" applyBorder="1" applyAlignment="1" applyProtection="1">
      <alignment horizontal="center" vertical="center" textRotation="180" wrapText="1"/>
      <protection hidden="1"/>
    </xf>
    <xf numFmtId="0" fontId="18" fillId="20" borderId="15" xfId="0" applyFont="1" applyFill="1" applyBorder="1" applyAlignment="1" applyProtection="1">
      <alignment horizontal="center" vertical="center"/>
      <protection hidden="1"/>
    </xf>
    <xf numFmtId="0" fontId="18" fillId="20" borderId="24" xfId="0" applyFont="1" applyFill="1" applyBorder="1" applyAlignment="1" applyProtection="1">
      <alignment horizontal="center" vertical="center"/>
      <protection hidden="1"/>
    </xf>
    <xf numFmtId="0" fontId="18" fillId="20" borderId="25" xfId="0" applyFont="1" applyFill="1" applyBorder="1" applyAlignment="1" applyProtection="1">
      <alignment horizontal="center" vertical="center"/>
      <protection hidden="1"/>
    </xf>
    <xf numFmtId="0" fontId="24" fillId="20" borderId="15" xfId="0" applyFont="1" applyFill="1" applyBorder="1" applyAlignment="1" applyProtection="1">
      <alignment vertical="center"/>
      <protection hidden="1"/>
    </xf>
    <xf numFmtId="0" fontId="24" fillId="20" borderId="24" xfId="0" applyFont="1" applyFill="1" applyBorder="1" applyAlignment="1" applyProtection="1">
      <alignment vertical="center"/>
      <protection hidden="1"/>
    </xf>
    <xf numFmtId="0" fontId="24" fillId="20" borderId="25" xfId="0" applyFont="1" applyFill="1" applyBorder="1" applyAlignment="1" applyProtection="1">
      <alignment vertical="center"/>
      <protection hidden="1"/>
    </xf>
    <xf numFmtId="0" fontId="24" fillId="20" borderId="23" xfId="0" applyFont="1" applyFill="1" applyBorder="1" applyAlignment="1" applyProtection="1">
      <alignment horizontal="center" vertical="center"/>
      <protection hidden="1"/>
    </xf>
    <xf numFmtId="0" fontId="25" fillId="27" borderId="15" xfId="0" applyFont="1" applyFill="1" applyBorder="1" applyAlignment="1" applyProtection="1">
      <alignment horizontal="justify" vertical="center" shrinkToFit="1"/>
      <protection locked="0"/>
    </xf>
    <xf numFmtId="0" fontId="25" fillId="27" borderId="24" xfId="0" applyFont="1" applyFill="1" applyBorder="1" applyAlignment="1" applyProtection="1">
      <alignment horizontal="justify" vertical="center" shrinkToFit="1"/>
      <protection locked="0"/>
    </xf>
    <xf numFmtId="0" fontId="25" fillId="27" borderId="25" xfId="0" applyFont="1" applyFill="1" applyBorder="1" applyAlignment="1" applyProtection="1">
      <alignment horizontal="justify" vertical="center" shrinkToFit="1"/>
      <protection locked="0"/>
    </xf>
    <xf numFmtId="0" fontId="25" fillId="27" borderId="15" xfId="0" applyFont="1" applyFill="1" applyBorder="1" applyAlignment="1" applyProtection="1">
      <alignment horizontal="center" vertical="center" shrinkToFit="1"/>
      <protection locked="0"/>
    </xf>
    <xf numFmtId="0" fontId="25" fillId="27" borderId="25" xfId="0" applyFont="1" applyFill="1" applyBorder="1" applyAlignment="1" applyProtection="1">
      <alignment horizontal="center" vertical="center" shrinkToFit="1"/>
      <protection locked="0"/>
    </xf>
    <xf numFmtId="0" fontId="0" fillId="20" borderId="278" xfId="0" applyFill="1" applyBorder="1" applyAlignment="1" applyProtection="1">
      <alignment horizontal="center" vertical="center"/>
      <protection locked="0"/>
    </xf>
    <xf numFmtId="0" fontId="0" fillId="20" borderId="279" xfId="0" applyFill="1" applyBorder="1" applyAlignment="1" applyProtection="1">
      <alignment horizontal="center" vertical="center"/>
      <protection locked="0"/>
    </xf>
    <xf numFmtId="0" fontId="15" fillId="20" borderId="293" xfId="0" applyFont="1" applyFill="1" applyBorder="1" applyAlignment="1" applyProtection="1">
      <alignment horizontal="center" vertical="center"/>
      <protection hidden="1"/>
    </xf>
    <xf numFmtId="0" fontId="15" fillId="20" borderId="294" xfId="0" applyFont="1" applyFill="1" applyBorder="1" applyAlignment="1" applyProtection="1">
      <alignment horizontal="center" vertical="center"/>
      <protection hidden="1"/>
    </xf>
    <xf numFmtId="0" fontId="15" fillId="20" borderId="295" xfId="0" applyFont="1" applyFill="1" applyBorder="1" applyAlignment="1" applyProtection="1">
      <alignment horizontal="center" vertical="center"/>
      <protection hidden="1"/>
    </xf>
    <xf numFmtId="0" fontId="0" fillId="20" borderId="0" xfId="0" applyFill="1" applyBorder="1" applyAlignment="1" applyProtection="1">
      <alignment horizontal="center" vertical="center"/>
      <protection hidden="1"/>
    </xf>
    <xf numFmtId="0" fontId="0" fillId="20" borderId="19" xfId="0" applyFill="1" applyBorder="1" applyAlignment="1" applyProtection="1">
      <alignment horizontal="center" vertical="center"/>
      <protection hidden="1"/>
    </xf>
    <xf numFmtId="0" fontId="17" fillId="27" borderId="15" xfId="0" applyFont="1" applyFill="1" applyBorder="1" applyAlignment="1" applyProtection="1">
      <alignment vertical="center" shrinkToFit="1"/>
      <protection locked="0"/>
    </xf>
    <xf numFmtId="0" fontId="17" fillId="27" borderId="24" xfId="0" applyFont="1" applyFill="1" applyBorder="1" applyAlignment="1" applyProtection="1">
      <alignment vertical="center" shrinkToFit="1"/>
      <protection locked="0"/>
    </xf>
    <xf numFmtId="0" fontId="17" fillId="27" borderId="277" xfId="0" applyFont="1" applyFill="1" applyBorder="1" applyAlignment="1" applyProtection="1">
      <alignment vertical="center" shrinkToFit="1"/>
      <protection locked="0"/>
    </xf>
    <xf numFmtId="0" fontId="17" fillId="27" borderId="193" xfId="0" applyFont="1" applyFill="1" applyBorder="1" applyAlignment="1" applyProtection="1">
      <alignment horizontal="left" vertical="center" shrinkToFit="1"/>
      <protection locked="0"/>
    </xf>
    <xf numFmtId="0" fontId="17" fillId="27" borderId="307" xfId="0" applyFont="1" applyFill="1" applyBorder="1" applyAlignment="1" applyProtection="1">
      <alignment horizontal="left" vertical="center" shrinkToFit="1"/>
      <protection locked="0"/>
    </xf>
    <xf numFmtId="0" fontId="17" fillId="27" borderId="308" xfId="0" applyFont="1" applyFill="1" applyBorder="1" applyAlignment="1" applyProtection="1">
      <alignment horizontal="left" vertical="center" shrinkToFit="1"/>
      <protection locked="0"/>
    </xf>
    <xf numFmtId="0" fontId="15" fillId="20" borderId="304" xfId="0" applyFont="1" applyFill="1" applyBorder="1" applyAlignment="1" applyProtection="1">
      <alignment horizontal="center" vertical="center" shrinkToFit="1"/>
      <protection locked="0"/>
    </xf>
    <xf numFmtId="0" fontId="15" fillId="20" borderId="305" xfId="0" applyFont="1" applyFill="1" applyBorder="1" applyAlignment="1" applyProtection="1">
      <alignment horizontal="center" vertical="center" shrinkToFit="1"/>
      <protection locked="0"/>
    </xf>
    <xf numFmtId="0" fontId="15" fillId="20" borderId="306" xfId="0" applyFont="1" applyFill="1" applyBorder="1" applyAlignment="1" applyProtection="1">
      <alignment horizontal="center" vertical="center" shrinkToFit="1"/>
      <protection locked="0"/>
    </xf>
    <xf numFmtId="0" fontId="17" fillId="27" borderId="15" xfId="0" applyFont="1" applyFill="1" applyBorder="1" applyAlignment="1" applyProtection="1">
      <alignment horizontal="left" vertical="center" shrinkToFit="1"/>
      <protection locked="0"/>
    </xf>
    <xf numFmtId="0" fontId="17" fillId="27" borderId="24" xfId="0" applyFont="1" applyFill="1" applyBorder="1" applyAlignment="1" applyProtection="1">
      <alignment horizontal="left" vertical="center" shrinkToFit="1"/>
      <protection locked="0"/>
    </xf>
    <xf numFmtId="0" fontId="17" fillId="27" borderId="277" xfId="0" applyFont="1" applyFill="1" applyBorder="1" applyAlignment="1" applyProtection="1">
      <alignment horizontal="left" vertical="center" shrinkToFit="1"/>
      <protection locked="0"/>
    </xf>
    <xf numFmtId="0" fontId="7" fillId="25" borderId="0" xfId="0" applyFont="1" applyFill="1" applyBorder="1" applyAlignment="1" applyProtection="1">
      <alignment horizontal="left" vertical="center"/>
      <protection hidden="1"/>
    </xf>
    <xf numFmtId="0" fontId="7" fillId="25" borderId="0" xfId="0" applyFont="1" applyFill="1" applyBorder="1" applyAlignment="1" applyProtection="1">
      <alignment vertical="center"/>
      <protection hidden="1"/>
    </xf>
    <xf numFmtId="0" fontId="7" fillId="25" borderId="0" xfId="0" applyFont="1" applyFill="1" applyBorder="1" applyAlignment="1" applyProtection="1">
      <alignment horizontal="justify" vertical="center"/>
      <protection hidden="1"/>
    </xf>
    <xf numFmtId="0" fontId="7" fillId="25" borderId="0" xfId="0" applyFont="1" applyFill="1" applyBorder="1" applyAlignment="1" applyProtection="1">
      <alignment horizontal="justify" vertical="center" wrapText="1"/>
      <protection hidden="1"/>
    </xf>
    <xf numFmtId="0" fontId="7" fillId="25" borderId="0" xfId="0" applyFont="1" applyFill="1" applyBorder="1" applyAlignment="1" applyProtection="1">
      <alignment horizontal="center" vertical="center"/>
      <protection hidden="1"/>
    </xf>
    <xf numFmtId="0" fontId="7" fillId="25" borderId="0" xfId="0" applyNumberFormat="1" applyFont="1" applyFill="1" applyBorder="1" applyAlignment="1" applyProtection="1">
      <alignment horizontal="justify" vertical="center"/>
      <protection hidden="1"/>
    </xf>
    <xf numFmtId="0" fontId="29" fillId="25" borderId="0" xfId="0" applyFont="1" applyFill="1" applyBorder="1" applyAlignment="1" applyProtection="1">
      <alignment horizontal="justify" vertical="center"/>
      <protection hidden="1"/>
    </xf>
    <xf numFmtId="0" fontId="24" fillId="20" borderId="288" xfId="0" applyFont="1" applyFill="1" applyBorder="1" applyAlignment="1" applyProtection="1">
      <alignment horizontal="center" vertical="center"/>
      <protection hidden="1"/>
    </xf>
    <xf numFmtId="0" fontId="24" fillId="20" borderId="289" xfId="0" applyFont="1" applyFill="1" applyBorder="1" applyAlignment="1" applyProtection="1">
      <alignment horizontal="center" vertical="center"/>
      <protection hidden="1"/>
    </xf>
    <xf numFmtId="0" fontId="24" fillId="27" borderId="289" xfId="0" applyFont="1" applyFill="1" applyBorder="1" applyAlignment="1" applyProtection="1">
      <alignment horizontal="center" vertical="center"/>
      <protection locked="0"/>
    </xf>
    <xf numFmtId="0" fontId="24" fillId="27" borderId="290" xfId="0" applyFont="1" applyFill="1" applyBorder="1" applyAlignment="1" applyProtection="1">
      <alignment horizontal="center" vertical="center"/>
      <protection locked="0"/>
    </xf>
    <xf numFmtId="0" fontId="6" fillId="25" borderId="0" xfId="0" applyFont="1" applyFill="1" applyBorder="1" applyAlignment="1" applyProtection="1">
      <alignment horizontal="center" vertical="center"/>
      <protection hidden="1"/>
    </xf>
    <xf numFmtId="0" fontId="6" fillId="25" borderId="0" xfId="0" applyFont="1" applyFill="1" applyBorder="1" applyAlignment="1" applyProtection="1">
      <alignment horizontal="left" vertical="center" wrapText="1"/>
      <protection hidden="1"/>
    </xf>
    <xf numFmtId="0" fontId="6" fillId="25" borderId="0" xfId="0" applyFont="1" applyFill="1" applyBorder="1" applyAlignment="1" applyProtection="1">
      <alignment horizontal="left" vertical="center"/>
      <protection hidden="1"/>
    </xf>
    <xf numFmtId="0" fontId="24" fillId="25" borderId="0" xfId="0" applyFont="1" applyFill="1" applyBorder="1" applyAlignment="1" applyProtection="1">
      <alignment vertical="center"/>
      <protection locked="0"/>
    </xf>
    <xf numFmtId="0" fontId="24" fillId="25" borderId="0" xfId="0" applyFont="1" applyFill="1" applyBorder="1" applyAlignment="1" applyProtection="1">
      <alignment horizontal="justify" vertical="center"/>
      <protection locked="0"/>
    </xf>
    <xf numFmtId="0" fontId="24" fillId="25" borderId="23" xfId="0" applyFont="1" applyFill="1" applyBorder="1" applyAlignment="1" applyProtection="1">
      <alignment horizontal="justify" vertical="center"/>
      <protection locked="0"/>
    </xf>
    <xf numFmtId="0" fontId="24" fillId="25" borderId="23" xfId="0" applyFont="1" applyFill="1" applyBorder="1" applyAlignment="1" applyProtection="1">
      <alignment vertical="center"/>
      <protection locked="0"/>
    </xf>
    <xf numFmtId="0" fontId="0" fillId="20" borderId="280" xfId="0" applyFill="1" applyBorder="1" applyAlignment="1" applyProtection="1">
      <alignment horizontal="center" vertical="center"/>
      <protection hidden="1"/>
    </xf>
    <xf numFmtId="0" fontId="0" fillId="20" borderId="281" xfId="0" applyFill="1" applyBorder="1" applyAlignment="1" applyProtection="1">
      <alignment horizontal="center" vertical="center"/>
      <protection hidden="1"/>
    </xf>
    <xf numFmtId="0" fontId="0" fillId="20" borderId="282" xfId="0" applyFill="1" applyBorder="1" applyAlignment="1" applyProtection="1">
      <alignment horizontal="center" vertical="center"/>
      <protection hidden="1"/>
    </xf>
    <xf numFmtId="0" fontId="0" fillId="20" borderId="285" xfId="0" applyFill="1" applyBorder="1" applyAlignment="1" applyProtection="1">
      <alignment horizontal="left" vertical="center" shrinkToFit="1"/>
      <protection locked="0"/>
    </xf>
    <xf numFmtId="0" fontId="0" fillId="0" borderId="24" xfId="0" applyBorder="1" applyAlignment="1">
      <alignment horizontal="left" shrinkToFit="1"/>
    </xf>
    <xf numFmtId="0" fontId="0" fillId="0" borderId="25" xfId="0" applyBorder="1" applyAlignment="1">
      <alignment horizontal="left" shrinkToFit="1"/>
    </xf>
    <xf numFmtId="0" fontId="0" fillId="20" borderId="278" xfId="0" applyFill="1" applyBorder="1" applyAlignment="1" applyProtection="1">
      <alignment horizontal="left" vertical="center"/>
      <protection hidden="1"/>
    </xf>
    <xf numFmtId="0" fontId="0" fillId="20" borderId="279" xfId="0" applyFill="1" applyBorder="1" applyAlignment="1" applyProtection="1">
      <alignment horizontal="left" vertical="center"/>
      <protection hidden="1"/>
    </xf>
    <xf numFmtId="0" fontId="0" fillId="20" borderId="21" xfId="0" applyFill="1" applyBorder="1" applyAlignment="1" applyProtection="1">
      <alignment horizontal="left" vertical="center"/>
      <protection hidden="1"/>
    </xf>
    <xf numFmtId="0" fontId="0" fillId="20" borderId="24" xfId="0" applyFill="1" applyBorder="1" applyAlignment="1" applyProtection="1">
      <alignment horizontal="left" vertical="center" shrinkToFit="1"/>
      <protection locked="0"/>
    </xf>
    <xf numFmtId="0" fontId="0" fillId="20" borderId="25" xfId="0" applyFill="1" applyBorder="1" applyAlignment="1" applyProtection="1">
      <alignment horizontal="left" vertical="center" shrinkToFit="1"/>
      <protection locked="0"/>
    </xf>
    <xf numFmtId="0" fontId="0" fillId="20" borderId="278" xfId="0" applyFill="1" applyBorder="1" applyAlignment="1" applyProtection="1">
      <alignment horizontal="left" vertical="center" shrinkToFit="1"/>
      <protection locked="0"/>
    </xf>
    <xf numFmtId="0" fontId="0" fillId="20" borderId="279" xfId="0" applyFill="1" applyBorder="1" applyAlignment="1" applyProtection="1">
      <alignment horizontal="left" vertical="center" shrinkToFit="1"/>
      <protection locked="0"/>
    </xf>
    <xf numFmtId="0" fontId="0" fillId="20" borderId="286" xfId="0" applyFill="1" applyBorder="1" applyAlignment="1" applyProtection="1">
      <alignment horizontal="left" vertical="center" shrinkToFit="1"/>
      <protection locked="0"/>
    </xf>
    <xf numFmtId="0" fontId="0" fillId="20" borderId="278" xfId="0" applyFill="1" applyBorder="1" applyAlignment="1" applyProtection="1">
      <alignment horizontal="center" vertical="center"/>
      <protection hidden="1"/>
    </xf>
    <xf numFmtId="0" fontId="0" fillId="20" borderId="279" xfId="0" applyFill="1" applyBorder="1" applyAlignment="1" applyProtection="1">
      <alignment horizontal="center" vertical="center"/>
      <protection hidden="1"/>
    </xf>
    <xf numFmtId="0" fontId="0" fillId="20" borderId="279" xfId="0" applyFill="1" applyBorder="1" applyAlignment="1" applyProtection="1">
      <alignment horizontal="right" vertical="center"/>
      <protection hidden="1"/>
    </xf>
    <xf numFmtId="0" fontId="0" fillId="20" borderId="21" xfId="0" applyFill="1" applyBorder="1" applyAlignment="1" applyProtection="1">
      <alignment horizontal="right" vertical="center"/>
      <protection hidden="1"/>
    </xf>
    <xf numFmtId="0" fontId="19" fillId="20" borderId="15" xfId="0" applyFont="1" applyFill="1" applyBorder="1" applyAlignment="1" applyProtection="1">
      <alignment horizontal="center" vertical="center"/>
      <protection locked="0"/>
    </xf>
    <xf numFmtId="0" fontId="19" fillId="20" borderId="25" xfId="0" applyFont="1" applyFill="1" applyBorder="1" applyAlignment="1" applyProtection="1">
      <alignment horizontal="center" vertical="center"/>
      <protection locked="0"/>
    </xf>
    <xf numFmtId="0" fontId="0" fillId="20" borderId="287" xfId="0" applyFill="1" applyBorder="1" applyAlignment="1" applyProtection="1">
      <alignment horizontal="left" vertical="center"/>
      <protection hidden="1"/>
    </xf>
    <xf numFmtId="0" fontId="0" fillId="20" borderId="27" xfId="0" applyFill="1" applyBorder="1" applyAlignment="1" applyProtection="1">
      <alignment horizontal="left" vertical="center"/>
      <protection hidden="1"/>
    </xf>
    <xf numFmtId="0" fontId="0" fillId="20" borderId="278" xfId="0" applyNumberFormat="1" applyFill="1" applyBorder="1" applyAlignment="1" applyProtection="1">
      <alignment horizontal="center" vertical="center"/>
      <protection hidden="1"/>
    </xf>
    <xf numFmtId="0" fontId="0" fillId="20" borderId="279" xfId="0" applyNumberFormat="1" applyFill="1" applyBorder="1" applyAlignment="1" applyProtection="1">
      <alignment horizontal="center" vertical="center"/>
      <protection hidden="1"/>
    </xf>
    <xf numFmtId="0" fontId="0" fillId="20" borderId="21" xfId="0" applyNumberFormat="1" applyFill="1" applyBorder="1" applyAlignment="1" applyProtection="1">
      <alignment horizontal="center" vertical="center"/>
      <protection hidden="1"/>
    </xf>
    <xf numFmtId="0" fontId="23" fillId="20" borderId="14" xfId="0" applyFont="1" applyFill="1" applyBorder="1" applyAlignment="1" applyProtection="1">
      <alignment horizontal="center" vertical="center"/>
      <protection locked="0"/>
    </xf>
    <xf numFmtId="0" fontId="0" fillId="20" borderId="17" xfId="0" applyFill="1" applyBorder="1" applyAlignment="1" applyProtection="1">
      <alignment horizontal="left" vertical="center"/>
      <protection hidden="1"/>
    </xf>
    <xf numFmtId="0" fontId="0" fillId="20" borderId="14" xfId="0" applyFill="1" applyBorder="1" applyAlignment="1" applyProtection="1">
      <alignment horizontal="left" vertical="center"/>
      <protection hidden="1"/>
    </xf>
    <xf numFmtId="0" fontId="0" fillId="20" borderId="285" xfId="0" applyFill="1" applyBorder="1" applyAlignment="1" applyProtection="1">
      <alignment horizontal="center" vertical="center"/>
      <protection hidden="1"/>
    </xf>
    <xf numFmtId="0" fontId="0" fillId="20" borderId="24" xfId="0" applyFill="1" applyBorder="1" applyAlignment="1" applyProtection="1">
      <alignment horizontal="center" vertical="center"/>
      <protection hidden="1"/>
    </xf>
    <xf numFmtId="0" fontId="0" fillId="20" borderId="330" xfId="0" applyFill="1" applyBorder="1" applyAlignment="1" applyProtection="1">
      <alignment horizontal="center" vertical="center"/>
      <protection hidden="1"/>
    </xf>
    <xf numFmtId="0" fontId="19" fillId="20" borderId="14" xfId="0" applyFont="1" applyFill="1" applyBorder="1" applyAlignment="1">
      <alignment horizontal="center" vertical="center"/>
    </xf>
    <xf numFmtId="0" fontId="0" fillId="20" borderId="21" xfId="0" applyFill="1" applyBorder="1" applyAlignment="1" applyProtection="1">
      <alignment horizontal="center" vertical="center"/>
      <protection hidden="1"/>
    </xf>
    <xf numFmtId="0" fontId="0" fillId="20" borderId="22" xfId="0" applyFill="1" applyBorder="1" applyAlignment="1" applyProtection="1">
      <alignment horizontal="center" vertical="center"/>
      <protection hidden="1"/>
    </xf>
    <xf numFmtId="0" fontId="17" fillId="27" borderId="176" xfId="0" applyFont="1" applyFill="1" applyBorder="1" applyAlignment="1" applyProtection="1">
      <alignment horizontal="center" vertical="center"/>
      <protection locked="0"/>
    </xf>
    <xf numFmtId="0" fontId="17" fillId="27" borderId="24" xfId="0" applyFont="1" applyFill="1" applyBorder="1" applyAlignment="1" applyProtection="1">
      <alignment horizontal="center" vertical="center"/>
      <protection locked="0"/>
    </xf>
    <xf numFmtId="0" fontId="17" fillId="27" borderId="277" xfId="0" applyFont="1" applyFill="1" applyBorder="1" applyAlignment="1" applyProtection="1">
      <alignment horizontal="center" vertical="center"/>
      <protection locked="0"/>
    </xf>
    <xf numFmtId="0" fontId="17" fillId="27" borderId="15" xfId="0" applyFont="1" applyFill="1" applyBorder="1" applyAlignment="1" applyProtection="1">
      <alignment horizontal="center" vertical="center"/>
      <protection locked="0"/>
    </xf>
    <xf numFmtId="0" fontId="15" fillId="20" borderId="298" xfId="0" applyFont="1" applyFill="1" applyBorder="1" applyAlignment="1" applyProtection="1">
      <alignment horizontal="center" vertical="center"/>
      <protection hidden="1"/>
    </xf>
    <xf numFmtId="0" fontId="15" fillId="20" borderId="299" xfId="0" applyFont="1" applyFill="1" applyBorder="1" applyAlignment="1" applyProtection="1">
      <alignment horizontal="center" vertical="center"/>
      <protection hidden="1"/>
    </xf>
    <xf numFmtId="0" fontId="15" fillId="20" borderId="300" xfId="0" applyFont="1" applyFill="1" applyBorder="1" applyAlignment="1" applyProtection="1">
      <alignment horizontal="center" vertical="center"/>
      <protection hidden="1"/>
    </xf>
    <xf numFmtId="0" fontId="17" fillId="20" borderId="301" xfId="0" applyFont="1" applyFill="1" applyBorder="1" applyAlignment="1" applyProtection="1">
      <alignment horizontal="center" vertical="center"/>
      <protection hidden="1"/>
    </xf>
    <xf numFmtId="0" fontId="17" fillId="20" borderId="302" xfId="0" applyFont="1" applyFill="1" applyBorder="1" applyAlignment="1" applyProtection="1">
      <alignment horizontal="center" vertical="center"/>
      <protection hidden="1"/>
    </xf>
    <xf numFmtId="0" fontId="17" fillId="20" borderId="303" xfId="0" applyFont="1" applyFill="1" applyBorder="1" applyAlignment="1" applyProtection="1">
      <alignment horizontal="center" vertical="center"/>
      <protection hidden="1"/>
    </xf>
    <xf numFmtId="0" fontId="163" fillId="27" borderId="313" xfId="0" applyFont="1" applyFill="1" applyBorder="1" applyAlignment="1" applyProtection="1">
      <alignment horizontal="left" vertical="center" wrapText="1" shrinkToFit="1"/>
      <protection locked="0"/>
    </xf>
    <xf numFmtId="0" fontId="163" fillId="27" borderId="24" xfId="0" applyFont="1" applyFill="1" applyBorder="1" applyAlignment="1" applyProtection="1">
      <alignment horizontal="left" vertical="center" wrapText="1" shrinkToFit="1"/>
      <protection locked="0"/>
    </xf>
    <xf numFmtId="0" fontId="163" fillId="27" borderId="314" xfId="0" applyFont="1" applyFill="1" applyBorder="1" applyAlignment="1" applyProtection="1">
      <alignment horizontal="left" vertical="center" wrapText="1" shrinkToFit="1"/>
      <protection locked="0"/>
    </xf>
    <xf numFmtId="0" fontId="17" fillId="20" borderId="176" xfId="0" applyFont="1" applyFill="1" applyBorder="1" applyAlignment="1" applyProtection="1">
      <alignment horizontal="center" vertical="center"/>
      <protection hidden="1"/>
    </xf>
    <xf numFmtId="0" fontId="17" fillId="20" borderId="24" xfId="0" applyFont="1" applyFill="1" applyBorder="1" applyAlignment="1" applyProtection="1">
      <alignment horizontal="center" vertical="center"/>
      <protection hidden="1"/>
    </xf>
    <xf numFmtId="0" fontId="17" fillId="20" borderId="277" xfId="0" applyFont="1" applyFill="1" applyBorder="1" applyAlignment="1" applyProtection="1">
      <alignment horizontal="center" vertical="center"/>
      <protection hidden="1"/>
    </xf>
    <xf numFmtId="0" fontId="6" fillId="20" borderId="309" xfId="0" applyFont="1" applyFill="1" applyBorder="1" applyAlignment="1" applyProtection="1">
      <alignment horizontal="center" vertical="center" shrinkToFit="1"/>
      <protection hidden="1"/>
    </xf>
    <xf numFmtId="0" fontId="6" fillId="20" borderId="310" xfId="0" applyFont="1" applyFill="1" applyBorder="1" applyAlignment="1" applyProtection="1">
      <alignment horizontal="center" vertical="center" shrinkToFit="1"/>
      <protection hidden="1"/>
    </xf>
    <xf numFmtId="0" fontId="6" fillId="20" borderId="311" xfId="0" applyFont="1" applyFill="1" applyBorder="1" applyAlignment="1" applyProtection="1">
      <alignment horizontal="center" vertical="center" shrinkToFit="1"/>
      <protection hidden="1"/>
    </xf>
    <xf numFmtId="0" fontId="0" fillId="27" borderId="176" xfId="0" applyFill="1" applyBorder="1" applyAlignment="1" applyProtection="1">
      <alignment horizontal="left" vertical="center" shrinkToFit="1"/>
      <protection locked="0"/>
    </xf>
    <xf numFmtId="0" fontId="1" fillId="27" borderId="187" xfId="0" applyFont="1" applyFill="1" applyBorder="1" applyAlignment="1" applyProtection="1">
      <alignment horizontal="center" vertical="center"/>
      <protection locked="0"/>
    </xf>
    <xf numFmtId="0" fontId="1" fillId="27" borderId="307" xfId="0" applyFont="1" applyFill="1" applyBorder="1" applyAlignment="1" applyProtection="1">
      <alignment horizontal="center" vertical="center"/>
      <protection locked="0"/>
    </xf>
    <xf numFmtId="0" fontId="1" fillId="27" borderId="308" xfId="0" applyFont="1" applyFill="1" applyBorder="1" applyAlignment="1" applyProtection="1">
      <alignment horizontal="center" vertical="center"/>
      <protection locked="0"/>
    </xf>
    <xf numFmtId="0" fontId="17" fillId="20" borderId="24" xfId="0" applyFont="1" applyFill="1" applyBorder="1" applyAlignment="1" applyProtection="1">
      <alignment horizontal="left" vertical="center" shrinkToFit="1"/>
      <protection hidden="1"/>
    </xf>
    <xf numFmtId="0" fontId="17" fillId="20" borderId="277" xfId="0" applyFont="1" applyFill="1" applyBorder="1" applyAlignment="1" applyProtection="1">
      <alignment horizontal="left" vertical="center" shrinkToFit="1"/>
      <protection hidden="1"/>
    </xf>
    <xf numFmtId="178" fontId="17" fillId="27" borderId="176" xfId="0" applyNumberFormat="1" applyFont="1" applyFill="1" applyBorder="1" applyAlignment="1" applyProtection="1">
      <alignment horizontal="center" vertical="center"/>
      <protection locked="0"/>
    </xf>
    <xf numFmtId="178" fontId="17" fillId="27" borderId="24" xfId="0" applyNumberFormat="1" applyFont="1" applyFill="1" applyBorder="1" applyAlignment="1" applyProtection="1">
      <alignment horizontal="center" vertical="center"/>
      <protection locked="0"/>
    </xf>
    <xf numFmtId="178" fontId="17" fillId="27" borderId="277" xfId="0" applyNumberFormat="1" applyFont="1" applyFill="1" applyBorder="1" applyAlignment="1" applyProtection="1">
      <alignment horizontal="center" vertical="center"/>
      <protection locked="0"/>
    </xf>
    <xf numFmtId="0" fontId="10" fillId="20" borderId="176" xfId="0" applyFont="1" applyFill="1" applyBorder="1" applyAlignment="1" applyProtection="1">
      <alignment horizontal="center" vertical="center" shrinkToFit="1"/>
      <protection hidden="1"/>
    </xf>
    <xf numFmtId="0" fontId="10" fillId="20" borderId="24" xfId="0" applyFont="1" applyFill="1" applyBorder="1" applyAlignment="1" applyProtection="1">
      <alignment horizontal="center" vertical="center" shrinkToFit="1"/>
      <protection hidden="1"/>
    </xf>
    <xf numFmtId="0" fontId="10" fillId="20" borderId="277" xfId="0" applyFont="1" applyFill="1" applyBorder="1" applyAlignment="1" applyProtection="1">
      <alignment horizontal="center" vertical="center" shrinkToFit="1"/>
      <protection hidden="1"/>
    </xf>
    <xf numFmtId="0" fontId="163" fillId="27" borderId="312" xfId="0" applyFont="1" applyFill="1" applyBorder="1" applyAlignment="1" applyProtection="1">
      <alignment horizontal="left" vertical="center" wrapText="1" shrinkToFit="1"/>
      <protection locked="0"/>
    </xf>
    <xf numFmtId="0" fontId="163" fillId="27" borderId="277" xfId="0" applyFont="1" applyFill="1" applyBorder="1" applyAlignment="1" applyProtection="1">
      <alignment horizontal="left" vertical="center" wrapText="1" shrinkToFit="1"/>
      <protection locked="0"/>
    </xf>
    <xf numFmtId="0" fontId="19" fillId="20" borderId="14" xfId="0" applyFont="1" applyFill="1" applyBorder="1" applyAlignment="1" applyProtection="1">
      <alignment horizontal="center" vertical="center"/>
      <protection hidden="1"/>
    </xf>
    <xf numFmtId="0" fontId="15" fillId="20" borderId="280" xfId="0" applyFont="1" applyFill="1" applyBorder="1" applyAlignment="1" applyProtection="1">
      <alignment horizontal="center" vertical="center"/>
      <protection hidden="1"/>
    </xf>
    <xf numFmtId="0" fontId="15" fillId="20" borderId="281" xfId="0" applyFont="1" applyFill="1" applyBorder="1" applyAlignment="1" applyProtection="1">
      <alignment horizontal="center" vertical="center"/>
      <protection hidden="1"/>
    </xf>
    <xf numFmtId="0" fontId="15" fillId="20" borderId="282" xfId="0" applyFont="1" applyFill="1" applyBorder="1" applyAlignment="1" applyProtection="1">
      <alignment horizontal="center" vertical="center"/>
      <protection hidden="1"/>
    </xf>
    <xf numFmtId="0" fontId="6" fillId="20" borderId="326" xfId="0" applyFont="1" applyFill="1" applyBorder="1" applyAlignment="1" applyProtection="1">
      <alignment horizontal="center" vertical="center" wrapText="1"/>
      <protection hidden="1"/>
    </xf>
    <xf numFmtId="0" fontId="6" fillId="20" borderId="19" xfId="0" applyFont="1" applyFill="1" applyBorder="1" applyAlignment="1" applyProtection="1">
      <alignment horizontal="center" vertical="center"/>
      <protection hidden="1"/>
    </xf>
    <xf numFmtId="0" fontId="6" fillId="20" borderId="327" xfId="0" applyFont="1" applyFill="1" applyBorder="1" applyAlignment="1" applyProtection="1">
      <alignment horizontal="center" vertical="center"/>
      <protection hidden="1"/>
    </xf>
    <xf numFmtId="0" fontId="6" fillId="20" borderId="328" xfId="0" applyFont="1" applyFill="1" applyBorder="1" applyAlignment="1" applyProtection="1">
      <alignment horizontal="center" vertical="center"/>
      <protection hidden="1"/>
    </xf>
    <xf numFmtId="0" fontId="6" fillId="20" borderId="12" xfId="0" applyFont="1" applyFill="1" applyBorder="1" applyAlignment="1" applyProtection="1">
      <alignment horizontal="center" vertical="center"/>
      <protection hidden="1"/>
    </xf>
    <xf numFmtId="0" fontId="6" fillId="20" borderId="329" xfId="0" applyFont="1" applyFill="1" applyBorder="1" applyAlignment="1" applyProtection="1">
      <alignment horizontal="center" vertical="center"/>
      <protection hidden="1"/>
    </xf>
    <xf numFmtId="0" fontId="0" fillId="20" borderId="26" xfId="0" applyFill="1" applyBorder="1" applyAlignment="1" applyProtection="1">
      <alignment horizontal="center" vertical="center"/>
      <protection hidden="1"/>
    </xf>
    <xf numFmtId="0" fontId="19" fillId="20" borderId="158" xfId="0" applyFont="1" applyFill="1" applyBorder="1" applyAlignment="1" applyProtection="1">
      <alignment horizontal="center" vertical="center"/>
      <protection hidden="1"/>
    </xf>
    <xf numFmtId="0" fontId="118" fillId="20" borderId="280" xfId="0" applyFont="1" applyFill="1" applyBorder="1" applyAlignment="1" applyProtection="1">
      <alignment horizontal="center" vertical="center"/>
      <protection hidden="1"/>
    </xf>
    <xf numFmtId="0" fontId="118" fillId="20" borderId="281" xfId="0" applyFont="1" applyFill="1" applyBorder="1" applyAlignment="1" applyProtection="1">
      <alignment horizontal="center" vertical="center"/>
      <protection hidden="1"/>
    </xf>
    <xf numFmtId="0" fontId="118" fillId="20" borderId="282" xfId="0" applyFont="1" applyFill="1" applyBorder="1" applyAlignment="1" applyProtection="1">
      <alignment horizontal="center" vertical="center"/>
      <protection hidden="1"/>
    </xf>
    <xf numFmtId="0" fontId="0" fillId="20" borderId="17" xfId="0" applyFill="1" applyBorder="1" applyAlignment="1" applyProtection="1">
      <alignment horizontal="center" vertical="center"/>
      <protection hidden="1"/>
    </xf>
    <xf numFmtId="0" fontId="6" fillId="20" borderId="293" xfId="0" applyFont="1" applyFill="1" applyBorder="1" applyAlignment="1" applyProtection="1">
      <alignment horizontal="center" vertical="center"/>
      <protection hidden="1"/>
    </xf>
    <xf numFmtId="0" fontId="6" fillId="20" borderId="294" xfId="0" applyFont="1" applyFill="1" applyBorder="1" applyAlignment="1" applyProtection="1">
      <alignment horizontal="center" vertical="center"/>
      <protection hidden="1"/>
    </xf>
    <xf numFmtId="0" fontId="6" fillId="20" borderId="295" xfId="0" applyFont="1" applyFill="1" applyBorder="1" applyAlignment="1" applyProtection="1">
      <alignment horizontal="center" vertical="center"/>
      <protection hidden="1"/>
    </xf>
    <xf numFmtId="0" fontId="1" fillId="27" borderId="176" xfId="0" applyFont="1" applyFill="1" applyBorder="1" applyAlignment="1" applyProtection="1">
      <alignment horizontal="center" vertical="center"/>
      <protection locked="0"/>
    </xf>
    <xf numFmtId="0" fontId="1" fillId="27" borderId="24" xfId="0" applyFont="1" applyFill="1" applyBorder="1" applyAlignment="1" applyProtection="1">
      <alignment horizontal="center" vertical="center"/>
      <protection locked="0"/>
    </xf>
    <xf numFmtId="0" fontId="1" fillId="27" borderId="277" xfId="0" applyFont="1" applyFill="1" applyBorder="1" applyAlignment="1" applyProtection="1">
      <alignment horizontal="center" vertical="center"/>
      <protection locked="0"/>
    </xf>
    <xf numFmtId="0" fontId="15" fillId="20" borderId="304" xfId="0" applyFont="1" applyFill="1" applyBorder="1" applyAlignment="1" applyProtection="1">
      <alignment horizontal="center" vertical="center"/>
      <protection hidden="1"/>
    </xf>
    <xf numFmtId="0" fontId="15" fillId="20" borderId="305" xfId="0" applyFont="1" applyFill="1" applyBorder="1" applyAlignment="1" applyProtection="1">
      <alignment horizontal="center" vertical="center"/>
      <protection hidden="1"/>
    </xf>
    <xf numFmtId="0" fontId="15" fillId="20" borderId="306" xfId="0" applyFont="1" applyFill="1" applyBorder="1" applyAlignment="1" applyProtection="1">
      <alignment horizontal="center" vertical="center"/>
      <protection hidden="1"/>
    </xf>
    <xf numFmtId="0" fontId="15" fillId="20" borderId="304" xfId="0" applyFont="1" applyFill="1" applyBorder="1" applyAlignment="1" applyProtection="1">
      <alignment horizontal="center"/>
      <protection locked="0"/>
    </xf>
    <xf numFmtId="0" fontId="15" fillId="20" borderId="305" xfId="0" applyFont="1" applyFill="1" applyBorder="1" applyAlignment="1" applyProtection="1">
      <alignment horizontal="center"/>
      <protection locked="0"/>
    </xf>
    <xf numFmtId="0" fontId="15" fillId="20" borderId="306" xfId="0" applyFont="1" applyFill="1" applyBorder="1" applyAlignment="1" applyProtection="1">
      <alignment horizontal="center"/>
      <protection locked="0"/>
    </xf>
    <xf numFmtId="0" fontId="163" fillId="27" borderId="315" xfId="0" applyFont="1" applyFill="1" applyBorder="1" applyAlignment="1" applyProtection="1">
      <alignment horizontal="left" vertical="center"/>
      <protection locked="0"/>
    </xf>
    <xf numFmtId="0" fontId="163" fillId="27" borderId="316" xfId="0" applyFont="1" applyFill="1" applyBorder="1" applyAlignment="1" applyProtection="1">
      <alignment horizontal="left" vertical="center"/>
      <protection locked="0"/>
    </xf>
    <xf numFmtId="0" fontId="163" fillId="27" borderId="317" xfId="0" applyFont="1" applyFill="1" applyBorder="1" applyAlignment="1" applyProtection="1">
      <alignment horizontal="left" vertical="center"/>
      <protection locked="0"/>
    </xf>
    <xf numFmtId="0" fontId="163" fillId="27" borderId="318" xfId="0" applyFont="1" applyFill="1" applyBorder="1" applyAlignment="1" applyProtection="1">
      <alignment horizontal="left" vertical="center"/>
      <protection locked="0"/>
    </xf>
    <xf numFmtId="0" fontId="163" fillId="27" borderId="319" xfId="0" applyFont="1" applyFill="1" applyBorder="1" applyAlignment="1" applyProtection="1">
      <alignment horizontal="left" vertical="center"/>
      <protection locked="0"/>
    </xf>
    <xf numFmtId="0" fontId="163" fillId="27" borderId="320" xfId="0" applyFont="1" applyFill="1" applyBorder="1" applyAlignment="1" applyProtection="1">
      <alignment horizontal="left" vertical="center"/>
      <protection locked="0"/>
    </xf>
    <xf numFmtId="0" fontId="17" fillId="27" borderId="193" xfId="0" applyFont="1" applyFill="1" applyBorder="1" applyAlignment="1" applyProtection="1">
      <alignment horizontal="center" vertical="center"/>
      <protection locked="0"/>
    </xf>
    <xf numFmtId="0" fontId="17" fillId="27" borderId="307" xfId="0" applyFont="1" applyFill="1" applyBorder="1" applyAlignment="1" applyProtection="1">
      <alignment horizontal="center" vertical="center"/>
      <protection locked="0"/>
    </xf>
    <xf numFmtId="0" fontId="17" fillId="27" borderId="308" xfId="0" applyFont="1" applyFill="1" applyBorder="1" applyAlignment="1" applyProtection="1">
      <alignment horizontal="center" vertical="center"/>
      <protection locked="0"/>
    </xf>
    <xf numFmtId="0" fontId="7" fillId="20" borderId="324" xfId="0" applyFont="1" applyFill="1" applyBorder="1" applyAlignment="1" applyProtection="1">
      <alignment horizontal="center" vertical="center"/>
      <protection hidden="1"/>
    </xf>
    <xf numFmtId="0" fontId="7" fillId="20" borderId="24" xfId="0" applyFont="1" applyFill="1" applyBorder="1" applyAlignment="1" applyProtection="1">
      <alignment horizontal="center" vertical="center"/>
      <protection hidden="1"/>
    </xf>
    <xf numFmtId="0" fontId="7" fillId="20" borderId="325" xfId="0" applyFont="1" applyFill="1" applyBorder="1" applyAlignment="1" applyProtection="1">
      <alignment horizontal="center" vertical="center"/>
      <protection hidden="1"/>
    </xf>
    <xf numFmtId="0" fontId="7" fillId="20" borderId="277" xfId="0" applyFont="1" applyFill="1" applyBorder="1" applyAlignment="1" applyProtection="1">
      <alignment horizontal="center" vertical="center"/>
      <protection hidden="1"/>
    </xf>
    <xf numFmtId="0" fontId="16" fillId="20" borderId="321" xfId="0" applyFont="1" applyFill="1" applyBorder="1" applyAlignment="1" applyProtection="1">
      <alignment horizontal="center" vertical="center"/>
      <protection hidden="1"/>
    </xf>
    <xf numFmtId="0" fontId="16" fillId="20" borderId="322" xfId="0" applyFont="1" applyFill="1" applyBorder="1" applyAlignment="1" applyProtection="1">
      <alignment horizontal="center" vertical="center"/>
      <protection hidden="1"/>
    </xf>
    <xf numFmtId="0" fontId="16" fillId="20" borderId="323" xfId="0" applyFont="1" applyFill="1" applyBorder="1" applyAlignment="1" applyProtection="1">
      <alignment horizontal="center" vertical="center"/>
      <protection hidden="1"/>
    </xf>
    <xf numFmtId="0" fontId="156" fillId="20" borderId="309" xfId="0" applyFont="1" applyFill="1" applyBorder="1" applyAlignment="1" applyProtection="1">
      <alignment horizontal="center" vertical="center"/>
      <protection hidden="1"/>
    </xf>
    <xf numFmtId="0" fontId="156" fillId="20" borderId="310" xfId="0" applyFont="1" applyFill="1" applyBorder="1" applyAlignment="1" applyProtection="1">
      <alignment horizontal="center" vertical="center"/>
      <protection hidden="1"/>
    </xf>
    <xf numFmtId="0" fontId="156" fillId="20" borderId="311" xfId="0" applyFont="1" applyFill="1" applyBorder="1" applyAlignment="1" applyProtection="1">
      <alignment horizontal="center" vertical="center"/>
      <protection hidden="1"/>
    </xf>
    <xf numFmtId="0" fontId="17" fillId="20" borderId="24" xfId="0" applyFont="1" applyFill="1" applyBorder="1" applyAlignment="1" applyProtection="1">
      <alignment horizontal="left" vertical="center"/>
      <protection hidden="1"/>
    </xf>
    <xf numFmtId="0" fontId="17" fillId="20" borderId="277" xfId="0" applyFont="1" applyFill="1" applyBorder="1" applyAlignment="1" applyProtection="1">
      <alignment horizontal="left" vertical="center"/>
      <protection hidden="1"/>
    </xf>
    <xf numFmtId="0" fontId="17" fillId="20" borderId="25" xfId="0" applyFont="1" applyFill="1" applyBorder="1" applyAlignment="1" applyProtection="1">
      <alignment horizontal="center" vertical="center"/>
      <protection hidden="1"/>
    </xf>
    <xf numFmtId="0" fontId="17" fillId="20" borderId="276" xfId="0" applyFont="1" applyFill="1" applyBorder="1" applyAlignment="1" applyProtection="1">
      <alignment horizontal="center" vertical="center"/>
      <protection hidden="1"/>
    </xf>
    <xf numFmtId="0" fontId="17" fillId="20" borderId="15" xfId="0" applyFont="1" applyFill="1" applyBorder="1" applyAlignment="1" applyProtection="1">
      <alignment horizontal="center" vertical="center"/>
      <protection hidden="1"/>
    </xf>
    <xf numFmtId="0" fontId="27" fillId="20" borderId="15" xfId="0" applyFont="1" applyFill="1" applyBorder="1" applyAlignment="1" applyProtection="1">
      <alignment horizontal="justify" vertical="center"/>
      <protection hidden="1"/>
    </xf>
    <xf numFmtId="0" fontId="27" fillId="20" borderId="24" xfId="0" applyFont="1" applyFill="1" applyBorder="1" applyAlignment="1" applyProtection="1">
      <alignment horizontal="justify" vertical="center"/>
      <protection hidden="1"/>
    </xf>
    <xf numFmtId="0" fontId="27" fillId="20" borderId="25" xfId="0" applyFont="1" applyFill="1" applyBorder="1" applyAlignment="1" applyProtection="1">
      <alignment horizontal="justify" vertical="center"/>
      <protection hidden="1"/>
    </xf>
    <xf numFmtId="0" fontId="25" fillId="27" borderId="15" xfId="0" applyFont="1" applyFill="1" applyBorder="1" applyAlignment="1" applyProtection="1">
      <alignment horizontal="justify" vertical="center" wrapText="1" shrinkToFit="1"/>
      <protection locked="0"/>
    </xf>
    <xf numFmtId="0" fontId="19" fillId="20" borderId="158" xfId="0" applyFont="1" applyFill="1" applyBorder="1" applyAlignment="1">
      <alignment horizontal="center" vertical="center"/>
    </xf>
    <xf numFmtId="0" fontId="152" fillId="20" borderId="326" xfId="0" applyFont="1" applyFill="1" applyBorder="1" applyAlignment="1" applyProtection="1">
      <alignment horizontal="center" vertical="center"/>
      <protection hidden="1"/>
    </xf>
    <xf numFmtId="0" fontId="152" fillId="20" borderId="19" xfId="0" applyFont="1" applyFill="1" applyBorder="1" applyAlignment="1" applyProtection="1">
      <alignment horizontal="center" vertical="center"/>
      <protection hidden="1"/>
    </xf>
    <xf numFmtId="0" fontId="152" fillId="20" borderId="327" xfId="0" applyFont="1" applyFill="1" applyBorder="1" applyAlignment="1" applyProtection="1">
      <alignment horizontal="center" vertical="center"/>
      <protection hidden="1"/>
    </xf>
    <xf numFmtId="0" fontId="152" fillId="20" borderId="331" xfId="0" applyFont="1" applyFill="1" applyBorder="1" applyAlignment="1" applyProtection="1">
      <alignment horizontal="center" vertical="center"/>
      <protection hidden="1"/>
    </xf>
    <xf numFmtId="0" fontId="152" fillId="20" borderId="22" xfId="0" applyFont="1" applyFill="1" applyBorder="1" applyAlignment="1" applyProtection="1">
      <alignment horizontal="center" vertical="center"/>
      <protection hidden="1"/>
    </xf>
    <xf numFmtId="0" fontId="152" fillId="20" borderId="332" xfId="0" applyFont="1" applyFill="1" applyBorder="1" applyAlignment="1" applyProtection="1">
      <alignment horizontal="center" vertical="center"/>
      <protection hidden="1"/>
    </xf>
    <xf numFmtId="0" fontId="70" fillId="20" borderId="333" xfId="0" applyFont="1" applyFill="1" applyBorder="1" applyAlignment="1" applyProtection="1">
      <alignment horizontal="center" vertical="center"/>
      <protection hidden="1"/>
    </xf>
    <xf numFmtId="0" fontId="15" fillId="20" borderId="326" xfId="0" applyFont="1" applyFill="1" applyBorder="1" applyAlignment="1" applyProtection="1">
      <alignment horizontal="center" vertical="center" wrapText="1"/>
      <protection hidden="1"/>
    </xf>
    <xf numFmtId="0" fontId="15" fillId="20" borderId="19" xfId="0" applyFont="1" applyFill="1" applyBorder="1" applyAlignment="1" applyProtection="1">
      <alignment horizontal="center" vertical="center"/>
      <protection hidden="1"/>
    </xf>
    <xf numFmtId="0" fontId="15" fillId="20" borderId="327" xfId="0" applyFont="1" applyFill="1" applyBorder="1" applyAlignment="1" applyProtection="1">
      <alignment horizontal="center" vertical="center"/>
      <protection hidden="1"/>
    </xf>
    <xf numFmtId="0" fontId="15" fillId="20" borderId="328" xfId="0" applyFont="1" applyFill="1" applyBorder="1" applyAlignment="1" applyProtection="1">
      <alignment horizontal="center" vertical="center"/>
      <protection hidden="1"/>
    </xf>
    <xf numFmtId="0" fontId="15" fillId="20" borderId="12" xfId="0" applyFont="1" applyFill="1" applyBorder="1" applyAlignment="1" applyProtection="1">
      <alignment horizontal="center" vertical="center"/>
      <protection hidden="1"/>
    </xf>
    <xf numFmtId="0" fontId="15" fillId="20" borderId="329" xfId="0" applyFont="1" applyFill="1" applyBorder="1" applyAlignment="1" applyProtection="1">
      <alignment horizontal="center" vertical="center"/>
      <protection hidden="1"/>
    </xf>
    <xf numFmtId="0" fontId="0" fillId="20" borderId="20" xfId="0" applyFill="1" applyBorder="1" applyAlignment="1" applyProtection="1">
      <alignment horizontal="center" vertical="center"/>
      <protection hidden="1"/>
    </xf>
    <xf numFmtId="0" fontId="0" fillId="20" borderId="17" xfId="0" applyFill="1" applyBorder="1" applyAlignment="1">
      <alignment horizontal="center" vertical="center"/>
    </xf>
    <xf numFmtId="0" fontId="0" fillId="20" borderId="14" xfId="0" applyFill="1" applyBorder="1" applyAlignment="1">
      <alignment horizontal="center" vertical="center"/>
    </xf>
    <xf numFmtId="0" fontId="0" fillId="20" borderId="18" xfId="0" applyFill="1" applyBorder="1" applyAlignment="1">
      <alignment horizontal="center" vertical="center"/>
    </xf>
    <xf numFmtId="0" fontId="0" fillId="20" borderId="26" xfId="0" applyFill="1" applyBorder="1" applyAlignment="1">
      <alignment horizontal="center" vertical="center"/>
    </xf>
    <xf numFmtId="0" fontId="0" fillId="20" borderId="0" xfId="0" applyFill="1" applyBorder="1" applyAlignment="1">
      <alignment vertical="center"/>
    </xf>
    <xf numFmtId="0" fontId="0" fillId="20" borderId="0" xfId="0" applyFill="1" applyAlignment="1">
      <alignment vertical="center"/>
    </xf>
    <xf numFmtId="0" fontId="16" fillId="20" borderId="291" xfId="0" applyFont="1" applyFill="1" applyBorder="1" applyAlignment="1" applyProtection="1">
      <alignment horizontal="center" vertical="center"/>
      <protection hidden="1"/>
    </xf>
    <xf numFmtId="0" fontId="16" fillId="20" borderId="289" xfId="0" applyFont="1" applyFill="1" applyBorder="1" applyAlignment="1" applyProtection="1">
      <alignment horizontal="center" vertical="center"/>
      <protection hidden="1"/>
    </xf>
    <xf numFmtId="0" fontId="16" fillId="20" borderId="292" xfId="0" applyFont="1" applyFill="1" applyBorder="1" applyAlignment="1" applyProtection="1">
      <alignment horizontal="center" vertical="center"/>
      <protection hidden="1"/>
    </xf>
    <xf numFmtId="0" fontId="2" fillId="20" borderId="287" xfId="0" applyFont="1" applyFill="1" applyBorder="1" applyAlignment="1" applyProtection="1">
      <alignment horizontal="left" vertical="center"/>
      <protection hidden="1"/>
    </xf>
    <xf numFmtId="0" fontId="2" fillId="20" borderId="27" xfId="0" applyFont="1" applyFill="1" applyBorder="1" applyAlignment="1" applyProtection="1">
      <alignment horizontal="left" vertical="center"/>
      <protection hidden="1"/>
    </xf>
    <xf numFmtId="0" fontId="1" fillId="20" borderId="0" xfId="0" applyFont="1" applyFill="1" applyBorder="1" applyAlignment="1" applyProtection="1">
      <alignment horizontal="left" vertical="center"/>
      <protection hidden="1"/>
    </xf>
    <xf numFmtId="0" fontId="0" fillId="20" borderId="19" xfId="0" applyFill="1" applyBorder="1" applyAlignment="1">
      <alignment horizontal="center" vertical="center"/>
    </xf>
    <xf numFmtId="0" fontId="6" fillId="20" borderId="280" xfId="0" applyFont="1" applyFill="1" applyBorder="1" applyAlignment="1" applyProtection="1">
      <alignment horizontal="center" vertical="center"/>
      <protection hidden="1"/>
    </xf>
    <xf numFmtId="0" fontId="6" fillId="20" borderId="281" xfId="0" applyFont="1" applyFill="1" applyBorder="1" applyAlignment="1" applyProtection="1">
      <alignment horizontal="center" vertical="center"/>
      <protection hidden="1"/>
    </xf>
    <xf numFmtId="0" fontId="6" fillId="20" borderId="282" xfId="0" applyFont="1" applyFill="1" applyBorder="1" applyAlignment="1" applyProtection="1">
      <alignment horizontal="center" vertical="center"/>
      <protection hidden="1"/>
    </xf>
    <xf numFmtId="14" fontId="5" fillId="20" borderId="0" xfId="39" applyNumberFormat="1" applyFont="1" applyFill="1" applyAlignment="1" applyProtection="1">
      <alignment horizontal="center" vertical="center"/>
      <protection hidden="1"/>
    </xf>
    <xf numFmtId="0" fontId="5" fillId="20" borderId="0" xfId="39" applyFont="1" applyFill="1" applyAlignment="1" applyProtection="1">
      <alignment horizontal="center" vertical="center"/>
      <protection hidden="1"/>
    </xf>
    <xf numFmtId="170" fontId="36" fillId="20" borderId="31" xfId="39" applyNumberFormat="1" applyFont="1" applyFill="1" applyBorder="1" applyAlignment="1" applyProtection="1">
      <alignment horizontal="right" vertical="center" shrinkToFit="1"/>
      <protection hidden="1"/>
    </xf>
    <xf numFmtId="170" fontId="36" fillId="20" borderId="32" xfId="39" applyNumberFormat="1" applyFont="1" applyFill="1" applyBorder="1" applyAlignment="1" applyProtection="1">
      <alignment horizontal="right" vertical="center" shrinkToFit="1"/>
      <protection hidden="1"/>
    </xf>
    <xf numFmtId="170" fontId="36" fillId="20" borderId="33" xfId="39" applyNumberFormat="1" applyFont="1" applyFill="1" applyBorder="1" applyAlignment="1" applyProtection="1">
      <alignment horizontal="right" vertical="center" shrinkToFit="1"/>
      <protection hidden="1"/>
    </xf>
    <xf numFmtId="170" fontId="36" fillId="20" borderId="334" xfId="39" applyNumberFormat="1" applyFont="1" applyFill="1" applyBorder="1" applyAlignment="1" applyProtection="1">
      <alignment horizontal="right" vertical="center" shrinkToFit="1"/>
      <protection hidden="1"/>
    </xf>
    <xf numFmtId="170" fontId="36" fillId="20" borderId="37" xfId="39" applyNumberFormat="1" applyFont="1" applyFill="1" applyBorder="1" applyAlignment="1" applyProtection="1">
      <alignment horizontal="right" vertical="center" shrinkToFit="1"/>
      <protection hidden="1"/>
    </xf>
    <xf numFmtId="170" fontId="36" fillId="20" borderId="34" xfId="39" applyNumberFormat="1" applyFont="1" applyFill="1" applyBorder="1" applyAlignment="1" applyProtection="1">
      <alignment horizontal="right" vertical="center" shrinkToFit="1"/>
      <protection hidden="1"/>
    </xf>
    <xf numFmtId="0" fontId="40" fillId="20" borderId="15" xfId="39" applyFont="1" applyFill="1" applyBorder="1" applyAlignment="1" applyProtection="1">
      <alignment horizontal="center" vertical="center" wrapText="1"/>
      <protection locked="0"/>
    </xf>
    <xf numFmtId="0" fontId="40" fillId="20" borderId="24" xfId="39" applyFont="1" applyFill="1" applyBorder="1" applyAlignment="1" applyProtection="1">
      <alignment horizontal="center" vertical="center"/>
      <protection locked="0"/>
    </xf>
    <xf numFmtId="0" fontId="40" fillId="20" borderId="25" xfId="39" applyFont="1" applyFill="1" applyBorder="1" applyAlignment="1" applyProtection="1">
      <alignment horizontal="center" vertical="center"/>
      <protection locked="0"/>
    </xf>
    <xf numFmtId="0" fontId="36" fillId="20" borderId="10" xfId="39" applyFont="1" applyFill="1" applyBorder="1" applyAlignment="1" applyProtection="1">
      <alignment horizontal="center" vertical="center"/>
      <protection hidden="1"/>
    </xf>
    <xf numFmtId="0" fontId="36" fillId="20" borderId="0" xfId="39" applyFont="1" applyFill="1" applyBorder="1" applyAlignment="1" applyProtection="1">
      <alignment horizontal="center" vertical="center"/>
      <protection hidden="1"/>
    </xf>
    <xf numFmtId="0" fontId="36" fillId="20" borderId="30" xfId="39" applyFont="1" applyFill="1" applyBorder="1" applyAlignment="1" applyProtection="1">
      <alignment horizontal="center" vertical="center"/>
      <protection hidden="1"/>
    </xf>
    <xf numFmtId="0" fontId="36" fillId="20" borderId="12" xfId="39" applyFont="1" applyFill="1" applyBorder="1" applyAlignment="1" applyProtection="1">
      <alignment horizontal="center" vertical="center"/>
      <protection hidden="1"/>
    </xf>
    <xf numFmtId="0" fontId="36" fillId="20" borderId="31" xfId="39" applyNumberFormat="1" applyFont="1" applyFill="1" applyBorder="1" applyAlignment="1" applyProtection="1">
      <alignment horizontal="justify" vertical="center" shrinkToFit="1"/>
      <protection hidden="1"/>
    </xf>
    <xf numFmtId="0" fontId="36" fillId="20" borderId="33" xfId="39" applyNumberFormat="1" applyFont="1" applyFill="1" applyBorder="1" applyAlignment="1" applyProtection="1">
      <alignment horizontal="justify" vertical="center" shrinkToFit="1"/>
      <protection hidden="1"/>
    </xf>
    <xf numFmtId="0" fontId="36" fillId="20" borderId="160" xfId="39" applyFont="1" applyFill="1" applyBorder="1" applyAlignment="1" applyProtection="1">
      <alignment horizontal="left" vertical="center" shrinkToFit="1"/>
      <protection hidden="1"/>
    </xf>
    <xf numFmtId="0" fontId="36" fillId="20" borderId="161" xfId="39" applyFont="1" applyFill="1" applyBorder="1" applyAlignment="1" applyProtection="1">
      <alignment vertical="center"/>
      <protection hidden="1"/>
    </xf>
    <xf numFmtId="0" fontId="36" fillId="20" borderId="161" xfId="39" applyFont="1" applyFill="1" applyBorder="1" applyAlignment="1" applyProtection="1">
      <alignment horizontal="left" vertical="center" shrinkToFit="1"/>
      <protection hidden="1"/>
    </xf>
    <xf numFmtId="0" fontId="36" fillId="20" borderId="160" xfId="39" applyFont="1" applyFill="1" applyBorder="1" applyAlignment="1" applyProtection="1">
      <alignment vertical="center"/>
      <protection hidden="1"/>
    </xf>
    <xf numFmtId="0" fontId="36" fillId="20" borderId="31" xfId="39" applyFont="1" applyFill="1" applyBorder="1" applyAlignment="1" applyProtection="1">
      <alignment horizontal="left" vertical="center" shrinkToFit="1"/>
      <protection hidden="1"/>
    </xf>
    <xf numFmtId="0" fontId="36" fillId="20" borderId="32" xfId="39" applyFont="1" applyFill="1" applyBorder="1" applyAlignment="1" applyProtection="1">
      <alignment horizontal="left" vertical="center" shrinkToFit="1"/>
      <protection hidden="1"/>
    </xf>
    <xf numFmtId="0" fontId="36" fillId="20" borderId="33" xfId="39" applyFont="1" applyFill="1" applyBorder="1" applyAlignment="1" applyProtection="1">
      <alignment horizontal="left" vertical="center" shrinkToFit="1"/>
      <protection hidden="1"/>
    </xf>
    <xf numFmtId="0" fontId="36" fillId="20" borderId="0" xfId="39" applyFont="1" applyFill="1" applyAlignment="1" applyProtection="1">
      <alignment horizontal="center" vertical="center"/>
      <protection locked="0"/>
    </xf>
    <xf numFmtId="0" fontId="38" fillId="20" borderId="0" xfId="39" applyFont="1" applyFill="1" applyAlignment="1" applyProtection="1">
      <alignment horizontal="center" vertical="center"/>
      <protection hidden="1"/>
    </xf>
    <xf numFmtId="0" fontId="40" fillId="20" borderId="23" xfId="39" applyFont="1" applyFill="1" applyBorder="1" applyAlignment="1" applyProtection="1">
      <alignment horizontal="left" vertical="center"/>
      <protection hidden="1"/>
    </xf>
    <xf numFmtId="0" fontId="36" fillId="20" borderId="162" xfId="39" applyFont="1" applyFill="1" applyBorder="1" applyAlignment="1" applyProtection="1">
      <alignment horizontal="left" vertical="center" shrinkToFit="1"/>
      <protection hidden="1"/>
    </xf>
    <xf numFmtId="0" fontId="36" fillId="20" borderId="162" xfId="39" applyFont="1" applyFill="1" applyBorder="1" applyAlignment="1" applyProtection="1">
      <alignment vertical="center"/>
      <protection hidden="1"/>
    </xf>
    <xf numFmtId="0" fontId="36" fillId="20" borderId="0" xfId="39" applyFont="1" applyFill="1" applyBorder="1" applyAlignment="1" applyProtection="1">
      <alignment horizontal="center" vertical="center"/>
      <protection locked="0"/>
    </xf>
    <xf numFmtId="0" fontId="36" fillId="20" borderId="15" xfId="39" applyFont="1" applyFill="1" applyBorder="1" applyAlignment="1" applyProtection="1">
      <alignment horizontal="center" vertical="center"/>
      <protection hidden="1"/>
    </xf>
    <xf numFmtId="0" fontId="36" fillId="20" borderId="25" xfId="39" applyFont="1" applyFill="1" applyBorder="1" applyAlignment="1" applyProtection="1">
      <alignment horizontal="center" vertical="center"/>
      <protection hidden="1"/>
    </xf>
    <xf numFmtId="0" fontId="27" fillId="20" borderId="334" xfId="39" applyNumberFormat="1" applyFont="1" applyFill="1" applyBorder="1" applyAlignment="1" applyProtection="1">
      <alignment horizontal="justify" vertical="center" shrinkToFit="1"/>
      <protection hidden="1"/>
    </xf>
    <xf numFmtId="0" fontId="27" fillId="20" borderId="34" xfId="39" applyNumberFormat="1" applyFont="1" applyFill="1" applyBorder="1" applyAlignment="1" applyProtection="1">
      <alignment horizontal="justify" vertical="center" shrinkToFit="1"/>
      <protection hidden="1"/>
    </xf>
    <xf numFmtId="0" fontId="40" fillId="20" borderId="0" xfId="39" applyFont="1" applyFill="1" applyBorder="1" applyAlignment="1" applyProtection="1">
      <alignment horizontal="justify" vertical="center"/>
      <protection locked="0"/>
    </xf>
    <xf numFmtId="0" fontId="36" fillId="20" borderId="10" xfId="39" applyFont="1" applyFill="1" applyBorder="1" applyAlignment="1" applyProtection="1">
      <alignment horizontal="left" vertical="center"/>
      <protection hidden="1"/>
    </xf>
    <xf numFmtId="0" fontId="36" fillId="20" borderId="0" xfId="39" applyFont="1" applyFill="1" applyBorder="1" applyAlignment="1" applyProtection="1">
      <alignment horizontal="left" vertical="center"/>
      <protection hidden="1"/>
    </xf>
    <xf numFmtId="0" fontId="36" fillId="20" borderId="0" xfId="39" applyFont="1" applyFill="1" applyAlignment="1" applyProtection="1">
      <alignment horizontal="center" vertical="center"/>
      <protection hidden="1"/>
    </xf>
    <xf numFmtId="170" fontId="36" fillId="20" borderId="326" xfId="39" applyNumberFormat="1" applyFont="1" applyFill="1" applyBorder="1" applyAlignment="1" applyProtection="1">
      <alignment horizontal="right" vertical="center"/>
      <protection hidden="1"/>
    </xf>
    <xf numFmtId="170" fontId="36" fillId="20" borderId="19" xfId="39" applyNumberFormat="1" applyFont="1" applyFill="1" applyBorder="1" applyAlignment="1" applyProtection="1">
      <alignment horizontal="right" vertical="center"/>
      <protection hidden="1"/>
    </xf>
    <xf numFmtId="170" fontId="36" fillId="20" borderId="327" xfId="39" applyNumberFormat="1" applyFont="1" applyFill="1" applyBorder="1" applyAlignment="1" applyProtection="1">
      <alignment horizontal="right" vertical="center"/>
      <protection hidden="1"/>
    </xf>
    <xf numFmtId="170" fontId="36" fillId="20" borderId="331" xfId="39" applyNumberFormat="1" applyFont="1" applyFill="1" applyBorder="1" applyAlignment="1" applyProtection="1">
      <alignment horizontal="right" vertical="center"/>
      <protection hidden="1"/>
    </xf>
    <xf numFmtId="170" fontId="36" fillId="20" borderId="22" xfId="39" applyNumberFormat="1" applyFont="1" applyFill="1" applyBorder="1" applyAlignment="1" applyProtection="1">
      <alignment horizontal="right" vertical="center"/>
      <protection hidden="1"/>
    </xf>
    <xf numFmtId="170" fontId="36" fillId="20" borderId="332" xfId="39" applyNumberFormat="1" applyFont="1" applyFill="1" applyBorder="1" applyAlignment="1" applyProtection="1">
      <alignment horizontal="right" vertical="center"/>
      <protection hidden="1"/>
    </xf>
    <xf numFmtId="0" fontId="36" fillId="20" borderId="335" xfId="39" applyFont="1" applyFill="1" applyBorder="1" applyAlignment="1" applyProtection="1">
      <alignment horizontal="justify" vertical="center" wrapText="1"/>
      <protection hidden="1"/>
    </xf>
    <xf numFmtId="0" fontId="36" fillId="20" borderId="19" xfId="39" applyFont="1" applyFill="1" applyBorder="1" applyAlignment="1" applyProtection="1">
      <alignment horizontal="justify" vertical="center"/>
      <protection hidden="1"/>
    </xf>
    <xf numFmtId="0" fontId="36" fillId="20" borderId="10" xfId="39" applyFont="1" applyFill="1" applyBorder="1" applyAlignment="1" applyProtection="1">
      <alignment horizontal="justify" vertical="center"/>
      <protection hidden="1"/>
    </xf>
    <xf numFmtId="0" fontId="36" fillId="20" borderId="0" xfId="39" applyFont="1" applyFill="1" applyBorder="1" applyAlignment="1" applyProtection="1">
      <alignment horizontal="justify" vertical="center"/>
      <protection hidden="1"/>
    </xf>
    <xf numFmtId="0" fontId="10" fillId="20" borderId="0" xfId="39" applyFont="1" applyFill="1" applyAlignment="1" applyProtection="1">
      <alignment horizontal="left" vertical="center"/>
      <protection hidden="1"/>
    </xf>
    <xf numFmtId="0" fontId="25" fillId="20" borderId="0" xfId="39" applyFont="1" applyFill="1" applyAlignment="1" applyProtection="1">
      <alignment horizontal="left" vertical="center"/>
      <protection locked="0"/>
    </xf>
    <xf numFmtId="0" fontId="36" fillId="20" borderId="24" xfId="39" applyFont="1" applyFill="1" applyBorder="1" applyAlignment="1" applyProtection="1">
      <alignment horizontal="center" vertical="center"/>
      <protection hidden="1"/>
    </xf>
    <xf numFmtId="0" fontId="36" fillId="20" borderId="334" xfId="39" applyFont="1" applyFill="1" applyBorder="1" applyAlignment="1" applyProtection="1">
      <alignment horizontal="left" vertical="center" shrinkToFit="1"/>
      <protection hidden="1"/>
    </xf>
    <xf numFmtId="0" fontId="36" fillId="20" borderId="37" xfId="39" applyFont="1" applyFill="1" applyBorder="1" applyAlignment="1" applyProtection="1">
      <alignment horizontal="left" vertical="center" shrinkToFit="1"/>
      <protection hidden="1"/>
    </xf>
    <xf numFmtId="0" fontId="36" fillId="20" borderId="34" xfId="39" applyFont="1" applyFill="1" applyBorder="1" applyAlignment="1" applyProtection="1">
      <alignment horizontal="left" vertical="center" shrinkToFit="1"/>
      <protection hidden="1"/>
    </xf>
    <xf numFmtId="0" fontId="36" fillId="20" borderId="0" xfId="39" applyFont="1" applyFill="1" applyAlignment="1" applyProtection="1">
      <alignment horizontal="justify" vertical="center"/>
      <protection locked="0"/>
    </xf>
    <xf numFmtId="0" fontId="36" fillId="27" borderId="0" xfId="39" applyFont="1" applyFill="1" applyAlignment="1" applyProtection="1">
      <alignment horizontal="center" vertical="center"/>
      <protection locked="0"/>
    </xf>
    <xf numFmtId="0" fontId="27" fillId="20" borderId="0" xfId="39" applyFont="1" applyFill="1" applyBorder="1" applyAlignment="1" applyProtection="1">
      <alignment horizontal="left" vertical="center"/>
      <protection hidden="1"/>
    </xf>
    <xf numFmtId="0" fontId="36" fillId="20" borderId="24" xfId="39" applyFont="1" applyFill="1" applyBorder="1" applyAlignment="1" applyProtection="1">
      <alignment horizontal="center" vertical="center"/>
      <protection locked="0"/>
    </xf>
    <xf numFmtId="0" fontId="24" fillId="20" borderId="0" xfId="39" applyFont="1" applyFill="1" applyBorder="1" applyAlignment="1" applyProtection="1">
      <alignment vertical="center" wrapText="1"/>
      <protection locked="0"/>
    </xf>
    <xf numFmtId="0" fontId="24" fillId="20" borderId="0" xfId="39" applyFont="1" applyFill="1" applyBorder="1" applyAlignment="1" applyProtection="1">
      <alignment vertical="center"/>
      <protection locked="0"/>
    </xf>
    <xf numFmtId="0" fontId="36" fillId="20" borderId="336" xfId="39" applyFont="1" applyFill="1" applyBorder="1" applyAlignment="1" applyProtection="1">
      <alignment horizontal="left" vertical="center" shrinkToFit="1"/>
      <protection hidden="1"/>
    </xf>
    <xf numFmtId="0" fontId="36" fillId="20" borderId="38" xfId="39" applyFont="1" applyFill="1" applyBorder="1" applyAlignment="1" applyProtection="1">
      <alignment horizontal="left" vertical="center" shrinkToFit="1"/>
      <protection hidden="1"/>
    </xf>
    <xf numFmtId="0" fontId="36" fillId="20" borderId="36" xfId="39" applyFont="1" applyFill="1" applyBorder="1" applyAlignment="1" applyProtection="1">
      <alignment horizontal="left" vertical="center" shrinkToFit="1"/>
      <protection hidden="1"/>
    </xf>
    <xf numFmtId="0" fontId="36" fillId="20" borderId="336" xfId="39" applyNumberFormat="1" applyFont="1" applyFill="1" applyBorder="1" applyAlignment="1" applyProtection="1">
      <alignment horizontal="justify" vertical="center" shrinkToFit="1"/>
      <protection hidden="1"/>
    </xf>
    <xf numFmtId="0" fontId="36" fillId="20" borderId="36" xfId="39" applyNumberFormat="1" applyFont="1" applyFill="1" applyBorder="1" applyAlignment="1" applyProtection="1">
      <alignment horizontal="justify" vertical="center" shrinkToFit="1"/>
      <protection hidden="1"/>
    </xf>
    <xf numFmtId="170" fontId="36" fillId="20" borderId="336" xfId="39" applyNumberFormat="1" applyFont="1" applyFill="1" applyBorder="1" applyAlignment="1" applyProtection="1">
      <alignment horizontal="right" vertical="center" shrinkToFit="1"/>
      <protection hidden="1"/>
    </xf>
    <xf numFmtId="170" fontId="36" fillId="20" borderId="38" xfId="39" applyNumberFormat="1" applyFont="1" applyFill="1" applyBorder="1" applyAlignment="1" applyProtection="1">
      <alignment horizontal="right" vertical="center" shrinkToFit="1"/>
      <protection hidden="1"/>
    </xf>
    <xf numFmtId="170" fontId="36" fillId="20" borderId="36" xfId="39" applyNumberFormat="1" applyFont="1" applyFill="1" applyBorder="1" applyAlignment="1" applyProtection="1">
      <alignment horizontal="right" vertical="center" shrinkToFit="1"/>
      <protection hidden="1"/>
    </xf>
    <xf numFmtId="0" fontId="36" fillId="20" borderId="337" xfId="39" applyFont="1" applyFill="1" applyBorder="1" applyAlignment="1" applyProtection="1">
      <alignment horizontal="left" vertical="center" shrinkToFit="1"/>
      <protection hidden="1"/>
    </xf>
    <xf numFmtId="0" fontId="36" fillId="20" borderId="274" xfId="39" applyFont="1" applyFill="1" applyBorder="1" applyAlignment="1" applyProtection="1">
      <alignment horizontal="left" vertical="center" shrinkToFit="1"/>
      <protection hidden="1"/>
    </xf>
    <xf numFmtId="0" fontId="36" fillId="20" borderId="338" xfId="39" applyFont="1" applyFill="1" applyBorder="1" applyAlignment="1" applyProtection="1">
      <alignment horizontal="left" vertical="center" shrinkToFit="1"/>
      <protection hidden="1"/>
    </xf>
    <xf numFmtId="0" fontId="36" fillId="20" borderId="337" xfId="39" applyNumberFormat="1" applyFont="1" applyFill="1" applyBorder="1" applyAlignment="1" applyProtection="1">
      <alignment horizontal="justify" vertical="center" shrinkToFit="1"/>
      <protection hidden="1"/>
    </xf>
    <xf numFmtId="0" fontId="36" fillId="20" borderId="338" xfId="39" applyNumberFormat="1" applyFont="1" applyFill="1" applyBorder="1" applyAlignment="1" applyProtection="1">
      <alignment horizontal="justify" vertical="center" shrinkToFit="1"/>
      <protection hidden="1"/>
    </xf>
    <xf numFmtId="170" fontId="36" fillId="20" borderId="337" xfId="39" applyNumberFormat="1" applyFont="1" applyFill="1" applyBorder="1" applyAlignment="1" applyProtection="1">
      <alignment horizontal="right" vertical="center" shrinkToFit="1"/>
      <protection hidden="1"/>
    </xf>
    <xf numFmtId="170" fontId="36" fillId="20" borderId="274" xfId="39" applyNumberFormat="1" applyFont="1" applyFill="1" applyBorder="1" applyAlignment="1" applyProtection="1">
      <alignment horizontal="right" vertical="center" shrinkToFit="1"/>
      <protection hidden="1"/>
    </xf>
    <xf numFmtId="170" fontId="36" fillId="20" borderId="338" xfId="39" applyNumberFormat="1" applyFont="1" applyFill="1" applyBorder="1" applyAlignment="1" applyProtection="1">
      <alignment horizontal="right" vertical="center" shrinkToFit="1"/>
      <protection hidden="1"/>
    </xf>
    <xf numFmtId="170" fontId="36" fillId="20" borderId="339" xfId="39" applyNumberFormat="1" applyFont="1" applyFill="1" applyBorder="1" applyAlignment="1" applyProtection="1">
      <alignment horizontal="right" vertical="center" shrinkToFit="1"/>
      <protection hidden="1"/>
    </xf>
    <xf numFmtId="170" fontId="36" fillId="20" borderId="340" xfId="39" applyNumberFormat="1" applyFont="1" applyFill="1" applyBorder="1" applyAlignment="1" applyProtection="1">
      <alignment horizontal="right" vertical="center" shrinkToFit="1"/>
      <protection hidden="1"/>
    </xf>
    <xf numFmtId="170" fontId="36" fillId="20" borderId="266" xfId="39" applyNumberFormat="1" applyFont="1" applyFill="1" applyBorder="1" applyAlignment="1" applyProtection="1">
      <alignment horizontal="right" vertical="center" shrinkToFit="1"/>
      <protection hidden="1"/>
    </xf>
    <xf numFmtId="0" fontId="10" fillId="20" borderId="0" xfId="0" applyFont="1" applyFill="1" applyBorder="1" applyAlignment="1" applyProtection="1">
      <alignment horizontal="center" vertical="center"/>
      <protection locked="0"/>
    </xf>
    <xf numFmtId="0" fontId="10" fillId="20" borderId="12" xfId="0" applyFont="1" applyFill="1" applyBorder="1" applyAlignment="1" applyProtection="1">
      <alignment horizontal="center" vertical="center"/>
      <protection locked="0"/>
    </xf>
    <xf numFmtId="14" fontId="10" fillId="20" borderId="0" xfId="0" applyNumberFormat="1" applyFont="1" applyFill="1" applyBorder="1" applyAlignment="1" applyProtection="1">
      <alignment horizontal="center" vertical="center"/>
      <protection hidden="1"/>
    </xf>
    <xf numFmtId="0" fontId="10" fillId="20" borderId="0" xfId="0" applyFont="1" applyFill="1" applyBorder="1" applyAlignment="1" applyProtection="1">
      <alignment horizontal="center" vertical="center"/>
      <protection hidden="1"/>
    </xf>
    <xf numFmtId="4" fontId="20" fillId="20" borderId="14" xfId="0" applyNumberFormat="1" applyFont="1" applyFill="1" applyBorder="1" applyAlignment="1" applyProtection="1">
      <alignment horizontal="center" vertical="center" shrinkToFit="1"/>
      <protection hidden="1"/>
    </xf>
    <xf numFmtId="4" fontId="20" fillId="20" borderId="14" xfId="0" applyNumberFormat="1" applyFont="1" applyFill="1" applyBorder="1" applyAlignment="1" applyProtection="1">
      <alignment horizontal="right" vertical="center" shrinkToFit="1"/>
      <protection hidden="1"/>
    </xf>
    <xf numFmtId="0" fontId="44" fillId="20" borderId="0" xfId="0" applyFont="1" applyFill="1"/>
    <xf numFmtId="0" fontId="44" fillId="20" borderId="12" xfId="0" applyFont="1" applyFill="1" applyBorder="1" applyAlignment="1" applyProtection="1">
      <alignment horizontal="center" vertical="center"/>
      <protection hidden="1"/>
    </xf>
    <xf numFmtId="0" fontId="0" fillId="20" borderId="0" xfId="0" applyNumberFormat="1" applyFill="1" applyBorder="1" applyAlignment="1" applyProtection="1">
      <alignment horizontal="justify" vertical="center"/>
      <protection locked="0"/>
    </xf>
    <xf numFmtId="0" fontId="0" fillId="20" borderId="0" xfId="0" applyFill="1" applyBorder="1" applyAlignment="1" applyProtection="1">
      <alignment horizontal="justify" vertical="center"/>
      <protection locked="0"/>
    </xf>
    <xf numFmtId="0" fontId="1" fillId="20" borderId="23" xfId="0" applyFont="1" applyFill="1" applyBorder="1" applyAlignment="1" applyProtection="1">
      <alignment horizontal="left" vertical="center"/>
      <protection locked="0"/>
    </xf>
    <xf numFmtId="4" fontId="20" fillId="26" borderId="171" xfId="0" applyNumberFormat="1" applyFont="1" applyFill="1" applyBorder="1" applyAlignment="1" applyProtection="1">
      <alignment horizontal="right" vertical="center" shrinkToFit="1"/>
      <protection locked="0"/>
    </xf>
    <xf numFmtId="4" fontId="20" fillId="26" borderId="341" xfId="0" applyNumberFormat="1" applyFont="1" applyFill="1" applyBorder="1" applyAlignment="1" applyProtection="1">
      <alignment horizontal="right" vertical="center" shrinkToFit="1"/>
      <protection locked="0"/>
    </xf>
    <xf numFmtId="4" fontId="1" fillId="20" borderId="341" xfId="0" applyNumberFormat="1" applyFont="1" applyFill="1" applyBorder="1" applyAlignment="1" applyProtection="1">
      <alignment horizontal="right" vertical="center" shrinkToFit="1"/>
      <protection hidden="1"/>
    </xf>
    <xf numFmtId="4" fontId="1" fillId="20" borderId="172" xfId="0" applyNumberFormat="1" applyFont="1" applyFill="1" applyBorder="1" applyAlignment="1" applyProtection="1">
      <alignment horizontal="right" vertical="center" shrinkToFit="1"/>
      <protection hidden="1"/>
    </xf>
    <xf numFmtId="0" fontId="25" fillId="20" borderId="0" xfId="0" applyFont="1" applyFill="1" applyBorder="1" applyAlignment="1" applyProtection="1">
      <alignment horizontal="center" vertical="center"/>
      <protection locked="0"/>
    </xf>
    <xf numFmtId="0" fontId="10" fillId="20" borderId="15" xfId="0" applyFont="1" applyFill="1" applyBorder="1" applyAlignment="1" applyProtection="1">
      <alignment horizontal="center" vertical="center"/>
      <protection hidden="1"/>
    </xf>
    <xf numFmtId="0" fontId="10" fillId="20" borderId="24" xfId="0" applyFont="1" applyFill="1" applyBorder="1" applyAlignment="1" applyProtection="1">
      <alignment horizontal="center" vertical="center"/>
      <protection hidden="1"/>
    </xf>
    <xf numFmtId="0" fontId="10" fillId="20" borderId="25" xfId="0" applyFont="1" applyFill="1" applyBorder="1" applyAlignment="1" applyProtection="1">
      <alignment horizontal="center" vertical="center"/>
      <protection hidden="1"/>
    </xf>
    <xf numFmtId="171" fontId="10" fillId="20" borderId="28" xfId="0" applyNumberFormat="1" applyFont="1" applyFill="1" applyBorder="1" applyAlignment="1" applyProtection="1">
      <alignment horizontal="center" vertical="center"/>
      <protection hidden="1"/>
    </xf>
    <xf numFmtId="171" fontId="10" fillId="20" borderId="23" xfId="0" applyNumberFormat="1" applyFont="1" applyFill="1" applyBorder="1" applyAlignment="1" applyProtection="1">
      <alignment horizontal="center" vertical="center"/>
      <protection hidden="1"/>
    </xf>
    <xf numFmtId="171" fontId="10" fillId="20" borderId="29" xfId="0" applyNumberFormat="1" applyFont="1" applyFill="1" applyBorder="1" applyAlignment="1" applyProtection="1">
      <alignment horizontal="center" vertical="center"/>
      <protection hidden="1"/>
    </xf>
    <xf numFmtId="171" fontId="10" fillId="20" borderId="30" xfId="0" applyNumberFormat="1" applyFont="1" applyFill="1" applyBorder="1" applyAlignment="1" applyProtection="1">
      <alignment horizontal="center" vertical="center"/>
      <protection hidden="1"/>
    </xf>
    <xf numFmtId="171" fontId="10" fillId="20" borderId="12" xfId="0" applyNumberFormat="1" applyFont="1" applyFill="1" applyBorder="1" applyAlignment="1" applyProtection="1">
      <alignment horizontal="center" vertical="center"/>
      <protection hidden="1"/>
    </xf>
    <xf numFmtId="171" fontId="10" fillId="20" borderId="13" xfId="0" applyNumberFormat="1" applyFont="1" applyFill="1" applyBorder="1" applyAlignment="1" applyProtection="1">
      <alignment horizontal="center" vertical="center"/>
      <protection hidden="1"/>
    </xf>
    <xf numFmtId="0" fontId="20" fillId="20" borderId="15" xfId="0" applyFont="1" applyFill="1" applyBorder="1" applyAlignment="1" applyProtection="1">
      <alignment horizontal="center" vertical="center" shrinkToFit="1"/>
      <protection hidden="1"/>
    </xf>
    <xf numFmtId="0" fontId="20" fillId="20" borderId="24" xfId="0" applyFont="1" applyFill="1" applyBorder="1" applyAlignment="1" applyProtection="1">
      <alignment horizontal="center" vertical="center" shrinkToFit="1"/>
      <protection hidden="1"/>
    </xf>
    <xf numFmtId="0" fontId="20" fillId="20" borderId="25" xfId="0" applyFont="1" applyFill="1" applyBorder="1" applyAlignment="1" applyProtection="1">
      <alignment horizontal="center" vertical="center" shrinkToFit="1"/>
      <protection hidden="1"/>
    </xf>
    <xf numFmtId="0" fontId="20" fillId="20" borderId="161" xfId="0" applyFont="1" applyFill="1" applyBorder="1" applyAlignment="1" applyProtection="1">
      <alignment horizontal="left" vertical="center" shrinkToFit="1"/>
      <protection hidden="1"/>
    </xf>
    <xf numFmtId="4" fontId="10" fillId="20" borderId="14" xfId="0" applyNumberFormat="1" applyFont="1" applyFill="1" applyBorder="1" applyAlignment="1" applyProtection="1">
      <alignment horizontal="center" vertical="center" shrinkToFit="1"/>
      <protection hidden="1"/>
    </xf>
    <xf numFmtId="4" fontId="1" fillId="20" borderId="14" xfId="0" applyNumberFormat="1" applyFont="1" applyFill="1" applyBorder="1" applyAlignment="1" applyProtection="1">
      <alignment horizontal="right" vertical="center" shrinkToFit="1"/>
      <protection hidden="1"/>
    </xf>
    <xf numFmtId="0" fontId="25" fillId="20" borderId="28" xfId="0" applyFont="1" applyFill="1" applyBorder="1" applyAlignment="1" applyProtection="1">
      <alignment horizontal="center" vertical="center" wrapText="1"/>
      <protection hidden="1"/>
    </xf>
    <xf numFmtId="0" fontId="25" fillId="20" borderId="23" xfId="0" applyFont="1" applyFill="1" applyBorder="1" applyAlignment="1" applyProtection="1">
      <alignment horizontal="center" vertical="center"/>
      <protection hidden="1"/>
    </xf>
    <xf numFmtId="0" fontId="25" fillId="20" borderId="29" xfId="0" applyFont="1" applyFill="1" applyBorder="1" applyAlignment="1" applyProtection="1">
      <alignment horizontal="center" vertical="center"/>
      <protection hidden="1"/>
    </xf>
    <xf numFmtId="0" fontId="25" fillId="20" borderId="10" xfId="0" applyFont="1" applyFill="1" applyBorder="1" applyAlignment="1" applyProtection="1">
      <alignment horizontal="center" vertical="center"/>
      <protection hidden="1"/>
    </xf>
    <xf numFmtId="0" fontId="25" fillId="20" borderId="0" xfId="0" applyFont="1" applyFill="1" applyBorder="1" applyAlignment="1" applyProtection="1">
      <alignment horizontal="center" vertical="center"/>
      <protection hidden="1"/>
    </xf>
    <xf numFmtId="0" fontId="25" fillId="20" borderId="11" xfId="0" applyFont="1" applyFill="1" applyBorder="1" applyAlignment="1" applyProtection="1">
      <alignment horizontal="center" vertical="center"/>
      <protection hidden="1"/>
    </xf>
    <xf numFmtId="0" fontId="25" fillId="20" borderId="30" xfId="0" applyFont="1" applyFill="1" applyBorder="1" applyAlignment="1" applyProtection="1">
      <alignment horizontal="center" vertical="center"/>
      <protection hidden="1"/>
    </xf>
    <xf numFmtId="0" fontId="25" fillId="20" borderId="12" xfId="0" applyFont="1" applyFill="1" applyBorder="1" applyAlignment="1" applyProtection="1">
      <alignment horizontal="center" vertical="center"/>
      <protection hidden="1"/>
    </xf>
    <xf numFmtId="0" fontId="25" fillId="20" borderId="13" xfId="0" applyFont="1" applyFill="1" applyBorder="1" applyAlignment="1" applyProtection="1">
      <alignment horizontal="center" vertical="center"/>
      <protection hidden="1"/>
    </xf>
    <xf numFmtId="0" fontId="20" fillId="20" borderId="26" xfId="0" applyFont="1" applyFill="1" applyBorder="1" applyAlignment="1" applyProtection="1">
      <alignment horizontal="center" vertical="center" wrapText="1"/>
      <protection hidden="1"/>
    </xf>
    <xf numFmtId="0" fontId="20" fillId="20" borderId="27" xfId="0" applyFont="1" applyFill="1" applyBorder="1" applyAlignment="1" applyProtection="1">
      <alignment horizontal="center" vertical="center" wrapText="1"/>
      <protection hidden="1"/>
    </xf>
    <xf numFmtId="0" fontId="0" fillId="20" borderId="26" xfId="0" applyFill="1" applyBorder="1" applyAlignment="1" applyProtection="1">
      <alignment horizontal="center" vertical="center" wrapText="1"/>
      <protection hidden="1"/>
    </xf>
    <xf numFmtId="0" fontId="0" fillId="20" borderId="27" xfId="0" applyFill="1" applyBorder="1" applyAlignment="1" applyProtection="1">
      <alignment horizontal="center" vertical="center" wrapText="1"/>
      <protection hidden="1"/>
    </xf>
    <xf numFmtId="0" fontId="1" fillId="20" borderId="161" xfId="0" applyNumberFormat="1" applyFont="1" applyFill="1" applyBorder="1" applyAlignment="1" applyProtection="1">
      <alignment horizontal="center" vertical="center" shrinkToFit="1"/>
      <protection hidden="1"/>
    </xf>
    <xf numFmtId="0" fontId="20" fillId="26" borderId="15" xfId="0" applyFont="1" applyFill="1" applyBorder="1" applyAlignment="1" applyProtection="1">
      <alignment horizontal="center" vertical="center" wrapText="1" shrinkToFit="1"/>
      <protection locked="0"/>
    </xf>
    <xf numFmtId="0" fontId="20" fillId="26" borderId="24" xfId="0" applyFont="1" applyFill="1" applyBorder="1" applyAlignment="1" applyProtection="1">
      <alignment horizontal="center" vertical="center" wrapText="1" shrinkToFit="1"/>
      <protection locked="0"/>
    </xf>
    <xf numFmtId="0" fontId="20" fillId="26" borderId="25" xfId="0" applyFont="1" applyFill="1" applyBorder="1" applyAlignment="1" applyProtection="1">
      <alignment horizontal="center" vertical="center" wrapText="1" shrinkToFit="1"/>
      <protection locked="0"/>
    </xf>
    <xf numFmtId="4" fontId="20" fillId="26" borderId="174" xfId="0" applyNumberFormat="1" applyFont="1" applyFill="1" applyBorder="1" applyAlignment="1" applyProtection="1">
      <alignment horizontal="right" vertical="center" shrinkToFit="1"/>
      <protection locked="0"/>
    </xf>
    <xf numFmtId="4" fontId="20" fillId="26" borderId="342" xfId="0" applyNumberFormat="1" applyFont="1" applyFill="1" applyBorder="1" applyAlignment="1" applyProtection="1">
      <alignment horizontal="right" vertical="center" shrinkToFit="1"/>
      <protection locked="0"/>
    </xf>
    <xf numFmtId="0" fontId="1" fillId="20" borderId="160" xfId="0" applyNumberFormat="1" applyFont="1" applyFill="1" applyBorder="1" applyAlignment="1" applyProtection="1">
      <alignment horizontal="center" vertical="center" shrinkToFit="1"/>
      <protection hidden="1"/>
    </xf>
    <xf numFmtId="4" fontId="20" fillId="20" borderId="341" xfId="0" applyNumberFormat="1" applyFont="1" applyFill="1" applyBorder="1" applyAlignment="1" applyProtection="1">
      <alignment horizontal="right" vertical="center" shrinkToFit="1"/>
      <protection hidden="1"/>
    </xf>
    <xf numFmtId="4" fontId="20" fillId="20" borderId="172" xfId="0" applyNumberFormat="1" applyFont="1" applyFill="1" applyBorder="1" applyAlignment="1" applyProtection="1">
      <alignment horizontal="right" vertical="center" shrinkToFit="1"/>
      <protection hidden="1"/>
    </xf>
    <xf numFmtId="0" fontId="10" fillId="26" borderId="15" xfId="0" applyFont="1" applyFill="1" applyBorder="1" applyAlignment="1" applyProtection="1">
      <alignment horizontal="left" vertical="center"/>
      <protection locked="0"/>
    </xf>
    <xf numFmtId="0" fontId="10" fillId="26" borderId="24" xfId="0" applyFont="1" applyFill="1" applyBorder="1" applyAlignment="1" applyProtection="1">
      <alignment horizontal="left" vertical="center"/>
      <protection locked="0"/>
    </xf>
    <xf numFmtId="0" fontId="10" fillId="26" borderId="25" xfId="0" applyFont="1" applyFill="1" applyBorder="1" applyAlignment="1" applyProtection="1">
      <alignment horizontal="left" vertical="center"/>
      <protection locked="0"/>
    </xf>
    <xf numFmtId="0" fontId="25" fillId="20" borderId="15" xfId="0" applyFont="1" applyFill="1" applyBorder="1" applyAlignment="1" applyProtection="1">
      <alignment horizontal="left" vertical="center"/>
      <protection hidden="1"/>
    </xf>
    <xf numFmtId="0" fontId="25" fillId="20" borderId="24" xfId="0" applyFont="1" applyFill="1" applyBorder="1" applyAlignment="1" applyProtection="1">
      <alignment horizontal="left" vertical="center"/>
      <protection hidden="1"/>
    </xf>
    <xf numFmtId="0" fontId="25" fillId="20" borderId="25" xfId="0" applyFont="1" applyFill="1" applyBorder="1" applyAlignment="1" applyProtection="1">
      <alignment horizontal="left" vertical="center"/>
      <protection hidden="1"/>
    </xf>
    <xf numFmtId="0" fontId="25" fillId="20" borderId="28" xfId="0" applyFont="1" applyFill="1" applyBorder="1" applyAlignment="1" applyProtection="1">
      <alignment horizontal="center" vertical="center"/>
      <protection locked="0"/>
    </xf>
    <xf numFmtId="0" fontId="25" fillId="20" borderId="23" xfId="0" applyFont="1" applyFill="1" applyBorder="1" applyAlignment="1" applyProtection="1">
      <alignment horizontal="center" vertical="center"/>
      <protection locked="0"/>
    </xf>
    <xf numFmtId="0" fontId="25" fillId="20" borderId="29" xfId="0" applyFont="1" applyFill="1" applyBorder="1" applyAlignment="1" applyProtection="1">
      <alignment horizontal="center" vertical="center"/>
      <protection locked="0"/>
    </xf>
    <xf numFmtId="0" fontId="25" fillId="20" borderId="10" xfId="0" applyFont="1" applyFill="1" applyBorder="1" applyAlignment="1" applyProtection="1">
      <alignment horizontal="center" vertical="center"/>
      <protection locked="0"/>
    </xf>
    <xf numFmtId="0" fontId="25" fillId="20" borderId="30" xfId="0" applyFont="1" applyFill="1" applyBorder="1" applyAlignment="1" applyProtection="1">
      <alignment horizontal="center" vertical="center"/>
      <protection locked="0"/>
    </xf>
    <xf numFmtId="0" fontId="25" fillId="20" borderId="12" xfId="0" applyFont="1" applyFill="1" applyBorder="1" applyAlignment="1" applyProtection="1">
      <alignment horizontal="center" vertical="center"/>
      <protection locked="0"/>
    </xf>
    <xf numFmtId="0" fontId="0" fillId="20" borderId="14" xfId="0" applyFill="1" applyBorder="1" applyAlignment="1" applyProtection="1">
      <alignment horizontal="left" vertical="center" shrinkToFit="1"/>
      <protection hidden="1"/>
    </xf>
    <xf numFmtId="0" fontId="20" fillId="20" borderId="15" xfId="0" applyFont="1" applyFill="1" applyBorder="1" applyAlignment="1" applyProtection="1">
      <alignment horizontal="center" vertical="center" wrapText="1"/>
      <protection hidden="1"/>
    </xf>
    <xf numFmtId="0" fontId="20" fillId="20" borderId="343" xfId="0" applyFont="1" applyFill="1" applyBorder="1" applyAlignment="1" applyProtection="1">
      <alignment horizontal="center" vertical="center" wrapText="1"/>
      <protection hidden="1"/>
    </xf>
    <xf numFmtId="0" fontId="0" fillId="20" borderId="26" xfId="0" applyFill="1" applyBorder="1" applyAlignment="1" applyProtection="1">
      <alignment horizontal="center" vertical="center" textRotation="90"/>
      <protection hidden="1"/>
    </xf>
    <xf numFmtId="0" fontId="0" fillId="20" borderId="27" xfId="0" applyFill="1" applyBorder="1" applyAlignment="1" applyProtection="1">
      <alignment horizontal="center" vertical="center" textRotation="90"/>
      <protection hidden="1"/>
    </xf>
    <xf numFmtId="0" fontId="20" fillId="20" borderId="160" xfId="0" applyFont="1" applyFill="1" applyBorder="1" applyAlignment="1" applyProtection="1">
      <alignment horizontal="left" vertical="center" shrinkToFit="1"/>
      <protection hidden="1"/>
    </xf>
    <xf numFmtId="0" fontId="25" fillId="20" borderId="23" xfId="0" applyFont="1" applyFill="1" applyBorder="1" applyAlignment="1" applyProtection="1">
      <alignment horizontal="center" vertical="center" wrapText="1"/>
      <protection hidden="1"/>
    </xf>
    <xf numFmtId="0" fontId="0" fillId="20" borderId="28" xfId="0" applyFill="1" applyBorder="1" applyAlignment="1" applyProtection="1">
      <alignment horizontal="left" vertical="center" shrinkToFit="1"/>
      <protection hidden="1"/>
    </xf>
    <xf numFmtId="0" fontId="0" fillId="20" borderId="23" xfId="0" applyFill="1" applyBorder="1" applyAlignment="1" applyProtection="1">
      <alignment horizontal="left" vertical="center" shrinkToFit="1"/>
      <protection hidden="1"/>
    </xf>
    <xf numFmtId="0" fontId="0" fillId="20" borderId="29" xfId="0" applyFill="1" applyBorder="1" applyAlignment="1" applyProtection="1">
      <alignment horizontal="left" vertical="center" shrinkToFit="1"/>
      <protection hidden="1"/>
    </xf>
    <xf numFmtId="0" fontId="0" fillId="20" borderId="30" xfId="0" applyFill="1" applyBorder="1" applyAlignment="1" applyProtection="1">
      <alignment horizontal="left" vertical="center" shrinkToFit="1"/>
      <protection hidden="1"/>
    </xf>
    <xf numFmtId="0" fontId="0" fillId="20" borderId="12" xfId="0" applyFill="1" applyBorder="1" applyAlignment="1" applyProtection="1">
      <alignment horizontal="left" vertical="center" shrinkToFit="1"/>
      <protection hidden="1"/>
    </xf>
    <xf numFmtId="0" fontId="0" fillId="20" borderId="13" xfId="0" applyFill="1" applyBorder="1" applyAlignment="1" applyProtection="1">
      <alignment horizontal="left" vertical="center" shrinkToFit="1"/>
      <protection hidden="1"/>
    </xf>
    <xf numFmtId="0" fontId="10" fillId="20" borderId="14" xfId="0" applyFont="1" applyFill="1" applyBorder="1" applyAlignment="1" applyProtection="1">
      <alignment horizontal="center" vertical="center"/>
      <protection hidden="1"/>
    </xf>
    <xf numFmtId="0" fontId="2" fillId="26" borderId="14" xfId="0" applyFont="1" applyFill="1" applyBorder="1" applyAlignment="1" applyProtection="1">
      <alignment horizontal="center" vertical="center" wrapText="1" shrinkToFit="1"/>
      <protection locked="0"/>
    </xf>
    <xf numFmtId="0" fontId="0" fillId="20" borderId="344" xfId="0" applyFill="1" applyBorder="1" applyAlignment="1" applyProtection="1">
      <alignment horizontal="center" vertical="center" wrapText="1"/>
      <protection hidden="1"/>
    </xf>
    <xf numFmtId="0" fontId="0" fillId="20" borderId="173" xfId="0" applyFill="1" applyBorder="1" applyAlignment="1" applyProtection="1">
      <alignment horizontal="center" vertical="center" wrapText="1"/>
      <protection hidden="1"/>
    </xf>
    <xf numFmtId="0" fontId="20" fillId="20" borderId="179" xfId="0" applyFont="1" applyFill="1" applyBorder="1" applyAlignment="1" applyProtection="1">
      <alignment horizontal="center" vertical="center" wrapText="1"/>
      <protection hidden="1"/>
    </xf>
    <xf numFmtId="0" fontId="20" fillId="20" borderId="344" xfId="0" applyFont="1" applyFill="1" applyBorder="1" applyAlignment="1" applyProtection="1">
      <alignment horizontal="center" vertical="center" wrapText="1"/>
      <protection hidden="1"/>
    </xf>
    <xf numFmtId="4" fontId="20" fillId="20" borderId="342" xfId="0" applyNumberFormat="1" applyFont="1" applyFill="1" applyBorder="1" applyAlignment="1" applyProtection="1">
      <alignment horizontal="right" vertical="center" shrinkToFit="1"/>
      <protection hidden="1"/>
    </xf>
    <xf numFmtId="4" fontId="20" fillId="20" borderId="175" xfId="0" applyNumberFormat="1" applyFont="1" applyFill="1" applyBorder="1" applyAlignment="1" applyProtection="1">
      <alignment horizontal="right" vertical="center" shrinkToFit="1"/>
      <protection hidden="1"/>
    </xf>
    <xf numFmtId="0" fontId="0" fillId="20" borderId="23" xfId="0" applyFill="1" applyBorder="1" applyAlignment="1" applyProtection="1">
      <alignment horizontal="center" vertical="center"/>
      <protection hidden="1"/>
    </xf>
    <xf numFmtId="0" fontId="10" fillId="20" borderId="11" xfId="0" applyFont="1" applyFill="1" applyBorder="1" applyAlignment="1" applyProtection="1">
      <alignment horizontal="center" vertical="center"/>
      <protection locked="0"/>
    </xf>
    <xf numFmtId="4" fontId="1" fillId="20" borderId="342" xfId="0" applyNumberFormat="1" applyFont="1" applyFill="1" applyBorder="1" applyAlignment="1" applyProtection="1">
      <alignment horizontal="right" vertical="center" shrinkToFit="1"/>
      <protection hidden="1"/>
    </xf>
    <xf numFmtId="4" fontId="1" fillId="20" borderId="175" xfId="0" applyNumberFormat="1" applyFont="1" applyFill="1" applyBorder="1" applyAlignment="1" applyProtection="1">
      <alignment horizontal="right" vertical="center" shrinkToFit="1"/>
      <protection hidden="1"/>
    </xf>
    <xf numFmtId="0" fontId="10" fillId="20" borderId="13" xfId="0" applyFont="1" applyFill="1" applyBorder="1" applyAlignment="1" applyProtection="1">
      <alignment horizontal="center" vertical="center"/>
      <protection locked="0"/>
    </xf>
    <xf numFmtId="0" fontId="10" fillId="20" borderId="0" xfId="0" applyFont="1" applyFill="1" applyBorder="1" applyAlignment="1" applyProtection="1">
      <alignment horizontal="center" vertical="center" shrinkToFit="1"/>
      <protection hidden="1"/>
    </xf>
    <xf numFmtId="4" fontId="20" fillId="26" borderId="345" xfId="0" applyNumberFormat="1" applyFont="1" applyFill="1" applyBorder="1" applyAlignment="1" applyProtection="1">
      <alignment horizontal="right" vertical="center" shrinkToFit="1"/>
      <protection locked="0"/>
    </xf>
    <xf numFmtId="4" fontId="20" fillId="26" borderId="346" xfId="0" applyNumberFormat="1" applyFont="1" applyFill="1" applyBorder="1" applyAlignment="1" applyProtection="1">
      <alignment horizontal="right" vertical="center" shrinkToFit="1"/>
      <protection locked="0"/>
    </xf>
    <xf numFmtId="0" fontId="12" fillId="20" borderId="30" xfId="39" applyFont="1" applyFill="1" applyBorder="1" applyAlignment="1" applyProtection="1">
      <alignment horizontal="center" vertical="center"/>
      <protection locked="0"/>
    </xf>
    <xf numFmtId="0" fontId="12" fillId="20" borderId="12" xfId="39" applyFont="1" applyFill="1" applyBorder="1" applyAlignment="1" applyProtection="1">
      <alignment horizontal="center" vertical="center"/>
      <protection locked="0"/>
    </xf>
    <xf numFmtId="0" fontId="12" fillId="20" borderId="13" xfId="39" applyFont="1" applyFill="1" applyBorder="1" applyAlignment="1" applyProtection="1">
      <alignment horizontal="center" vertical="center"/>
      <protection locked="0"/>
    </xf>
    <xf numFmtId="14" fontId="12" fillId="20" borderId="0" xfId="39" applyNumberFormat="1" applyFont="1" applyFill="1" applyBorder="1" applyAlignment="1" applyProtection="1">
      <alignment horizontal="center" vertical="center"/>
      <protection hidden="1"/>
    </xf>
    <xf numFmtId="0" fontId="12" fillId="20" borderId="15" xfId="39" applyFont="1" applyFill="1" applyBorder="1" applyAlignment="1" applyProtection="1">
      <alignment horizontal="center" vertical="center"/>
      <protection hidden="1"/>
    </xf>
    <xf numFmtId="0" fontId="12" fillId="20" borderId="24" xfId="39" applyFont="1" applyFill="1" applyBorder="1" applyAlignment="1" applyProtection="1">
      <alignment horizontal="center" vertical="center"/>
      <protection hidden="1"/>
    </xf>
    <xf numFmtId="0" fontId="12" fillId="20" borderId="25" xfId="39" applyFont="1" applyFill="1" applyBorder="1" applyAlignment="1" applyProtection="1">
      <alignment horizontal="center" vertical="center"/>
      <protection hidden="1"/>
    </xf>
    <xf numFmtId="0" fontId="12" fillId="20" borderId="10" xfId="39" applyFont="1" applyFill="1" applyBorder="1" applyAlignment="1" applyProtection="1">
      <alignment horizontal="center" vertical="center"/>
      <protection hidden="1"/>
    </xf>
    <xf numFmtId="0" fontId="12" fillId="20" borderId="0" xfId="39" applyFont="1" applyFill="1" applyBorder="1" applyAlignment="1" applyProtection="1">
      <alignment horizontal="center" vertical="center"/>
      <protection hidden="1"/>
    </xf>
    <xf numFmtId="0" fontId="12" fillId="20" borderId="11" xfId="39" applyFont="1" applyFill="1" applyBorder="1" applyAlignment="1" applyProtection="1">
      <alignment horizontal="center" vertical="center"/>
      <protection hidden="1"/>
    </xf>
    <xf numFmtId="0" fontId="12" fillId="20" borderId="10" xfId="39" applyFont="1" applyFill="1" applyBorder="1" applyAlignment="1" applyProtection="1">
      <alignment horizontal="left" vertical="center"/>
      <protection locked="0"/>
    </xf>
    <xf numFmtId="0" fontId="12" fillId="20" borderId="0" xfId="39" applyFont="1" applyFill="1" applyBorder="1" applyAlignment="1" applyProtection="1">
      <alignment horizontal="left" vertical="center"/>
      <protection locked="0"/>
    </xf>
    <xf numFmtId="0" fontId="12" fillId="20" borderId="11" xfId="39" applyFont="1" applyFill="1" applyBorder="1" applyAlignment="1" applyProtection="1">
      <alignment horizontal="left" vertical="center"/>
      <protection locked="0"/>
    </xf>
    <xf numFmtId="0" fontId="12" fillId="20" borderId="10" xfId="39" applyNumberFormat="1" applyFont="1" applyFill="1" applyBorder="1" applyAlignment="1" applyProtection="1">
      <alignment horizontal="center" vertical="center"/>
      <protection hidden="1"/>
    </xf>
    <xf numFmtId="0" fontId="12" fillId="20" borderId="0" xfId="39" applyNumberFormat="1" applyFont="1" applyFill="1" applyBorder="1" applyAlignment="1" applyProtection="1">
      <alignment horizontal="center" vertical="center"/>
      <protection hidden="1"/>
    </xf>
    <xf numFmtId="0" fontId="12" fillId="20" borderId="11" xfId="39" applyNumberFormat="1" applyFont="1" applyFill="1" applyBorder="1" applyAlignment="1" applyProtection="1">
      <alignment horizontal="center" vertical="center"/>
      <protection hidden="1"/>
    </xf>
    <xf numFmtId="0" fontId="12" fillId="20" borderId="10" xfId="39" applyFont="1" applyFill="1" applyBorder="1" applyAlignment="1" applyProtection="1">
      <alignment horizontal="center" vertical="center"/>
      <protection locked="0"/>
    </xf>
    <xf numFmtId="0" fontId="12" fillId="20" borderId="0" xfId="39" applyFont="1" applyFill="1" applyBorder="1" applyAlignment="1" applyProtection="1">
      <alignment horizontal="center" vertical="center"/>
      <protection locked="0"/>
    </xf>
    <xf numFmtId="0" fontId="12" fillId="20" borderId="11" xfId="39" applyFont="1" applyFill="1" applyBorder="1" applyAlignment="1" applyProtection="1">
      <alignment horizontal="center" vertical="center"/>
      <protection locked="0"/>
    </xf>
    <xf numFmtId="0" fontId="12" fillId="20" borderId="10" xfId="39" applyFont="1" applyFill="1" applyBorder="1" applyAlignment="1" applyProtection="1">
      <alignment horizontal="center" vertical="center" shrinkToFit="1"/>
      <protection hidden="1"/>
    </xf>
    <xf numFmtId="0" fontId="12" fillId="20" borderId="0" xfId="39" applyFont="1" applyFill="1" applyBorder="1" applyAlignment="1" applyProtection="1">
      <alignment horizontal="center" vertical="center" shrinkToFit="1"/>
      <protection hidden="1"/>
    </xf>
    <xf numFmtId="0" fontId="12" fillId="20" borderId="32" xfId="39" applyFont="1" applyFill="1" applyBorder="1" applyAlignment="1" applyProtection="1">
      <alignment horizontal="center" vertical="center" shrinkToFit="1"/>
      <protection hidden="1"/>
    </xf>
    <xf numFmtId="0" fontId="12" fillId="20" borderId="33" xfId="39" applyFont="1" applyFill="1" applyBorder="1" applyAlignment="1" applyProtection="1">
      <alignment horizontal="center" vertical="center" shrinkToFit="1"/>
      <protection hidden="1"/>
    </xf>
    <xf numFmtId="0" fontId="12" fillId="20" borderId="12" xfId="39" applyFont="1" applyFill="1" applyBorder="1" applyAlignment="1" applyProtection="1">
      <alignment horizontal="center" vertical="center" shrinkToFit="1"/>
      <protection hidden="1"/>
    </xf>
    <xf numFmtId="0" fontId="12" fillId="20" borderId="13" xfId="39" applyFont="1" applyFill="1" applyBorder="1" applyAlignment="1" applyProtection="1">
      <alignment horizontal="center" vertical="center" shrinkToFit="1"/>
      <protection hidden="1"/>
    </xf>
    <xf numFmtId="0" fontId="12" fillId="20" borderId="28" xfId="39" applyFont="1" applyFill="1" applyBorder="1" applyAlignment="1" applyProtection="1">
      <alignment horizontal="justify" vertical="center"/>
      <protection locked="0"/>
    </xf>
    <xf numFmtId="0" fontId="12" fillId="20" borderId="23" xfId="39" applyFont="1" applyFill="1" applyBorder="1" applyAlignment="1" applyProtection="1">
      <alignment horizontal="justify" vertical="center"/>
      <protection locked="0"/>
    </xf>
    <xf numFmtId="0" fontId="12" fillId="20" borderId="29" xfId="39" applyFont="1" applyFill="1" applyBorder="1" applyAlignment="1" applyProtection="1">
      <alignment horizontal="justify" vertical="center"/>
      <protection locked="0"/>
    </xf>
    <xf numFmtId="0" fontId="12" fillId="20" borderId="10" xfId="39" applyFont="1" applyFill="1" applyBorder="1" applyAlignment="1" applyProtection="1">
      <alignment horizontal="justify" vertical="center"/>
      <protection locked="0"/>
    </xf>
    <xf numFmtId="0" fontId="12" fillId="20" borderId="0" xfId="39" applyFont="1" applyFill="1" applyBorder="1" applyAlignment="1" applyProtection="1">
      <alignment horizontal="justify" vertical="center"/>
      <protection locked="0"/>
    </xf>
    <xf numFmtId="0" fontId="12" fillId="20" borderId="11" xfId="39" applyFont="1" applyFill="1" applyBorder="1" applyAlignment="1" applyProtection="1">
      <alignment horizontal="justify" vertical="center"/>
      <protection locked="0"/>
    </xf>
    <xf numFmtId="0" fontId="0" fillId="0" borderId="24" xfId="0" applyBorder="1" applyAlignment="1" applyProtection="1">
      <alignment vertical="center"/>
      <protection hidden="1"/>
    </xf>
    <xf numFmtId="0" fontId="0" fillId="0" borderId="25" xfId="0" applyBorder="1" applyAlignment="1" applyProtection="1">
      <alignment vertical="center"/>
      <protection hidden="1"/>
    </xf>
    <xf numFmtId="0" fontId="167" fillId="26" borderId="28" xfId="39" applyFont="1" applyFill="1" applyBorder="1" applyAlignment="1" applyProtection="1">
      <alignment horizontal="center" vertical="center"/>
      <protection locked="0"/>
    </xf>
    <xf numFmtId="0" fontId="12" fillId="26" borderId="23" xfId="39" applyFont="1" applyFill="1" applyBorder="1" applyAlignment="1" applyProtection="1">
      <alignment horizontal="center" vertical="center"/>
      <protection locked="0"/>
    </xf>
    <xf numFmtId="0" fontId="12" fillId="26" borderId="29" xfId="39" applyFont="1" applyFill="1" applyBorder="1" applyAlignment="1" applyProtection="1">
      <alignment horizontal="center" vertical="center"/>
      <protection locked="0"/>
    </xf>
    <xf numFmtId="0" fontId="12" fillId="26" borderId="10" xfId="39" applyFont="1" applyFill="1" applyBorder="1" applyAlignment="1" applyProtection="1">
      <alignment horizontal="center" vertical="center"/>
      <protection locked="0"/>
    </xf>
    <xf numFmtId="0" fontId="12" fillId="26" borderId="0" xfId="39" applyFont="1" applyFill="1" applyBorder="1" applyAlignment="1" applyProtection="1">
      <alignment horizontal="center" vertical="center"/>
      <protection locked="0"/>
    </xf>
    <xf numFmtId="0" fontId="12" fillId="26" borderId="11" xfId="39" applyFont="1" applyFill="1" applyBorder="1" applyAlignment="1" applyProtection="1">
      <alignment horizontal="center" vertical="center"/>
      <protection locked="0"/>
    </xf>
    <xf numFmtId="0" fontId="12" fillId="26" borderId="30" xfId="39" applyFont="1" applyFill="1" applyBorder="1" applyAlignment="1" applyProtection="1">
      <alignment horizontal="center" vertical="center"/>
      <protection locked="0"/>
    </xf>
    <xf numFmtId="0" fontId="12" fillId="26" borderId="12" xfId="39" applyFont="1" applyFill="1" applyBorder="1" applyAlignment="1" applyProtection="1">
      <alignment horizontal="center" vertical="center"/>
      <protection locked="0"/>
    </xf>
    <xf numFmtId="0" fontId="12" fillId="26" borderId="13" xfId="39" applyFont="1" applyFill="1" applyBorder="1" applyAlignment="1" applyProtection="1">
      <alignment horizontal="center" vertical="center"/>
      <protection locked="0"/>
    </xf>
    <xf numFmtId="0" fontId="12" fillId="20" borderId="31" xfId="39" applyFont="1" applyFill="1" applyBorder="1" applyAlignment="1" applyProtection="1">
      <alignment horizontal="center" vertical="center" shrinkToFit="1"/>
      <protection hidden="1"/>
    </xf>
    <xf numFmtId="0" fontId="0" fillId="20" borderId="10" xfId="0" applyFill="1" applyBorder="1" applyAlignment="1" applyProtection="1">
      <alignment horizontal="center" vertical="center"/>
      <protection locked="0"/>
    </xf>
    <xf numFmtId="0" fontId="0" fillId="20" borderId="0" xfId="0" applyFill="1" applyBorder="1" applyAlignment="1" applyProtection="1">
      <alignment horizontal="center" vertical="center"/>
      <protection locked="0"/>
    </xf>
    <xf numFmtId="0" fontId="0" fillId="20" borderId="11" xfId="0" applyFill="1" applyBorder="1" applyAlignment="1" applyProtection="1">
      <alignment horizontal="center" vertical="center"/>
      <protection locked="0"/>
    </xf>
    <xf numFmtId="0" fontId="0" fillId="20" borderId="28" xfId="0" applyFill="1" applyBorder="1" applyAlignment="1" applyProtection="1">
      <alignment horizontal="center" vertical="center"/>
      <protection locked="0"/>
    </xf>
    <xf numFmtId="0" fontId="0" fillId="20" borderId="23" xfId="0" applyFill="1" applyBorder="1" applyAlignment="1" applyProtection="1">
      <alignment horizontal="center" vertical="center"/>
      <protection locked="0"/>
    </xf>
    <xf numFmtId="0" fontId="0" fillId="20" borderId="29" xfId="0" applyFill="1" applyBorder="1" applyAlignment="1" applyProtection="1">
      <alignment horizontal="center" vertical="center"/>
      <protection locked="0"/>
    </xf>
    <xf numFmtId="0" fontId="12" fillId="20" borderId="30" xfId="39" applyFont="1" applyFill="1" applyBorder="1" applyAlignment="1" applyProtection="1">
      <alignment horizontal="center" vertical="center" shrinkToFit="1"/>
      <protection hidden="1"/>
    </xf>
    <xf numFmtId="0" fontId="12" fillId="20" borderId="31" xfId="39" applyFont="1" applyFill="1" applyBorder="1" applyAlignment="1" applyProtection="1">
      <alignment horizontal="left" vertical="center"/>
      <protection hidden="1"/>
    </xf>
    <xf numFmtId="0" fontId="12" fillId="20" borderId="32" xfId="39" applyFont="1" applyFill="1" applyBorder="1" applyAlignment="1" applyProtection="1">
      <alignment horizontal="left" vertical="center"/>
      <protection hidden="1"/>
    </xf>
    <xf numFmtId="0" fontId="0" fillId="0" borderId="33" xfId="0" applyBorder="1" applyAlignment="1" applyProtection="1">
      <alignment vertical="center"/>
      <protection hidden="1"/>
    </xf>
    <xf numFmtId="0" fontId="12" fillId="20" borderId="31" xfId="39" applyFont="1" applyFill="1" applyBorder="1" applyAlignment="1" applyProtection="1">
      <alignment horizontal="left" vertical="center"/>
      <protection locked="0"/>
    </xf>
    <xf numFmtId="0" fontId="12" fillId="20" borderId="32" xfId="39" applyFont="1" applyFill="1" applyBorder="1" applyAlignment="1" applyProtection="1">
      <alignment horizontal="left" vertical="center"/>
      <protection locked="0"/>
    </xf>
    <xf numFmtId="0" fontId="0" fillId="0" borderId="33" xfId="0" applyBorder="1" applyAlignment="1" applyProtection="1">
      <alignment vertical="center"/>
      <protection locked="0"/>
    </xf>
    <xf numFmtId="0" fontId="49" fillId="20" borderId="28" xfId="39" applyFont="1" applyFill="1" applyBorder="1" applyAlignment="1" applyProtection="1">
      <alignment horizontal="center" vertical="center"/>
      <protection hidden="1"/>
    </xf>
    <xf numFmtId="0" fontId="49" fillId="20" borderId="23" xfId="39" applyFont="1" applyFill="1" applyBorder="1" applyAlignment="1" applyProtection="1">
      <alignment horizontal="center" vertical="center"/>
      <protection hidden="1"/>
    </xf>
    <xf numFmtId="0" fontId="12" fillId="20" borderId="28" xfId="39" applyFont="1" applyFill="1" applyBorder="1" applyAlignment="1" applyProtection="1">
      <alignment horizontal="justify" vertical="center"/>
      <protection hidden="1"/>
    </xf>
    <xf numFmtId="0" fontId="12" fillId="20" borderId="23" xfId="39" applyFont="1" applyFill="1" applyBorder="1" applyAlignment="1" applyProtection="1">
      <alignment horizontal="justify" vertical="center"/>
      <protection hidden="1"/>
    </xf>
    <xf numFmtId="0" fontId="12" fillId="20" borderId="29" xfId="39" applyFont="1" applyFill="1" applyBorder="1" applyAlignment="1" applyProtection="1">
      <alignment horizontal="justify" vertical="center"/>
      <protection hidden="1"/>
    </xf>
    <xf numFmtId="0" fontId="12" fillId="20" borderId="10" xfId="39" applyFont="1" applyFill="1" applyBorder="1" applyAlignment="1" applyProtection="1">
      <alignment horizontal="justify" vertical="center"/>
      <protection hidden="1"/>
    </xf>
    <xf numFmtId="0" fontId="12" fillId="20" borderId="0" xfId="39" applyFont="1" applyFill="1" applyBorder="1" applyAlignment="1" applyProtection="1">
      <alignment horizontal="justify" vertical="center"/>
      <protection hidden="1"/>
    </xf>
    <xf numFmtId="0" fontId="12" fillId="20" borderId="11" xfId="39" applyFont="1" applyFill="1" applyBorder="1" applyAlignment="1" applyProtection="1">
      <alignment horizontal="justify" vertical="center"/>
      <protection hidden="1"/>
    </xf>
    <xf numFmtId="0" fontId="12" fillId="20" borderId="30" xfId="39" applyFont="1" applyFill="1" applyBorder="1" applyAlignment="1" applyProtection="1">
      <alignment horizontal="justify" vertical="center"/>
      <protection hidden="1"/>
    </xf>
    <xf numFmtId="0" fontId="12" fillId="20" borderId="12" xfId="39" applyFont="1" applyFill="1" applyBorder="1" applyAlignment="1" applyProtection="1">
      <alignment horizontal="justify" vertical="center"/>
      <protection hidden="1"/>
    </xf>
    <xf numFmtId="0" fontId="12" fillId="20" borderId="13" xfId="39" applyFont="1" applyFill="1" applyBorder="1" applyAlignment="1" applyProtection="1">
      <alignment horizontal="justify" vertical="center"/>
      <protection hidden="1"/>
    </xf>
    <xf numFmtId="0" fontId="12" fillId="20" borderId="30" xfId="39" applyFont="1" applyFill="1" applyBorder="1" applyAlignment="1" applyProtection="1">
      <alignment horizontal="left" vertical="center"/>
      <protection hidden="1"/>
    </xf>
    <xf numFmtId="0" fontId="12" fillId="20" borderId="12" xfId="39" applyFont="1" applyFill="1" applyBorder="1" applyAlignment="1" applyProtection="1">
      <alignment horizontal="left" vertical="center"/>
      <protection hidden="1"/>
    </xf>
    <xf numFmtId="0" fontId="0" fillId="0" borderId="13" xfId="0" applyBorder="1" applyAlignment="1" applyProtection="1">
      <alignment vertical="center"/>
      <protection hidden="1"/>
    </xf>
    <xf numFmtId="0" fontId="12" fillId="20" borderId="30" xfId="39" applyFont="1" applyFill="1" applyBorder="1" applyAlignment="1" applyProtection="1">
      <alignment horizontal="left" vertical="center"/>
      <protection locked="0"/>
    </xf>
    <xf numFmtId="0" fontId="12" fillId="20" borderId="12" xfId="39" applyFont="1" applyFill="1" applyBorder="1" applyAlignment="1" applyProtection="1">
      <alignment horizontal="left" vertical="center"/>
      <protection locked="0"/>
    </xf>
    <xf numFmtId="0" fontId="0" fillId="0" borderId="13" xfId="0" applyBorder="1" applyAlignment="1" applyProtection="1">
      <alignment vertical="center"/>
      <protection locked="0"/>
    </xf>
    <xf numFmtId="0" fontId="49" fillId="20" borderId="23" xfId="39" applyFont="1" applyFill="1" applyBorder="1" applyAlignment="1" applyProtection="1">
      <alignment horizontal="center" vertical="center"/>
      <protection locked="0"/>
    </xf>
    <xf numFmtId="0" fontId="12" fillId="20" borderId="23" xfId="39" applyFont="1" applyFill="1" applyBorder="1" applyAlignment="1" applyProtection="1">
      <alignment horizontal="center" vertical="center"/>
      <protection locked="0"/>
    </xf>
    <xf numFmtId="0" fontId="12" fillId="20" borderId="29" xfId="39" applyFont="1" applyFill="1" applyBorder="1" applyAlignment="1" applyProtection="1">
      <alignment horizontal="center" vertical="center"/>
      <protection locked="0"/>
    </xf>
    <xf numFmtId="0" fontId="12" fillId="20" borderId="11" xfId="39" applyFont="1" applyFill="1" applyBorder="1" applyAlignment="1" applyProtection="1">
      <alignment horizontal="center" vertical="center" shrinkToFit="1"/>
      <protection hidden="1"/>
    </xf>
    <xf numFmtId="0" fontId="12" fillId="26" borderId="30" xfId="39" applyFont="1" applyFill="1" applyBorder="1" applyAlignment="1" applyProtection="1">
      <alignment horizontal="left" vertical="center"/>
      <protection locked="0"/>
    </xf>
    <xf numFmtId="0" fontId="12" fillId="26" borderId="12" xfId="39" applyFont="1" applyFill="1" applyBorder="1" applyAlignment="1" applyProtection="1">
      <alignment horizontal="left" vertical="center"/>
      <protection locked="0"/>
    </xf>
    <xf numFmtId="0" fontId="0" fillId="26" borderId="13" xfId="0" applyFill="1" applyBorder="1" applyAlignment="1" applyProtection="1">
      <alignment vertical="center"/>
      <protection locked="0"/>
    </xf>
    <xf numFmtId="0" fontId="12" fillId="20" borderId="31" xfId="39" applyFont="1" applyFill="1" applyBorder="1" applyAlignment="1" applyProtection="1">
      <alignment horizontal="right" vertical="center" shrinkToFit="1"/>
      <protection hidden="1"/>
    </xf>
    <xf numFmtId="0" fontId="12" fillId="20" borderId="32" xfId="39" applyFont="1" applyFill="1" applyBorder="1" applyAlignment="1" applyProtection="1">
      <alignment horizontal="right" vertical="center" shrinkToFit="1"/>
      <protection hidden="1"/>
    </xf>
    <xf numFmtId="0" fontId="12" fillId="26" borderId="32" xfId="39" applyFont="1" applyFill="1" applyBorder="1" applyAlignment="1" applyProtection="1">
      <alignment horizontal="left" vertical="center"/>
      <protection locked="0"/>
    </xf>
    <xf numFmtId="0" fontId="12" fillId="26" borderId="33" xfId="39" applyFont="1" applyFill="1" applyBorder="1" applyAlignment="1" applyProtection="1">
      <alignment horizontal="left" vertical="center"/>
      <protection locked="0"/>
    </xf>
    <xf numFmtId="0" fontId="12" fillId="20" borderId="28" xfId="39" applyFont="1" applyFill="1" applyBorder="1" applyAlignment="1" applyProtection="1">
      <alignment horizontal="left" vertical="center"/>
      <protection locked="0"/>
    </xf>
    <xf numFmtId="0" fontId="12" fillId="20" borderId="23" xfId="39" applyFont="1" applyFill="1" applyBorder="1" applyAlignment="1" applyProtection="1">
      <alignment horizontal="left" vertical="center"/>
      <protection locked="0"/>
    </xf>
    <xf numFmtId="0" fontId="0" fillId="0" borderId="29" xfId="0" applyBorder="1" applyAlignment="1" applyProtection="1">
      <alignment vertical="center"/>
      <protection locked="0"/>
    </xf>
    <xf numFmtId="170" fontId="12" fillId="42" borderId="15" xfId="39" applyNumberFormat="1" applyFont="1" applyFill="1" applyBorder="1" applyAlignment="1" applyProtection="1">
      <alignment horizontal="left" vertical="center"/>
      <protection locked="0"/>
    </xf>
    <xf numFmtId="170" fontId="12" fillId="42" borderId="24" xfId="39" applyNumberFormat="1" applyFont="1" applyFill="1" applyBorder="1" applyAlignment="1" applyProtection="1">
      <alignment horizontal="left" vertical="center"/>
      <protection locked="0"/>
    </xf>
    <xf numFmtId="0" fontId="0" fillId="42" borderId="25" xfId="0" applyFill="1" applyBorder="1" applyAlignment="1" applyProtection="1">
      <alignment vertical="center"/>
      <protection locked="0"/>
    </xf>
    <xf numFmtId="0" fontId="48" fillId="20" borderId="31" xfId="39" applyFont="1" applyFill="1" applyBorder="1" applyAlignment="1" applyProtection="1">
      <alignment horizontal="left" vertical="center"/>
      <protection locked="0"/>
    </xf>
    <xf numFmtId="0" fontId="48" fillId="20" borderId="32" xfId="39" applyFont="1" applyFill="1" applyBorder="1" applyAlignment="1" applyProtection="1">
      <alignment horizontal="left" vertical="center"/>
      <protection locked="0"/>
    </xf>
    <xf numFmtId="0" fontId="1" fillId="0" borderId="33" xfId="0" applyFont="1" applyBorder="1" applyAlignment="1" applyProtection="1">
      <alignment vertical="center"/>
      <protection locked="0"/>
    </xf>
    <xf numFmtId="4" fontId="12" fillId="42" borderId="337" xfId="39" applyNumberFormat="1" applyFont="1" applyFill="1" applyBorder="1" applyAlignment="1" applyProtection="1">
      <alignment horizontal="left" vertical="center"/>
      <protection locked="0"/>
    </xf>
    <xf numFmtId="4" fontId="12" fillId="42" borderId="274" xfId="39" applyNumberFormat="1" applyFont="1" applyFill="1" applyBorder="1" applyAlignment="1" applyProtection="1">
      <alignment horizontal="left" vertical="center"/>
      <protection locked="0"/>
    </xf>
    <xf numFmtId="4" fontId="0" fillId="42" borderId="338" xfId="0" applyNumberFormat="1" applyFill="1" applyBorder="1" applyAlignment="1" applyProtection="1">
      <alignment vertical="center"/>
      <protection locked="0"/>
    </xf>
    <xf numFmtId="173" fontId="12" fillId="20" borderId="31" xfId="39" applyNumberFormat="1" applyFont="1" applyFill="1" applyBorder="1" applyAlignment="1" applyProtection="1">
      <alignment horizontal="left" vertical="center"/>
      <protection locked="0"/>
    </xf>
    <xf numFmtId="173" fontId="12" fillId="20" borderId="32" xfId="39" applyNumberFormat="1" applyFont="1" applyFill="1" applyBorder="1" applyAlignment="1" applyProtection="1">
      <alignment horizontal="left" vertical="center"/>
      <protection locked="0"/>
    </xf>
    <xf numFmtId="0" fontId="12" fillId="20" borderId="15" xfId="39" applyFont="1" applyFill="1" applyBorder="1" applyAlignment="1" applyProtection="1">
      <alignment horizontal="center" vertical="center"/>
      <protection locked="0"/>
    </xf>
    <xf numFmtId="0" fontId="12" fillId="20" borderId="24" xfId="39" applyFont="1" applyFill="1"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3" fillId="26" borderId="28" xfId="39" applyFont="1" applyFill="1" applyBorder="1" applyAlignment="1" applyProtection="1">
      <alignment horizontal="left" vertical="center" shrinkToFit="1"/>
      <protection locked="0"/>
    </xf>
    <xf numFmtId="0" fontId="12" fillId="26" borderId="23" xfId="39" applyFont="1" applyFill="1" applyBorder="1" applyAlignment="1" applyProtection="1">
      <alignment horizontal="left" vertical="center" shrinkToFit="1"/>
      <protection locked="0"/>
    </xf>
    <xf numFmtId="0" fontId="0" fillId="26" borderId="29" xfId="0" applyFill="1" applyBorder="1" applyAlignment="1" applyProtection="1">
      <alignment vertical="center" shrinkToFit="1"/>
      <protection locked="0"/>
    </xf>
    <xf numFmtId="0" fontId="12" fillId="20" borderId="25" xfId="39" applyFont="1" applyFill="1" applyBorder="1" applyAlignment="1" applyProtection="1">
      <alignment horizontal="center" vertical="center"/>
      <protection locked="0"/>
    </xf>
    <xf numFmtId="0" fontId="12" fillId="20" borderId="15" xfId="39" applyFont="1" applyFill="1" applyBorder="1" applyAlignment="1" applyProtection="1">
      <alignment horizontal="left" vertical="center"/>
      <protection hidden="1"/>
    </xf>
    <xf numFmtId="0" fontId="12" fillId="20" borderId="24" xfId="39" applyFont="1" applyFill="1" applyBorder="1" applyAlignment="1" applyProtection="1">
      <alignment horizontal="left" vertical="center"/>
      <protection hidden="1"/>
    </xf>
    <xf numFmtId="0" fontId="12" fillId="20" borderId="25" xfId="39" applyFont="1" applyFill="1" applyBorder="1" applyAlignment="1" applyProtection="1">
      <alignment horizontal="left" vertical="center"/>
      <protection hidden="1"/>
    </xf>
    <xf numFmtId="0" fontId="12" fillId="26" borderId="28" xfId="39" applyFont="1" applyFill="1" applyBorder="1" applyAlignment="1" applyProtection="1">
      <alignment horizontal="center" vertical="center"/>
      <protection locked="0"/>
    </xf>
    <xf numFmtId="0" fontId="0" fillId="26" borderId="23" xfId="0" applyFill="1" applyBorder="1" applyAlignment="1" applyProtection="1">
      <alignment vertical="center"/>
      <protection locked="0"/>
    </xf>
    <xf numFmtId="0" fontId="0" fillId="26" borderId="29" xfId="0" applyFill="1" applyBorder="1" applyAlignment="1" applyProtection="1">
      <alignment vertical="center"/>
      <protection locked="0"/>
    </xf>
    <xf numFmtId="0" fontId="0" fillId="26" borderId="12" xfId="0" applyFill="1" applyBorder="1" applyAlignment="1" applyProtection="1">
      <alignment vertical="center"/>
      <protection locked="0"/>
    </xf>
    <xf numFmtId="0" fontId="12" fillId="20" borderId="28" xfId="39" applyFont="1" applyFill="1" applyBorder="1" applyAlignment="1" applyProtection="1">
      <alignment horizontal="left" vertical="center"/>
      <protection hidden="1"/>
    </xf>
    <xf numFmtId="0" fontId="12" fillId="20" borderId="23" xfId="39" applyFont="1" applyFill="1" applyBorder="1" applyAlignment="1" applyProtection="1">
      <alignment horizontal="left" vertical="center"/>
      <protection hidden="1"/>
    </xf>
    <xf numFmtId="0" fontId="0" fillId="0" borderId="29" xfId="0" applyBorder="1" applyAlignment="1" applyProtection="1">
      <alignment vertical="center"/>
      <protection hidden="1"/>
    </xf>
    <xf numFmtId="0" fontId="12" fillId="20" borderId="0" xfId="39" applyFont="1" applyFill="1" applyAlignment="1" applyProtection="1">
      <alignment horizontal="center" vertical="center"/>
      <protection hidden="1"/>
    </xf>
    <xf numFmtId="0" fontId="47" fillId="20" borderId="0" xfId="39" applyFont="1" applyFill="1" applyAlignment="1" applyProtection="1">
      <alignment horizontal="center" vertical="center"/>
      <protection hidden="1"/>
    </xf>
    <xf numFmtId="0" fontId="47" fillId="20" borderId="0" xfId="39" applyFont="1" applyFill="1" applyBorder="1" applyAlignment="1" applyProtection="1">
      <alignment horizontal="center" vertical="top"/>
      <protection hidden="1"/>
    </xf>
    <xf numFmtId="0" fontId="25" fillId="26" borderId="24" xfId="0" applyFont="1" applyFill="1" applyBorder="1" applyAlignment="1" applyProtection="1">
      <alignment horizontal="left" vertical="center" shrinkToFit="1"/>
      <protection locked="0"/>
    </xf>
    <xf numFmtId="170" fontId="48" fillId="20" borderId="31" xfId="39" applyNumberFormat="1" applyFont="1" applyFill="1" applyBorder="1" applyAlignment="1" applyProtection="1">
      <alignment horizontal="right" vertical="center" shrinkToFit="1"/>
      <protection hidden="1"/>
    </xf>
    <xf numFmtId="170" fontId="48" fillId="20" borderId="33" xfId="39" applyNumberFormat="1" applyFont="1" applyFill="1" applyBorder="1" applyAlignment="1" applyProtection="1">
      <alignment horizontal="right" vertical="center" shrinkToFit="1"/>
      <protection hidden="1"/>
    </xf>
    <xf numFmtId="0" fontId="36" fillId="20" borderId="31" xfId="39" applyFont="1" applyFill="1" applyBorder="1" applyAlignment="1" applyProtection="1">
      <alignment horizontal="justify" vertical="center" shrinkToFit="1"/>
      <protection hidden="1"/>
    </xf>
    <xf numFmtId="0" fontId="36" fillId="20" borderId="32" xfId="39" applyFont="1" applyFill="1" applyBorder="1" applyAlignment="1" applyProtection="1">
      <alignment horizontal="justify" vertical="center" shrinkToFit="1"/>
      <protection hidden="1"/>
    </xf>
    <xf numFmtId="0" fontId="36" fillId="20" borderId="33" xfId="39" applyFont="1" applyFill="1" applyBorder="1" applyAlignment="1" applyProtection="1">
      <alignment horizontal="justify" vertical="center" shrinkToFit="1"/>
      <protection hidden="1"/>
    </xf>
    <xf numFmtId="0" fontId="50" fillId="20" borderId="0" xfId="39" applyFont="1" applyFill="1" applyAlignment="1" applyProtection="1">
      <alignment horizontal="left" vertical="center"/>
      <protection hidden="1"/>
    </xf>
    <xf numFmtId="0" fontId="36" fillId="20" borderId="339" xfId="39" applyFont="1" applyFill="1" applyBorder="1" applyAlignment="1" applyProtection="1">
      <alignment horizontal="left" vertical="center" shrinkToFit="1"/>
      <protection hidden="1"/>
    </xf>
    <xf numFmtId="0" fontId="36" fillId="20" borderId="340" xfId="39" applyFont="1" applyFill="1" applyBorder="1" applyAlignment="1" applyProtection="1">
      <alignment horizontal="left" vertical="center" shrinkToFit="1"/>
      <protection hidden="1"/>
    </xf>
    <xf numFmtId="0" fontId="36" fillId="20" borderId="266" xfId="39" applyFont="1" applyFill="1" applyBorder="1" applyAlignment="1" applyProtection="1">
      <alignment horizontal="left" vertical="center" shrinkToFit="1"/>
      <protection hidden="1"/>
    </xf>
    <xf numFmtId="0" fontId="48" fillId="20" borderId="336" xfId="39" applyFont="1" applyFill="1" applyBorder="1" applyAlignment="1" applyProtection="1">
      <alignment horizontal="left" vertical="center"/>
      <protection hidden="1"/>
    </xf>
    <xf numFmtId="0" fontId="48" fillId="20" borderId="38" xfId="39" applyFont="1" applyFill="1" applyBorder="1" applyAlignment="1" applyProtection="1">
      <alignment horizontal="left" vertical="center"/>
      <protection hidden="1"/>
    </xf>
    <xf numFmtId="0" fontId="48" fillId="20" borderId="36" xfId="39" applyFont="1" applyFill="1" applyBorder="1" applyAlignment="1" applyProtection="1">
      <alignment horizontal="left" vertical="center"/>
      <protection hidden="1"/>
    </xf>
    <xf numFmtId="0" fontId="48" fillId="20" borderId="336" xfId="39" applyFont="1" applyFill="1" applyBorder="1" applyAlignment="1" applyProtection="1">
      <alignment horizontal="justify" vertical="center"/>
      <protection hidden="1"/>
    </xf>
    <xf numFmtId="0" fontId="48" fillId="20" borderId="38" xfId="39" applyFont="1" applyFill="1" applyBorder="1" applyAlignment="1" applyProtection="1">
      <alignment horizontal="justify" vertical="center"/>
      <protection hidden="1"/>
    </xf>
    <xf numFmtId="0" fontId="48" fillId="20" borderId="36" xfId="39" applyFont="1" applyFill="1" applyBorder="1" applyAlignment="1" applyProtection="1">
      <alignment horizontal="justify" vertical="center"/>
      <protection hidden="1"/>
    </xf>
    <xf numFmtId="0" fontId="48" fillId="20" borderId="0" xfId="39" applyFont="1" applyFill="1" applyAlignment="1" applyProtection="1">
      <alignment horizontal="justify" vertical="center"/>
      <protection hidden="1"/>
    </xf>
    <xf numFmtId="0" fontId="48" fillId="20" borderId="31" xfId="39" applyFont="1" applyFill="1" applyBorder="1" applyAlignment="1" applyProtection="1">
      <alignment horizontal="justify" vertical="center"/>
      <protection hidden="1"/>
    </xf>
    <xf numFmtId="0" fontId="48" fillId="20" borderId="32" xfId="39" applyFont="1" applyFill="1" applyBorder="1" applyAlignment="1" applyProtection="1">
      <alignment horizontal="justify" vertical="center"/>
      <protection hidden="1"/>
    </xf>
    <xf numFmtId="0" fontId="48" fillId="20" borderId="33" xfId="39" applyFont="1" applyFill="1" applyBorder="1" applyAlignment="1" applyProtection="1">
      <alignment horizontal="justify" vertical="center"/>
      <protection hidden="1"/>
    </xf>
    <xf numFmtId="0" fontId="48" fillId="20" borderId="31" xfId="39" applyFont="1" applyFill="1" applyBorder="1" applyAlignment="1" applyProtection="1">
      <alignment horizontal="left" vertical="center"/>
      <protection hidden="1"/>
    </xf>
    <xf numFmtId="0" fontId="48" fillId="20" borderId="32" xfId="39" applyFont="1" applyFill="1" applyBorder="1" applyAlignment="1" applyProtection="1">
      <alignment horizontal="left" vertical="center"/>
      <protection hidden="1"/>
    </xf>
    <xf numFmtId="0" fontId="48" fillId="20" borderId="33" xfId="39" applyFont="1" applyFill="1" applyBorder="1" applyAlignment="1" applyProtection="1">
      <alignment horizontal="left" vertical="center"/>
      <protection hidden="1"/>
    </xf>
    <xf numFmtId="0" fontId="47" fillId="20" borderId="15" xfId="39" applyFont="1" applyFill="1" applyBorder="1" applyAlignment="1" applyProtection="1">
      <alignment horizontal="center" vertical="center"/>
      <protection hidden="1"/>
    </xf>
    <xf numFmtId="0" fontId="47" fillId="20" borderId="24" xfId="39" applyFont="1" applyFill="1" applyBorder="1" applyAlignment="1" applyProtection="1">
      <alignment horizontal="center" vertical="center"/>
      <protection hidden="1"/>
    </xf>
    <xf numFmtId="0" fontId="48" fillId="20" borderId="24" xfId="39" applyFont="1" applyFill="1" applyBorder="1" applyAlignment="1" applyProtection="1">
      <alignment horizontal="left" vertical="center" shrinkToFit="1"/>
      <protection locked="0"/>
    </xf>
    <xf numFmtId="0" fontId="48" fillId="20" borderId="330" xfId="39" applyFont="1" applyFill="1" applyBorder="1" applyAlignment="1" applyProtection="1">
      <alignment horizontal="left" vertical="center" shrinkToFit="1"/>
      <protection locked="0"/>
    </xf>
    <xf numFmtId="0" fontId="36" fillId="20" borderId="339" xfId="39" applyFont="1" applyFill="1" applyBorder="1" applyAlignment="1" applyProtection="1">
      <alignment horizontal="justify" vertical="center" shrinkToFit="1"/>
      <protection hidden="1"/>
    </xf>
    <xf numFmtId="0" fontId="36" fillId="20" borderId="340" xfId="39" applyFont="1" applyFill="1" applyBorder="1" applyAlignment="1" applyProtection="1">
      <alignment horizontal="justify" vertical="center" shrinkToFit="1"/>
      <protection hidden="1"/>
    </xf>
    <xf numFmtId="0" fontId="36" fillId="20" borderId="266" xfId="39" applyFont="1" applyFill="1" applyBorder="1" applyAlignment="1" applyProtection="1">
      <alignment horizontal="justify" vertical="center" shrinkToFit="1"/>
      <protection hidden="1"/>
    </xf>
    <xf numFmtId="0" fontId="146" fillId="20" borderId="334" xfId="39" applyFont="1" applyFill="1" applyBorder="1" applyAlignment="1" applyProtection="1">
      <alignment horizontal="justify" vertical="center"/>
      <protection hidden="1"/>
    </xf>
    <xf numFmtId="0" fontId="146" fillId="20" borderId="37" xfId="39" applyFont="1" applyFill="1" applyBorder="1" applyAlignment="1" applyProtection="1">
      <alignment horizontal="justify" vertical="center"/>
      <protection hidden="1"/>
    </xf>
    <xf numFmtId="0" fontId="146" fillId="20" borderId="34" xfId="39" applyFont="1" applyFill="1" applyBorder="1" applyAlignment="1" applyProtection="1">
      <alignment horizontal="justify" vertical="center"/>
      <protection hidden="1"/>
    </xf>
    <xf numFmtId="170" fontId="48" fillId="20" borderId="347" xfId="39" applyNumberFormat="1" applyFont="1" applyFill="1" applyBorder="1" applyAlignment="1" applyProtection="1">
      <alignment horizontal="right" vertical="center"/>
      <protection hidden="1"/>
    </xf>
    <xf numFmtId="170" fontId="48" fillId="20" borderId="348" xfId="39" applyNumberFormat="1" applyFont="1" applyFill="1" applyBorder="1" applyAlignment="1" applyProtection="1">
      <alignment horizontal="right" vertical="center"/>
      <protection hidden="1"/>
    </xf>
    <xf numFmtId="0" fontId="126" fillId="25" borderId="0" xfId="40" applyFont="1" applyFill="1" applyBorder="1" applyAlignment="1" applyProtection="1">
      <alignment horizontal="center"/>
      <protection hidden="1"/>
    </xf>
    <xf numFmtId="0" fontId="56" fillId="25" borderId="0" xfId="39" applyFont="1" applyFill="1" applyAlignment="1" applyProtection="1">
      <alignment horizontal="center" vertical="center"/>
      <protection hidden="1"/>
    </xf>
    <xf numFmtId="0" fontId="48" fillId="25" borderId="0" xfId="39" applyFont="1" applyFill="1" applyAlignment="1" applyProtection="1">
      <alignment horizontal="center" vertical="center"/>
      <protection hidden="1"/>
    </xf>
    <xf numFmtId="0" fontId="122" fillId="25" borderId="0" xfId="40" applyFont="1" applyFill="1" applyBorder="1" applyAlignment="1" applyProtection="1">
      <alignment horizontal="left"/>
      <protection hidden="1"/>
    </xf>
    <xf numFmtId="4" fontId="125" fillId="25" borderId="0" xfId="40" applyNumberFormat="1" applyFont="1" applyFill="1" applyBorder="1" applyAlignment="1" applyProtection="1">
      <alignment horizontal="center"/>
      <protection hidden="1"/>
    </xf>
    <xf numFmtId="0" fontId="52" fillId="20" borderId="0" xfId="39" applyFont="1" applyFill="1" applyAlignment="1" applyProtection="1">
      <alignment horizontal="left" vertical="center"/>
      <protection hidden="1"/>
    </xf>
    <xf numFmtId="0" fontId="54" fillId="20" borderId="0" xfId="39" applyFont="1" applyFill="1" applyAlignment="1" applyProtection="1">
      <alignment horizontal="left" vertical="center"/>
      <protection hidden="1"/>
    </xf>
    <xf numFmtId="0" fontId="47" fillId="20" borderId="0" xfId="39" applyFont="1" applyFill="1" applyAlignment="1" applyProtection="1">
      <alignment horizontal="left" vertical="center"/>
      <protection hidden="1"/>
    </xf>
    <xf numFmtId="0" fontId="53" fillId="20" borderId="0" xfId="39" applyFont="1" applyFill="1" applyAlignment="1" applyProtection="1">
      <alignment horizontal="center" vertical="center"/>
      <protection hidden="1"/>
    </xf>
    <xf numFmtId="0" fontId="47" fillId="20" borderId="0" xfId="39" applyFont="1" applyFill="1" applyAlignment="1" applyProtection="1">
      <alignment horizontal="left" vertical="center"/>
      <protection locked="0"/>
    </xf>
    <xf numFmtId="0" fontId="48" fillId="20" borderId="0" xfId="39" applyFont="1" applyFill="1" applyAlignment="1" applyProtection="1">
      <alignment horizontal="center" vertical="center"/>
    </xf>
    <xf numFmtId="0" fontId="56" fillId="20" borderId="0" xfId="39" applyFont="1" applyFill="1" applyBorder="1" applyAlignment="1" applyProtection="1">
      <alignment horizontal="left" vertical="center"/>
      <protection hidden="1"/>
    </xf>
    <xf numFmtId="0" fontId="50" fillId="20" borderId="31" xfId="39" applyFont="1" applyFill="1" applyBorder="1" applyAlignment="1" applyProtection="1">
      <alignment horizontal="justify" vertical="center"/>
      <protection hidden="1"/>
    </xf>
    <xf numFmtId="0" fontId="50" fillId="20" borderId="32" xfId="39" applyFont="1" applyFill="1" applyBorder="1" applyAlignment="1" applyProtection="1">
      <alignment horizontal="justify" vertical="center"/>
      <protection hidden="1"/>
    </xf>
    <xf numFmtId="0" fontId="50" fillId="20" borderId="33" xfId="39" applyFont="1" applyFill="1" applyBorder="1" applyAlignment="1" applyProtection="1">
      <alignment horizontal="justify" vertical="center"/>
      <protection hidden="1"/>
    </xf>
    <xf numFmtId="0" fontId="48" fillId="20" borderId="334" xfId="39" applyFont="1" applyFill="1" applyBorder="1" applyAlignment="1" applyProtection="1">
      <alignment horizontal="left" vertical="center"/>
      <protection hidden="1"/>
    </xf>
    <xf numFmtId="0" fontId="48" fillId="20" borderId="37" xfId="39" applyFont="1" applyFill="1" applyBorder="1" applyAlignment="1" applyProtection="1">
      <alignment horizontal="left" vertical="center"/>
      <protection hidden="1"/>
    </xf>
    <xf numFmtId="0" fontId="48" fillId="20" borderId="34" xfId="39" applyFont="1" applyFill="1" applyBorder="1" applyAlignment="1" applyProtection="1">
      <alignment horizontal="left" vertical="center"/>
      <protection hidden="1"/>
    </xf>
    <xf numFmtId="0" fontId="56" fillId="20" borderId="0" xfId="39" applyFont="1" applyFill="1" applyBorder="1" applyAlignment="1" applyProtection="1">
      <alignment horizontal="left" vertical="center"/>
      <protection locked="0"/>
    </xf>
    <xf numFmtId="0" fontId="12" fillId="20" borderId="0" xfId="39" applyFont="1" applyFill="1" applyAlignment="1" applyProtection="1">
      <alignment horizontal="justify" vertical="center"/>
      <protection hidden="1"/>
    </xf>
    <xf numFmtId="0" fontId="48" fillId="26" borderId="0" xfId="39" applyNumberFormat="1" applyFont="1" applyFill="1" applyAlignment="1" applyProtection="1">
      <alignment horizontal="center" vertical="center"/>
      <protection locked="0"/>
    </xf>
    <xf numFmtId="0" fontId="47" fillId="20" borderId="0" xfId="39" applyFont="1" applyFill="1" applyAlignment="1" applyProtection="1">
      <alignment horizontal="left"/>
      <protection locked="0"/>
    </xf>
    <xf numFmtId="0" fontId="48" fillId="20" borderId="0" xfId="39" applyFont="1" applyFill="1" applyAlignment="1" applyProtection="1">
      <alignment horizontal="center"/>
      <protection hidden="1"/>
    </xf>
    <xf numFmtId="0" fontId="48" fillId="20" borderId="0" xfId="39" applyFont="1" applyFill="1" applyAlignment="1" applyProtection="1">
      <alignment horizontal="center" vertical="center"/>
      <protection hidden="1"/>
    </xf>
    <xf numFmtId="0" fontId="36" fillId="20" borderId="28" xfId="39" applyFont="1" applyFill="1" applyBorder="1" applyAlignment="1" applyProtection="1">
      <alignment horizontal="center" vertical="center"/>
      <protection hidden="1"/>
    </xf>
    <xf numFmtId="0" fontId="36" fillId="20" borderId="23" xfId="39" applyFont="1" applyFill="1" applyBorder="1" applyAlignment="1" applyProtection="1">
      <alignment horizontal="center" vertical="center"/>
      <protection hidden="1"/>
    </xf>
    <xf numFmtId="0" fontId="36" fillId="20" borderId="29" xfId="39" applyFont="1" applyFill="1" applyBorder="1" applyAlignment="1" applyProtection="1">
      <alignment horizontal="center" vertical="center"/>
      <protection hidden="1"/>
    </xf>
    <xf numFmtId="0" fontId="47" fillId="20" borderId="0" xfId="39" applyFont="1" applyFill="1" applyAlignment="1" applyProtection="1">
      <alignment vertical="center"/>
      <protection hidden="1"/>
    </xf>
    <xf numFmtId="0" fontId="47" fillId="20" borderId="25" xfId="39" applyFont="1" applyFill="1" applyBorder="1" applyAlignment="1" applyProtection="1">
      <alignment horizontal="center" vertical="center"/>
      <protection hidden="1"/>
    </xf>
    <xf numFmtId="0" fontId="168" fillId="20" borderId="334" xfId="39" applyFont="1" applyFill="1" applyBorder="1" applyAlignment="1" applyProtection="1">
      <alignment horizontal="justify" vertical="center" shrinkToFit="1"/>
      <protection hidden="1"/>
    </xf>
    <xf numFmtId="0" fontId="168" fillId="20" borderId="37" xfId="39" applyFont="1" applyFill="1" applyBorder="1" applyAlignment="1" applyProtection="1">
      <alignment horizontal="justify" vertical="center" shrinkToFit="1"/>
      <protection hidden="1"/>
    </xf>
    <xf numFmtId="0" fontId="168" fillId="20" borderId="34" xfId="39" applyFont="1" applyFill="1" applyBorder="1" applyAlignment="1" applyProtection="1">
      <alignment horizontal="justify" vertical="center" shrinkToFit="1"/>
      <protection hidden="1"/>
    </xf>
    <xf numFmtId="0" fontId="47" fillId="20" borderId="0" xfId="39" applyFont="1" applyFill="1" applyBorder="1" applyAlignment="1" applyProtection="1">
      <alignment horizontal="center" vertical="center"/>
      <protection hidden="1"/>
    </xf>
    <xf numFmtId="0" fontId="146" fillId="20" borderId="0" xfId="39" applyFont="1" applyFill="1" applyAlignment="1" applyProtection="1">
      <alignment horizontal="left" vertical="center"/>
      <protection hidden="1"/>
    </xf>
    <xf numFmtId="0" fontId="48" fillId="20" borderId="0" xfId="39" applyFont="1" applyFill="1" applyAlignment="1" applyProtection="1">
      <alignment horizontal="left" vertical="center" wrapText="1" shrinkToFit="1"/>
      <protection locked="0"/>
    </xf>
    <xf numFmtId="14" fontId="47" fillId="20" borderId="0" xfId="39" applyNumberFormat="1" applyFont="1" applyFill="1" applyAlignment="1" applyProtection="1">
      <alignment horizontal="center" vertical="center"/>
      <protection hidden="1"/>
    </xf>
    <xf numFmtId="0" fontId="48" fillId="32" borderId="0" xfId="39" applyFont="1" applyFill="1" applyAlignment="1" applyProtection="1">
      <alignment horizontal="center" vertical="center"/>
      <protection locked="0"/>
    </xf>
    <xf numFmtId="0" fontId="50" fillId="20" borderId="28" xfId="39" applyFont="1" applyFill="1" applyBorder="1" applyAlignment="1" applyProtection="1">
      <alignment horizontal="center" vertical="center" wrapText="1"/>
      <protection locked="0"/>
    </xf>
    <xf numFmtId="0" fontId="50" fillId="20" borderId="29" xfId="39" applyFont="1" applyFill="1" applyBorder="1" applyAlignment="1" applyProtection="1">
      <alignment horizontal="center" vertical="center"/>
      <protection locked="0"/>
    </xf>
    <xf numFmtId="0" fontId="48" fillId="26" borderId="0" xfId="39" applyFont="1" applyFill="1" applyAlignment="1" applyProtection="1">
      <alignment horizontal="center" vertical="center"/>
      <protection locked="0"/>
    </xf>
    <xf numFmtId="170" fontId="48" fillId="20" borderId="334" xfId="39" applyNumberFormat="1" applyFont="1" applyFill="1" applyBorder="1" applyAlignment="1" applyProtection="1">
      <alignment horizontal="right" vertical="center" shrinkToFit="1"/>
      <protection hidden="1"/>
    </xf>
    <xf numFmtId="170" fontId="48" fillId="20" borderId="34" xfId="39" applyNumberFormat="1" applyFont="1" applyFill="1" applyBorder="1" applyAlignment="1" applyProtection="1">
      <alignment horizontal="right" vertical="center" shrinkToFit="1"/>
      <protection hidden="1"/>
    </xf>
    <xf numFmtId="171" fontId="25" fillId="20" borderId="23" xfId="0" applyNumberFormat="1" applyFont="1" applyFill="1" applyBorder="1" applyAlignment="1" applyProtection="1">
      <alignment horizontal="left" vertical="center" shrinkToFit="1"/>
      <protection hidden="1"/>
    </xf>
    <xf numFmtId="171" fontId="25" fillId="20" borderId="12" xfId="0" applyNumberFormat="1" applyFont="1" applyFill="1" applyBorder="1" applyAlignment="1" applyProtection="1">
      <alignment horizontal="left" vertical="center" shrinkToFit="1"/>
      <protection hidden="1"/>
    </xf>
    <xf numFmtId="49" fontId="20" fillId="26" borderId="171" xfId="0" applyNumberFormat="1" applyFont="1" applyFill="1" applyBorder="1" applyAlignment="1" applyProtection="1">
      <alignment horizontal="right" vertical="center" shrinkToFit="1"/>
      <protection locked="0"/>
    </xf>
    <xf numFmtId="49" fontId="20" fillId="26" borderId="341" xfId="0" applyNumberFormat="1" applyFont="1" applyFill="1" applyBorder="1" applyAlignment="1" applyProtection="1">
      <alignment horizontal="right" vertical="center" shrinkToFit="1"/>
      <protection locked="0"/>
    </xf>
    <xf numFmtId="0" fontId="1" fillId="20" borderId="161" xfId="0" applyFont="1" applyFill="1" applyBorder="1" applyAlignment="1" applyProtection="1">
      <alignment horizontal="left" vertical="center" shrinkToFit="1"/>
      <protection hidden="1"/>
    </xf>
    <xf numFmtId="49" fontId="10" fillId="20" borderId="161" xfId="0" applyNumberFormat="1" applyFont="1" applyFill="1" applyBorder="1" applyAlignment="1" applyProtection="1">
      <alignment horizontal="center" vertical="center" shrinkToFit="1"/>
      <protection hidden="1"/>
    </xf>
    <xf numFmtId="49" fontId="20" fillId="26" borderId="31" xfId="0" applyNumberFormat="1" applyFont="1" applyFill="1" applyBorder="1" applyAlignment="1" applyProtection="1">
      <alignment horizontal="right" vertical="center" shrinkToFit="1"/>
      <protection locked="0"/>
    </xf>
    <xf numFmtId="49" fontId="20" fillId="26" borderId="349" xfId="0" applyNumberFormat="1" applyFont="1" applyFill="1" applyBorder="1" applyAlignment="1" applyProtection="1">
      <alignment horizontal="right" vertical="center" shrinkToFit="1"/>
      <protection locked="0"/>
    </xf>
    <xf numFmtId="0" fontId="10" fillId="20" borderId="26" xfId="0" applyFont="1" applyFill="1" applyBorder="1" applyAlignment="1" applyProtection="1">
      <alignment horizontal="center" vertical="center"/>
      <protection hidden="1"/>
    </xf>
    <xf numFmtId="49" fontId="20" fillId="26" borderId="350" xfId="0" applyNumberFormat="1" applyFont="1" applyFill="1" applyBorder="1" applyAlignment="1" applyProtection="1">
      <alignment horizontal="right" vertical="center" shrinkToFit="1"/>
      <protection locked="0"/>
    </xf>
    <xf numFmtId="49" fontId="20" fillId="26" borderId="351" xfId="0" applyNumberFormat="1" applyFont="1" applyFill="1" applyBorder="1" applyAlignment="1" applyProtection="1">
      <alignment horizontal="right" vertical="center" shrinkToFit="1"/>
      <protection locked="0"/>
    </xf>
    <xf numFmtId="4" fontId="20" fillId="20" borderId="352" xfId="0" applyNumberFormat="1" applyFont="1" applyFill="1" applyBorder="1" applyAlignment="1" applyProtection="1">
      <alignment horizontal="right" vertical="center" shrinkToFit="1"/>
      <protection hidden="1"/>
    </xf>
    <xf numFmtId="4" fontId="20" fillId="20" borderId="353" xfId="0" applyNumberFormat="1" applyFont="1" applyFill="1" applyBorder="1" applyAlignment="1" applyProtection="1">
      <alignment horizontal="right" vertical="center" shrinkToFit="1"/>
      <protection hidden="1"/>
    </xf>
    <xf numFmtId="0" fontId="1" fillId="20" borderId="163" xfId="0" applyFont="1" applyFill="1" applyBorder="1" applyAlignment="1" applyProtection="1">
      <alignment horizontal="left" vertical="center" shrinkToFit="1"/>
      <protection hidden="1"/>
    </xf>
    <xf numFmtId="0" fontId="19" fillId="20" borderId="15" xfId="0" applyFont="1" applyFill="1" applyBorder="1" applyAlignment="1" applyProtection="1">
      <alignment horizontal="center" vertical="center"/>
      <protection hidden="1"/>
    </xf>
    <xf numFmtId="0" fontId="19" fillId="20" borderId="24" xfId="0" applyFont="1" applyFill="1" applyBorder="1" applyAlignment="1" applyProtection="1">
      <alignment horizontal="center" vertical="center"/>
      <protection hidden="1"/>
    </xf>
    <xf numFmtId="0" fontId="19" fillId="20" borderId="25" xfId="0" applyFont="1" applyFill="1" applyBorder="1" applyAlignment="1" applyProtection="1">
      <alignment horizontal="center" vertical="center"/>
      <protection hidden="1"/>
    </xf>
    <xf numFmtId="0" fontId="119" fillId="26" borderId="15" xfId="0" applyFont="1" applyFill="1" applyBorder="1" applyAlignment="1" applyProtection="1">
      <alignment horizontal="center" vertical="center" wrapText="1" shrinkToFit="1"/>
      <protection locked="0"/>
    </xf>
    <xf numFmtId="0" fontId="119" fillId="26" borderId="24" xfId="0" applyFont="1" applyFill="1" applyBorder="1" applyAlignment="1" applyProtection="1">
      <alignment horizontal="center" vertical="center" wrapText="1" shrinkToFit="1"/>
      <protection locked="0"/>
    </xf>
    <xf numFmtId="0" fontId="119" fillId="26" borderId="25" xfId="0" applyFont="1" applyFill="1" applyBorder="1" applyAlignment="1" applyProtection="1">
      <alignment horizontal="center" vertical="center" wrapText="1" shrinkToFit="1"/>
      <protection locked="0"/>
    </xf>
    <xf numFmtId="0" fontId="20" fillId="20" borderId="344" xfId="0" applyFont="1" applyFill="1" applyBorder="1" applyAlignment="1" applyProtection="1">
      <alignment horizontal="center" vertical="center"/>
      <protection hidden="1"/>
    </xf>
    <xf numFmtId="0" fontId="0" fillId="20" borderId="344" xfId="0" applyFill="1" applyBorder="1" applyAlignment="1" applyProtection="1">
      <alignment horizontal="center" vertical="center"/>
      <protection hidden="1"/>
    </xf>
    <xf numFmtId="0" fontId="0" fillId="20" borderId="173" xfId="0" applyFill="1" applyBorder="1" applyAlignment="1" applyProtection="1">
      <alignment horizontal="center" vertical="center"/>
      <protection hidden="1"/>
    </xf>
    <xf numFmtId="0" fontId="20" fillId="20" borderId="354" xfId="0" applyFont="1" applyFill="1" applyBorder="1" applyAlignment="1" applyProtection="1">
      <alignment horizontal="center" vertical="center" wrapText="1"/>
      <protection hidden="1"/>
    </xf>
    <xf numFmtId="0" fontId="20" fillId="20" borderId="355" xfId="0" applyFont="1" applyFill="1" applyBorder="1" applyAlignment="1" applyProtection="1">
      <alignment horizontal="center" vertical="center" wrapText="1"/>
      <protection hidden="1"/>
    </xf>
    <xf numFmtId="4" fontId="20" fillId="20" borderId="15" xfId="0" applyNumberFormat="1" applyFont="1" applyFill="1" applyBorder="1" applyAlignment="1" applyProtection="1">
      <alignment horizontal="center" vertical="center" wrapText="1"/>
      <protection hidden="1"/>
    </xf>
    <xf numFmtId="4" fontId="20" fillId="20" borderId="25" xfId="0" applyNumberFormat="1" applyFont="1" applyFill="1" applyBorder="1" applyAlignment="1" applyProtection="1">
      <alignment horizontal="center" vertical="center" wrapText="1"/>
      <protection hidden="1"/>
    </xf>
    <xf numFmtId="0" fontId="0" fillId="20" borderId="0" xfId="0" applyFill="1" applyAlignment="1" applyProtection="1">
      <alignment horizontal="center" vertical="center"/>
      <protection hidden="1"/>
    </xf>
    <xf numFmtId="4" fontId="20" fillId="20" borderId="15" xfId="0" applyNumberFormat="1" applyFont="1" applyFill="1" applyBorder="1" applyAlignment="1" applyProtection="1">
      <alignment horizontal="right" vertical="center" shrinkToFit="1"/>
      <protection hidden="1"/>
    </xf>
    <xf numFmtId="4" fontId="20" fillId="20" borderId="24" xfId="0" applyNumberFormat="1" applyFont="1" applyFill="1" applyBorder="1" applyAlignment="1" applyProtection="1">
      <alignment horizontal="right" vertical="center" shrinkToFit="1"/>
      <protection hidden="1"/>
    </xf>
    <xf numFmtId="4" fontId="20" fillId="20" borderId="25" xfId="0" applyNumberFormat="1" applyFont="1" applyFill="1" applyBorder="1" applyAlignment="1" applyProtection="1">
      <alignment horizontal="right" vertical="center" shrinkToFit="1"/>
      <protection hidden="1"/>
    </xf>
    <xf numFmtId="0" fontId="0" fillId="26" borderId="14" xfId="0" applyFill="1" applyBorder="1" applyAlignment="1" applyProtection="1">
      <alignment horizontal="center" vertical="center" wrapText="1" shrinkToFit="1"/>
      <protection locked="0"/>
    </xf>
    <xf numFmtId="0" fontId="1" fillId="26" borderId="14" xfId="0" applyFont="1" applyFill="1" applyBorder="1" applyAlignment="1" applyProtection="1">
      <alignment horizontal="center" vertical="center" wrapText="1" shrinkToFit="1"/>
      <protection locked="0"/>
    </xf>
    <xf numFmtId="0" fontId="10" fillId="20" borderId="26" xfId="0" applyFont="1" applyFill="1" applyBorder="1" applyAlignment="1" applyProtection="1">
      <alignment horizontal="center" vertical="center" textRotation="90"/>
      <protection hidden="1"/>
    </xf>
    <xf numFmtId="0" fontId="10" fillId="20" borderId="27" xfId="0" applyFont="1" applyFill="1" applyBorder="1" applyAlignment="1" applyProtection="1">
      <alignment horizontal="center" vertical="center" textRotation="90"/>
      <protection hidden="1"/>
    </xf>
    <xf numFmtId="0" fontId="10" fillId="20" borderId="28" xfId="0" applyFont="1" applyFill="1" applyBorder="1" applyAlignment="1" applyProtection="1">
      <alignment horizontal="center" vertical="center"/>
      <protection hidden="1"/>
    </xf>
    <xf numFmtId="0" fontId="10" fillId="20" borderId="23" xfId="0" applyFont="1" applyFill="1" applyBorder="1" applyAlignment="1" applyProtection="1">
      <alignment horizontal="center" vertical="center"/>
      <protection hidden="1"/>
    </xf>
    <xf numFmtId="0" fontId="10" fillId="20" borderId="29" xfId="0" applyFont="1" applyFill="1" applyBorder="1" applyAlignment="1" applyProtection="1">
      <alignment horizontal="center" vertical="center"/>
      <protection hidden="1"/>
    </xf>
    <xf numFmtId="171" fontId="25" fillId="20" borderId="28" xfId="0" applyNumberFormat="1" applyFont="1" applyFill="1" applyBorder="1" applyAlignment="1" applyProtection="1">
      <alignment horizontal="right" vertical="center" shrinkToFit="1"/>
      <protection hidden="1"/>
    </xf>
    <xf numFmtId="171" fontId="25" fillId="20" borderId="23" xfId="0" applyNumberFormat="1" applyFont="1" applyFill="1" applyBorder="1" applyAlignment="1" applyProtection="1">
      <alignment horizontal="right" vertical="center" shrinkToFit="1"/>
      <protection hidden="1"/>
    </xf>
    <xf numFmtId="171" fontId="25" fillId="20" borderId="30" xfId="0" applyNumberFormat="1" applyFont="1" applyFill="1" applyBorder="1" applyAlignment="1" applyProtection="1">
      <alignment horizontal="right" vertical="center" shrinkToFit="1"/>
      <protection hidden="1"/>
    </xf>
    <xf numFmtId="171" fontId="25" fillId="20" borderId="12" xfId="0" applyNumberFormat="1" applyFont="1" applyFill="1" applyBorder="1" applyAlignment="1" applyProtection="1">
      <alignment horizontal="right" vertical="center" shrinkToFit="1"/>
      <protection hidden="1"/>
    </xf>
    <xf numFmtId="49" fontId="10" fillId="20" borderId="163" xfId="0" applyNumberFormat="1" applyFont="1" applyFill="1" applyBorder="1" applyAlignment="1" applyProtection="1">
      <alignment horizontal="center" vertical="center" shrinkToFit="1"/>
      <protection hidden="1"/>
    </xf>
    <xf numFmtId="0" fontId="20" fillId="26" borderId="356" xfId="0" applyFont="1" applyFill="1" applyBorder="1" applyAlignment="1" applyProtection="1">
      <alignment horizontal="center" vertical="center" shrinkToFit="1"/>
      <protection locked="0"/>
    </xf>
    <xf numFmtId="0" fontId="0" fillId="20" borderId="354" xfId="0" applyFill="1" applyBorder="1" applyAlignment="1" applyProtection="1">
      <alignment horizontal="center" vertical="center" shrinkToFit="1"/>
      <protection hidden="1"/>
    </xf>
    <xf numFmtId="0" fontId="0" fillId="20" borderId="357" xfId="0" applyFill="1" applyBorder="1" applyAlignment="1" applyProtection="1">
      <alignment horizontal="center" vertical="center" shrinkToFit="1"/>
      <protection hidden="1"/>
    </xf>
    <xf numFmtId="0" fontId="0" fillId="20" borderId="358" xfId="0" applyFill="1" applyBorder="1" applyAlignment="1" applyProtection="1">
      <alignment horizontal="center" vertical="center" shrinkToFit="1"/>
      <protection hidden="1"/>
    </xf>
    <xf numFmtId="171" fontId="10" fillId="20" borderId="0" xfId="0" applyNumberFormat="1" applyFont="1" applyFill="1" applyBorder="1" applyAlignment="1" applyProtection="1">
      <alignment horizontal="left" vertical="center" shrinkToFit="1"/>
      <protection hidden="1"/>
    </xf>
    <xf numFmtId="0" fontId="20" fillId="20" borderId="24" xfId="0" applyFont="1" applyFill="1" applyBorder="1" applyAlignment="1" applyProtection="1">
      <alignment horizontal="center" vertical="center"/>
      <protection hidden="1"/>
    </xf>
    <xf numFmtId="0" fontId="20" fillId="20" borderId="25" xfId="0" applyFont="1" applyFill="1" applyBorder="1" applyAlignment="1" applyProtection="1">
      <alignment horizontal="center" vertical="center"/>
      <protection hidden="1"/>
    </xf>
    <xf numFmtId="0" fontId="0" fillId="20" borderId="30" xfId="0" applyFill="1" applyBorder="1" applyAlignment="1" applyProtection="1">
      <alignment horizontal="center" vertical="center" shrinkToFit="1"/>
      <protection hidden="1"/>
    </xf>
    <xf numFmtId="0" fontId="0" fillId="20" borderId="12" xfId="0" applyFill="1" applyBorder="1" applyAlignment="1" applyProtection="1">
      <alignment horizontal="center" vertical="center" shrinkToFit="1"/>
      <protection hidden="1"/>
    </xf>
    <xf numFmtId="0" fontId="0" fillId="20" borderId="13" xfId="0" applyFill="1" applyBorder="1" applyAlignment="1" applyProtection="1">
      <alignment horizontal="center" vertical="center" shrinkToFit="1"/>
      <protection hidden="1"/>
    </xf>
    <xf numFmtId="0" fontId="0" fillId="26" borderId="15" xfId="0" applyFill="1" applyBorder="1" applyAlignment="1" applyProtection="1">
      <alignment horizontal="left" vertical="center"/>
      <protection locked="0"/>
    </xf>
    <xf numFmtId="0" fontId="0" fillId="26" borderId="24" xfId="0" applyFill="1" applyBorder="1" applyAlignment="1" applyProtection="1">
      <alignment horizontal="left" vertical="center"/>
      <protection locked="0"/>
    </xf>
    <xf numFmtId="0" fontId="0" fillId="26" borderId="25" xfId="0" applyFill="1" applyBorder="1" applyAlignment="1" applyProtection="1">
      <alignment horizontal="left" vertical="center"/>
      <protection locked="0"/>
    </xf>
    <xf numFmtId="0" fontId="1" fillId="20" borderId="15" xfId="0" applyFont="1" applyFill="1" applyBorder="1" applyAlignment="1" applyProtection="1">
      <alignment horizontal="center" vertical="center" shrinkToFit="1"/>
      <protection hidden="1"/>
    </xf>
    <xf numFmtId="0" fontId="1" fillId="20" borderId="24" xfId="0" applyFont="1" applyFill="1" applyBorder="1" applyAlignment="1" applyProtection="1">
      <alignment horizontal="center" vertical="center" shrinkToFit="1"/>
      <protection hidden="1"/>
    </xf>
    <xf numFmtId="0" fontId="1" fillId="20" borderId="359" xfId="0" applyFont="1" applyFill="1" applyBorder="1" applyAlignment="1" applyProtection="1">
      <alignment horizontal="center" vertical="center" shrinkToFit="1"/>
      <protection hidden="1"/>
    </xf>
    <xf numFmtId="0" fontId="10" fillId="20" borderId="14" xfId="0" applyFont="1" applyFill="1" applyBorder="1" applyAlignment="1" applyProtection="1">
      <alignment horizontal="center" vertical="center" shrinkToFit="1"/>
      <protection hidden="1"/>
    </xf>
    <xf numFmtId="0" fontId="25" fillId="20" borderId="360" xfId="0" applyFont="1" applyFill="1" applyBorder="1" applyAlignment="1" applyProtection="1">
      <alignment horizontal="center" vertical="center" shrinkToFit="1"/>
      <protection hidden="1"/>
    </xf>
    <xf numFmtId="0" fontId="25" fillId="20" borderId="361" xfId="0" applyFont="1" applyFill="1" applyBorder="1" applyAlignment="1" applyProtection="1">
      <alignment horizontal="center" vertical="center" shrinkToFit="1"/>
      <protection hidden="1"/>
    </xf>
    <xf numFmtId="0" fontId="25" fillId="20" borderId="362" xfId="0" applyFont="1" applyFill="1" applyBorder="1" applyAlignment="1" applyProtection="1">
      <alignment horizontal="center" vertical="center" shrinkToFit="1"/>
      <protection hidden="1"/>
    </xf>
    <xf numFmtId="0" fontId="25" fillId="20" borderId="363" xfId="0" applyFont="1" applyFill="1" applyBorder="1" applyAlignment="1" applyProtection="1">
      <alignment horizontal="center" vertical="center" shrinkToFit="1"/>
      <protection hidden="1"/>
    </xf>
    <xf numFmtId="0" fontId="25" fillId="20" borderId="364" xfId="0" applyFont="1" applyFill="1" applyBorder="1" applyAlignment="1" applyProtection="1">
      <alignment horizontal="center" vertical="center" shrinkToFit="1"/>
      <protection hidden="1"/>
    </xf>
    <xf numFmtId="0" fontId="25" fillId="20" borderId="365" xfId="0" applyFont="1" applyFill="1" applyBorder="1" applyAlignment="1" applyProtection="1">
      <alignment horizontal="center" vertical="center" shrinkToFit="1"/>
      <protection hidden="1"/>
    </xf>
    <xf numFmtId="0" fontId="25" fillId="20" borderId="12" xfId="0" applyFont="1" applyFill="1" applyBorder="1" applyAlignment="1" applyProtection="1">
      <alignment horizontal="center" vertical="center" shrinkToFit="1"/>
      <protection hidden="1"/>
    </xf>
    <xf numFmtId="0" fontId="25" fillId="20" borderId="13" xfId="0" applyFont="1" applyFill="1" applyBorder="1" applyAlignment="1" applyProtection="1">
      <alignment horizontal="center" vertical="center" shrinkToFit="1"/>
      <protection hidden="1"/>
    </xf>
    <xf numFmtId="0" fontId="20" fillId="20" borderId="366" xfId="0" applyFont="1" applyFill="1" applyBorder="1" applyAlignment="1" applyProtection="1">
      <alignment horizontal="center" vertical="center" shrinkToFit="1"/>
      <protection locked="0"/>
    </xf>
    <xf numFmtId="0" fontId="20" fillId="20" borderId="357" xfId="0" applyFont="1" applyFill="1" applyBorder="1" applyAlignment="1" applyProtection="1">
      <alignment horizontal="center" vertical="center" shrinkToFit="1"/>
      <protection locked="0"/>
    </xf>
    <xf numFmtId="0" fontId="20" fillId="20" borderId="358" xfId="0" applyFont="1" applyFill="1" applyBorder="1" applyAlignment="1" applyProtection="1">
      <alignment horizontal="center" vertical="center" shrinkToFit="1"/>
      <protection locked="0"/>
    </xf>
    <xf numFmtId="4" fontId="0" fillId="20" borderId="356" xfId="0" applyNumberFormat="1" applyFill="1" applyBorder="1" applyAlignment="1" applyProtection="1">
      <alignment horizontal="center" vertical="center" shrinkToFit="1"/>
      <protection hidden="1"/>
    </xf>
    <xf numFmtId="4" fontId="0" fillId="20" borderId="367" xfId="0" applyNumberFormat="1" applyFill="1" applyBorder="1" applyAlignment="1" applyProtection="1">
      <alignment horizontal="center" vertical="center" shrinkToFit="1"/>
      <protection hidden="1"/>
    </xf>
    <xf numFmtId="0" fontId="10" fillId="20" borderId="10" xfId="0" applyFont="1" applyFill="1" applyBorder="1" applyAlignment="1" applyProtection="1">
      <alignment horizontal="center" vertical="center"/>
      <protection hidden="1"/>
    </xf>
    <xf numFmtId="0" fontId="10" fillId="20" borderId="30" xfId="0" applyFont="1" applyFill="1" applyBorder="1" applyAlignment="1" applyProtection="1">
      <alignment horizontal="center" vertical="center"/>
      <protection hidden="1"/>
    </xf>
    <xf numFmtId="0" fontId="10" fillId="20" borderId="12" xfId="0" applyFont="1" applyFill="1" applyBorder="1" applyAlignment="1" applyProtection="1">
      <alignment horizontal="center" vertical="center"/>
      <protection hidden="1"/>
    </xf>
    <xf numFmtId="0" fontId="119" fillId="20" borderId="11" xfId="0" applyFont="1" applyFill="1" applyBorder="1" applyAlignment="1" applyProtection="1">
      <alignment horizontal="center" vertical="center" textRotation="90"/>
      <protection hidden="1"/>
    </xf>
    <xf numFmtId="0" fontId="10" fillId="20" borderId="0" xfId="0" applyFont="1" applyFill="1" applyBorder="1" applyAlignment="1" applyProtection="1">
      <alignment horizontal="left" vertical="center"/>
      <protection locked="0"/>
    </xf>
    <xf numFmtId="0" fontId="25" fillId="20" borderId="0" xfId="0" applyFont="1" applyFill="1" applyBorder="1" applyAlignment="1" applyProtection="1">
      <alignment horizontal="justify" vertical="center"/>
      <protection hidden="1"/>
    </xf>
    <xf numFmtId="0" fontId="149" fillId="20" borderId="0" xfId="0" quotePrefix="1" applyFont="1" applyFill="1" applyAlignment="1">
      <alignment horizontal="center"/>
    </xf>
    <xf numFmtId="0" fontId="149" fillId="20" borderId="0" xfId="0" applyFont="1" applyFill="1" applyAlignment="1">
      <alignment horizontal="center"/>
    </xf>
    <xf numFmtId="0" fontId="0" fillId="20" borderId="12" xfId="0" applyFill="1" applyBorder="1" applyAlignment="1" applyProtection="1">
      <alignment horizontal="center" vertical="center"/>
      <protection locked="0"/>
    </xf>
    <xf numFmtId="0" fontId="2" fillId="20" borderId="23" xfId="0" applyFont="1" applyFill="1" applyBorder="1" applyAlignment="1" applyProtection="1">
      <alignment horizontal="left" vertical="center"/>
      <protection hidden="1"/>
    </xf>
    <xf numFmtId="0" fontId="1" fillId="20" borderId="161" xfId="0" applyFont="1" applyFill="1" applyBorder="1" applyAlignment="1" applyProtection="1">
      <alignment horizontal="center" vertical="center" shrinkToFit="1"/>
      <protection hidden="1"/>
    </xf>
    <xf numFmtId="49" fontId="1" fillId="20" borderId="368" xfId="0" applyNumberFormat="1" applyFont="1" applyFill="1" applyBorder="1" applyAlignment="1" applyProtection="1">
      <alignment horizontal="right" vertical="center" shrinkToFit="1"/>
      <protection hidden="1"/>
    </xf>
    <xf numFmtId="49" fontId="1" fillId="20" borderId="369" xfId="0" applyNumberFormat="1" applyFont="1" applyFill="1" applyBorder="1" applyAlignment="1" applyProtection="1">
      <alignment horizontal="right" vertical="center" shrinkToFit="1"/>
      <protection hidden="1"/>
    </xf>
    <xf numFmtId="0" fontId="1" fillId="20" borderId="369" xfId="0" applyFont="1" applyFill="1" applyBorder="1" applyAlignment="1" applyProtection="1">
      <alignment horizontal="left" vertical="center" shrinkToFit="1"/>
      <protection hidden="1"/>
    </xf>
    <xf numFmtId="0" fontId="1" fillId="20" borderId="370" xfId="0" applyFont="1" applyFill="1" applyBorder="1" applyAlignment="1" applyProtection="1">
      <alignment horizontal="left" vertical="center" shrinkToFit="1"/>
      <protection hidden="1"/>
    </xf>
    <xf numFmtId="0" fontId="1" fillId="20" borderId="273" xfId="0" applyFont="1" applyFill="1" applyBorder="1" applyAlignment="1" applyProtection="1">
      <alignment horizontal="center" vertical="center" shrinkToFit="1"/>
      <protection hidden="1"/>
    </xf>
    <xf numFmtId="0" fontId="1" fillId="20" borderId="273" xfId="0" applyFont="1" applyFill="1" applyBorder="1" applyAlignment="1" applyProtection="1">
      <alignment horizontal="left" vertical="center" shrinkToFit="1"/>
      <protection hidden="1"/>
    </xf>
    <xf numFmtId="49" fontId="1" fillId="20" borderId="371" xfId="0" applyNumberFormat="1" applyFont="1" applyFill="1" applyBorder="1" applyAlignment="1" applyProtection="1">
      <alignment horizontal="right" vertical="center" shrinkToFit="1"/>
      <protection hidden="1"/>
    </xf>
    <xf numFmtId="49" fontId="1" fillId="20" borderId="372" xfId="0" applyNumberFormat="1" applyFont="1" applyFill="1" applyBorder="1" applyAlignment="1" applyProtection="1">
      <alignment horizontal="right" vertical="center" shrinkToFit="1"/>
      <protection hidden="1"/>
    </xf>
    <xf numFmtId="0" fontId="1" fillId="20" borderId="372" xfId="0" applyFont="1" applyFill="1" applyBorder="1" applyAlignment="1" applyProtection="1">
      <alignment horizontal="left" vertical="center" shrinkToFit="1"/>
      <protection hidden="1"/>
    </xf>
    <xf numFmtId="0" fontId="1" fillId="20" borderId="373" xfId="0" applyFont="1" applyFill="1" applyBorder="1" applyAlignment="1" applyProtection="1">
      <alignment horizontal="left" vertical="center" shrinkToFit="1"/>
      <protection hidden="1"/>
    </xf>
    <xf numFmtId="0" fontId="1" fillId="20" borderId="162" xfId="0" applyFont="1" applyFill="1" applyBorder="1" applyAlignment="1" applyProtection="1">
      <alignment horizontal="center" vertical="center" shrinkToFit="1"/>
      <protection hidden="1"/>
    </xf>
    <xf numFmtId="0" fontId="1" fillId="20" borderId="162" xfId="0" applyFont="1" applyFill="1" applyBorder="1" applyAlignment="1" applyProtection="1">
      <alignment horizontal="left" vertical="center" shrinkToFit="1"/>
      <protection hidden="1"/>
    </xf>
    <xf numFmtId="49" fontId="1" fillId="20" borderId="374" xfId="0" applyNumberFormat="1" applyFont="1" applyFill="1" applyBorder="1" applyAlignment="1" applyProtection="1">
      <alignment horizontal="right" vertical="center" shrinkToFit="1"/>
      <protection hidden="1"/>
    </xf>
    <xf numFmtId="49" fontId="1" fillId="20" borderId="375" xfId="0" applyNumberFormat="1" applyFont="1" applyFill="1" applyBorder="1" applyAlignment="1" applyProtection="1">
      <alignment horizontal="right" vertical="center" shrinkToFit="1"/>
      <protection hidden="1"/>
    </xf>
    <xf numFmtId="0" fontId="1" fillId="20" borderId="375" xfId="0" applyFont="1" applyFill="1" applyBorder="1" applyAlignment="1" applyProtection="1">
      <alignment horizontal="left" vertical="center" shrinkToFit="1"/>
      <protection hidden="1"/>
    </xf>
    <xf numFmtId="0" fontId="1" fillId="20" borderId="376" xfId="0" applyFont="1" applyFill="1" applyBorder="1" applyAlignment="1" applyProtection="1">
      <alignment horizontal="left" vertical="center" shrinkToFit="1"/>
      <protection hidden="1"/>
    </xf>
    <xf numFmtId="0" fontId="25" fillId="20" borderId="14" xfId="0" applyFont="1" applyFill="1" applyBorder="1" applyAlignment="1">
      <alignment horizontal="center" vertical="center" wrapText="1"/>
    </xf>
    <xf numFmtId="0" fontId="25" fillId="20" borderId="14" xfId="0" applyFont="1" applyFill="1" applyBorder="1" applyAlignment="1">
      <alignment horizontal="center" vertical="center"/>
    </xf>
    <xf numFmtId="0" fontId="44" fillId="20" borderId="14" xfId="0" applyFont="1" applyFill="1" applyBorder="1" applyAlignment="1">
      <alignment horizontal="center" vertical="center"/>
    </xf>
    <xf numFmtId="0" fontId="25" fillId="20" borderId="15" xfId="0" applyFont="1" applyFill="1" applyBorder="1" applyAlignment="1">
      <alignment horizontal="center" vertical="center" wrapText="1"/>
    </xf>
    <xf numFmtId="0" fontId="25" fillId="20" borderId="24" xfId="0" applyFont="1" applyFill="1" applyBorder="1" applyAlignment="1">
      <alignment horizontal="center" vertical="center" wrapText="1"/>
    </xf>
    <xf numFmtId="0" fontId="25" fillId="20" borderId="25" xfId="0" applyFont="1" applyFill="1" applyBorder="1" applyAlignment="1">
      <alignment horizontal="center" vertical="center" wrapText="1"/>
    </xf>
    <xf numFmtId="49" fontId="1" fillId="20" borderId="377" xfId="0" applyNumberFormat="1" applyFont="1" applyFill="1" applyBorder="1" applyAlignment="1" applyProtection="1">
      <alignment horizontal="right" vertical="center" shrinkToFit="1"/>
      <protection hidden="1"/>
    </xf>
    <xf numFmtId="49" fontId="1" fillId="20" borderId="378" xfId="0" applyNumberFormat="1" applyFont="1" applyFill="1" applyBorder="1" applyAlignment="1" applyProtection="1">
      <alignment horizontal="right" vertical="center" shrinkToFit="1"/>
      <protection hidden="1"/>
    </xf>
    <xf numFmtId="0" fontId="1" fillId="20" borderId="378" xfId="0" applyFont="1" applyFill="1" applyBorder="1" applyAlignment="1" applyProtection="1">
      <alignment horizontal="left" vertical="center" shrinkToFit="1"/>
      <protection hidden="1"/>
    </xf>
    <xf numFmtId="0" fontId="1" fillId="20" borderId="379" xfId="0" applyFont="1" applyFill="1" applyBorder="1" applyAlignment="1" applyProtection="1">
      <alignment horizontal="left" vertical="center" shrinkToFit="1"/>
      <protection hidden="1"/>
    </xf>
    <xf numFmtId="14" fontId="10" fillId="26" borderId="28" xfId="0" applyNumberFormat="1" applyFont="1" applyFill="1" applyBorder="1" applyAlignment="1" applyProtection="1">
      <alignment horizontal="center" vertical="top" wrapText="1" shrinkToFit="1"/>
      <protection locked="0"/>
    </xf>
    <xf numFmtId="14" fontId="10" fillId="26" borderId="23" xfId="0" applyNumberFormat="1" applyFont="1" applyFill="1" applyBorder="1" applyAlignment="1" applyProtection="1">
      <alignment horizontal="center" vertical="top" wrapText="1" shrinkToFit="1"/>
      <protection locked="0"/>
    </xf>
    <xf numFmtId="14" fontId="10" fillId="26" borderId="29" xfId="0" applyNumberFormat="1" applyFont="1" applyFill="1" applyBorder="1" applyAlignment="1" applyProtection="1">
      <alignment horizontal="center" vertical="top" wrapText="1" shrinkToFit="1"/>
      <protection locked="0"/>
    </xf>
    <xf numFmtId="14" fontId="10" fillId="26" borderId="10" xfId="0" applyNumberFormat="1" applyFont="1" applyFill="1" applyBorder="1" applyAlignment="1" applyProtection="1">
      <alignment horizontal="center" vertical="top" wrapText="1" shrinkToFit="1"/>
      <protection locked="0"/>
    </xf>
    <xf numFmtId="14" fontId="10" fillId="26" borderId="0" xfId="0" applyNumberFormat="1" applyFont="1" applyFill="1" applyBorder="1" applyAlignment="1" applyProtection="1">
      <alignment horizontal="center" vertical="top" wrapText="1" shrinkToFit="1"/>
      <protection locked="0"/>
    </xf>
    <xf numFmtId="14" fontId="10" fillId="26" borderId="11" xfId="0" applyNumberFormat="1" applyFont="1" applyFill="1" applyBorder="1" applyAlignment="1" applyProtection="1">
      <alignment horizontal="center" vertical="top" wrapText="1" shrinkToFit="1"/>
      <protection locked="0"/>
    </xf>
    <xf numFmtId="14" fontId="10" fillId="26" borderId="30" xfId="0" applyNumberFormat="1" applyFont="1" applyFill="1" applyBorder="1" applyAlignment="1" applyProtection="1">
      <alignment horizontal="center" vertical="top" wrapText="1" shrinkToFit="1"/>
      <protection locked="0"/>
    </xf>
    <xf numFmtId="14" fontId="10" fillId="26" borderId="12" xfId="0" applyNumberFormat="1" applyFont="1" applyFill="1" applyBorder="1" applyAlignment="1" applyProtection="1">
      <alignment horizontal="center" vertical="top" wrapText="1" shrinkToFit="1"/>
      <protection locked="0"/>
    </xf>
    <xf numFmtId="14" fontId="10" fillId="26" borderId="13" xfId="0" applyNumberFormat="1" applyFont="1" applyFill="1" applyBorder="1" applyAlignment="1" applyProtection="1">
      <alignment horizontal="center" vertical="top" wrapText="1" shrinkToFit="1"/>
      <protection locked="0"/>
    </xf>
    <xf numFmtId="0" fontId="10" fillId="26" borderId="28" xfId="0" applyFont="1" applyFill="1" applyBorder="1" applyAlignment="1" applyProtection="1">
      <alignment horizontal="center" vertical="top" wrapText="1" shrinkToFit="1"/>
      <protection locked="0"/>
    </xf>
    <xf numFmtId="0" fontId="10" fillId="26" borderId="23" xfId="0" applyFont="1" applyFill="1" applyBorder="1" applyAlignment="1" applyProtection="1">
      <alignment horizontal="center" vertical="top" wrapText="1" shrinkToFit="1"/>
      <protection locked="0"/>
    </xf>
    <xf numFmtId="0" fontId="10" fillId="26" borderId="29" xfId="0" applyFont="1" applyFill="1" applyBorder="1" applyAlignment="1" applyProtection="1">
      <alignment horizontal="center" vertical="top" wrapText="1" shrinkToFit="1"/>
      <protection locked="0"/>
    </xf>
    <xf numFmtId="0" fontId="10" fillId="26" borderId="10" xfId="0" applyFont="1" applyFill="1" applyBorder="1" applyAlignment="1" applyProtection="1">
      <alignment horizontal="center" vertical="top" wrapText="1" shrinkToFit="1"/>
      <protection locked="0"/>
    </xf>
    <xf numFmtId="0" fontId="10" fillId="26" borderId="0" xfId="0" applyFont="1" applyFill="1" applyBorder="1" applyAlignment="1" applyProtection="1">
      <alignment horizontal="center" vertical="top" wrapText="1" shrinkToFit="1"/>
      <protection locked="0"/>
    </xf>
    <xf numFmtId="0" fontId="10" fillId="26" borderId="11" xfId="0" applyFont="1" applyFill="1" applyBorder="1" applyAlignment="1" applyProtection="1">
      <alignment horizontal="center" vertical="top" wrapText="1" shrinkToFit="1"/>
      <protection locked="0"/>
    </xf>
    <xf numFmtId="0" fontId="10" fillId="26" borderId="30" xfId="0" applyFont="1" applyFill="1" applyBorder="1" applyAlignment="1" applyProtection="1">
      <alignment horizontal="center" vertical="top" wrapText="1" shrinkToFit="1"/>
      <protection locked="0"/>
    </xf>
    <xf numFmtId="0" fontId="10" fillId="26" borderId="12" xfId="0" applyFont="1" applyFill="1" applyBorder="1" applyAlignment="1" applyProtection="1">
      <alignment horizontal="center" vertical="top" wrapText="1" shrinkToFit="1"/>
      <protection locked="0"/>
    </xf>
    <xf numFmtId="0" fontId="10" fillId="26" borderId="13" xfId="0" applyFont="1" applyFill="1" applyBorder="1" applyAlignment="1" applyProtection="1">
      <alignment horizontal="center" vertical="top" wrapText="1" shrinkToFit="1"/>
      <protection locked="0"/>
    </xf>
    <xf numFmtId="0" fontId="1" fillId="20" borderId="160" xfId="0" applyFont="1" applyFill="1" applyBorder="1" applyAlignment="1" applyProtection="1">
      <alignment horizontal="center" vertical="center" shrinkToFit="1"/>
      <protection hidden="1"/>
    </xf>
    <xf numFmtId="0" fontId="1" fillId="20" borderId="160" xfId="0" applyFont="1" applyFill="1" applyBorder="1" applyAlignment="1" applyProtection="1">
      <alignment horizontal="left" vertical="center" shrinkToFit="1"/>
      <protection hidden="1"/>
    </xf>
    <xf numFmtId="0" fontId="25" fillId="20" borderId="0" xfId="0" applyFont="1" applyFill="1" applyAlignment="1" applyProtection="1">
      <alignment horizontal="center" vertical="center"/>
      <protection hidden="1"/>
    </xf>
    <xf numFmtId="0" fontId="25" fillId="20" borderId="0" xfId="0" applyFont="1" applyFill="1" applyAlignment="1">
      <alignment horizontal="left" vertical="center"/>
    </xf>
    <xf numFmtId="14" fontId="25" fillId="26" borderId="0" xfId="0" applyNumberFormat="1" applyFont="1" applyFill="1" applyAlignment="1" applyProtection="1">
      <alignment horizontal="center" vertical="center" shrinkToFit="1"/>
      <protection locked="0"/>
    </xf>
    <xf numFmtId="0" fontId="10" fillId="20" borderId="0" xfId="0" applyFont="1" applyFill="1" applyAlignment="1" applyProtection="1">
      <alignment horizontal="left" vertical="center" shrinkToFit="1"/>
      <protection hidden="1"/>
    </xf>
    <xf numFmtId="0" fontId="10" fillId="20" borderId="0" xfId="0" applyFont="1" applyFill="1" applyAlignment="1" applyProtection="1">
      <alignment horizontal="left" vertical="center"/>
      <protection locked="0"/>
    </xf>
    <xf numFmtId="0" fontId="25" fillId="20" borderId="0" xfId="0" applyFont="1" applyFill="1" applyAlignment="1">
      <alignment horizontal="center" vertical="center" shrinkToFit="1"/>
    </xf>
    <xf numFmtId="168" fontId="25" fillId="20" borderId="0" xfId="0" applyNumberFormat="1" applyFont="1" applyFill="1" applyAlignment="1" applyProtection="1">
      <alignment horizontal="left" vertical="center"/>
      <protection hidden="1"/>
    </xf>
    <xf numFmtId="0" fontId="0" fillId="25" borderId="0" xfId="0" applyFill="1" applyAlignment="1">
      <alignment horizontal="center" vertical="center"/>
    </xf>
    <xf numFmtId="0" fontId="148" fillId="20" borderId="0" xfId="0" applyFont="1" applyFill="1" applyAlignment="1" applyProtection="1">
      <alignment horizontal="center" vertical="center"/>
      <protection hidden="1"/>
    </xf>
    <xf numFmtId="0" fontId="10" fillId="20" borderId="0" xfId="0" applyFont="1" applyFill="1" applyAlignment="1" applyProtection="1">
      <alignment horizontal="justify" vertical="top"/>
      <protection hidden="1"/>
    </xf>
    <xf numFmtId="0" fontId="10" fillId="20" borderId="0" xfId="0" applyFont="1" applyFill="1" applyAlignment="1" applyProtection="1">
      <alignment horizontal="center" vertical="center"/>
      <protection locked="0"/>
    </xf>
    <xf numFmtId="4" fontId="10" fillId="20" borderId="31" xfId="0" applyNumberFormat="1" applyFont="1" applyFill="1" applyBorder="1" applyAlignment="1" applyProtection="1">
      <alignment horizontal="right" vertical="center" shrinkToFit="1"/>
      <protection hidden="1"/>
    </xf>
    <xf numFmtId="4" fontId="10" fillId="20" borderId="32" xfId="0" applyNumberFormat="1" applyFont="1" applyFill="1" applyBorder="1" applyAlignment="1" applyProtection="1">
      <alignment horizontal="right" vertical="center" shrinkToFit="1"/>
      <protection hidden="1"/>
    </xf>
    <xf numFmtId="4" fontId="10" fillId="20" borderId="380" xfId="0" applyNumberFormat="1" applyFont="1" applyFill="1" applyBorder="1" applyAlignment="1" applyProtection="1">
      <alignment horizontal="right" vertical="center" shrinkToFit="1"/>
      <protection hidden="1"/>
    </xf>
    <xf numFmtId="0" fontId="10" fillId="20" borderId="381" xfId="0" applyFont="1" applyFill="1" applyBorder="1" applyAlignment="1" applyProtection="1">
      <alignment horizontal="left" vertical="center" shrinkToFit="1"/>
      <protection hidden="1"/>
    </xf>
    <xf numFmtId="0" fontId="10" fillId="20" borderId="32" xfId="0" applyFont="1" applyFill="1" applyBorder="1" applyAlignment="1" applyProtection="1">
      <alignment horizontal="left" vertical="center" shrinkToFit="1"/>
      <protection hidden="1"/>
    </xf>
    <xf numFmtId="0" fontId="10" fillId="20" borderId="33" xfId="0" applyFont="1" applyFill="1" applyBorder="1" applyAlignment="1" applyProtection="1">
      <alignment horizontal="left" vertical="center" shrinkToFit="1"/>
      <protection hidden="1"/>
    </xf>
    <xf numFmtId="0" fontId="10" fillId="26" borderId="368" xfId="0" applyNumberFormat="1" applyFont="1" applyFill="1" applyBorder="1" applyAlignment="1" applyProtection="1">
      <alignment horizontal="center" vertical="center" shrinkToFit="1"/>
      <protection locked="0"/>
    </xf>
    <xf numFmtId="0" fontId="10" fillId="26" borderId="369" xfId="0" applyNumberFormat="1" applyFont="1" applyFill="1" applyBorder="1" applyAlignment="1" applyProtection="1">
      <alignment horizontal="center" vertical="center" shrinkToFit="1"/>
      <protection locked="0"/>
    </xf>
    <xf numFmtId="0" fontId="10" fillId="20" borderId="369" xfId="0" applyFont="1" applyFill="1" applyBorder="1" applyAlignment="1" applyProtection="1">
      <alignment horizontal="left" vertical="center" shrinkToFit="1"/>
      <protection hidden="1"/>
    </xf>
    <xf numFmtId="0" fontId="10" fillId="20" borderId="370" xfId="0" applyFont="1" applyFill="1" applyBorder="1" applyAlignment="1" applyProtection="1">
      <alignment horizontal="left" vertical="center" shrinkToFit="1"/>
      <protection hidden="1"/>
    </xf>
    <xf numFmtId="0" fontId="10" fillId="20" borderId="161" xfId="0" applyFont="1" applyFill="1" applyBorder="1" applyAlignment="1" applyProtection="1">
      <alignment horizontal="center" vertical="center" shrinkToFit="1"/>
      <protection hidden="1"/>
    </xf>
    <xf numFmtId="0" fontId="10" fillId="20" borderId="161" xfId="0" applyFont="1" applyFill="1" applyBorder="1" applyAlignment="1" applyProtection="1">
      <alignment horizontal="left" vertical="center" shrinkToFit="1"/>
      <protection hidden="1"/>
    </xf>
    <xf numFmtId="49" fontId="10" fillId="20" borderId="161" xfId="0" applyNumberFormat="1" applyFont="1" applyFill="1" applyBorder="1" applyAlignment="1" applyProtection="1">
      <alignment horizontal="right" vertical="center" shrinkToFit="1"/>
      <protection hidden="1"/>
    </xf>
    <xf numFmtId="49" fontId="10" fillId="20" borderId="31" xfId="0" applyNumberFormat="1" applyFont="1" applyFill="1" applyBorder="1" applyAlignment="1" applyProtection="1">
      <alignment horizontal="right" vertical="center" shrinkToFit="1"/>
      <protection hidden="1"/>
    </xf>
    <xf numFmtId="4" fontId="10" fillId="20" borderId="337" xfId="0" applyNumberFormat="1" applyFont="1" applyFill="1" applyBorder="1" applyAlignment="1" applyProtection="1">
      <alignment horizontal="right" vertical="center" shrinkToFit="1"/>
      <protection hidden="1"/>
    </xf>
    <xf numFmtId="4" fontId="10" fillId="20" borderId="274" xfId="0" applyNumberFormat="1" applyFont="1" applyFill="1" applyBorder="1" applyAlignment="1" applyProtection="1">
      <alignment horizontal="right" vertical="center" shrinkToFit="1"/>
      <protection hidden="1"/>
    </xf>
    <xf numFmtId="4" fontId="10" fillId="20" borderId="382" xfId="0" applyNumberFormat="1" applyFont="1" applyFill="1" applyBorder="1" applyAlignment="1" applyProtection="1">
      <alignment horizontal="right" vertical="center" shrinkToFit="1"/>
      <protection hidden="1"/>
    </xf>
    <xf numFmtId="0" fontId="10" fillId="20" borderId="372" xfId="0" applyFont="1" applyFill="1" applyBorder="1" applyAlignment="1" applyProtection="1">
      <alignment horizontal="left" vertical="center" shrinkToFit="1"/>
      <protection hidden="1"/>
    </xf>
    <xf numFmtId="0" fontId="10" fillId="20" borderId="373" xfId="0" applyFont="1" applyFill="1" applyBorder="1" applyAlignment="1" applyProtection="1">
      <alignment horizontal="left" vertical="center" shrinkToFit="1"/>
      <protection hidden="1"/>
    </xf>
    <xf numFmtId="0" fontId="10" fillId="20" borderId="273" xfId="0" applyFont="1" applyFill="1" applyBorder="1" applyAlignment="1" applyProtection="1">
      <alignment horizontal="center" vertical="center" shrinkToFit="1"/>
      <protection hidden="1"/>
    </xf>
    <xf numFmtId="0" fontId="10" fillId="20" borderId="273" xfId="0" applyFont="1" applyFill="1" applyBorder="1" applyAlignment="1" applyProtection="1">
      <alignment horizontal="left" vertical="center" shrinkToFit="1"/>
      <protection hidden="1"/>
    </xf>
    <xf numFmtId="49" fontId="10" fillId="20" borderId="273" xfId="0" applyNumberFormat="1" applyFont="1" applyFill="1" applyBorder="1" applyAlignment="1" applyProtection="1">
      <alignment horizontal="right" vertical="center" shrinkToFit="1"/>
      <protection hidden="1"/>
    </xf>
    <xf numFmtId="49" fontId="10" fillId="20" borderId="337" xfId="0" applyNumberFormat="1" applyFont="1" applyFill="1" applyBorder="1" applyAlignment="1" applyProtection="1">
      <alignment horizontal="right" vertical="center" shrinkToFit="1"/>
      <protection hidden="1"/>
    </xf>
    <xf numFmtId="0" fontId="10" fillId="20" borderId="383" xfId="0" applyFont="1" applyFill="1" applyBorder="1" applyAlignment="1" applyProtection="1">
      <alignment horizontal="left" vertical="center" shrinkToFit="1"/>
      <protection hidden="1"/>
    </xf>
    <xf numFmtId="0" fontId="10" fillId="20" borderId="274" xfId="0" applyFont="1" applyFill="1" applyBorder="1" applyAlignment="1" applyProtection="1">
      <alignment horizontal="left" vertical="center" shrinkToFit="1"/>
      <protection hidden="1"/>
    </xf>
    <xf numFmtId="0" fontId="10" fillId="20" borderId="338" xfId="0" applyFont="1" applyFill="1" applyBorder="1" applyAlignment="1" applyProtection="1">
      <alignment horizontal="left" vertical="center" shrinkToFit="1"/>
      <protection hidden="1"/>
    </xf>
    <xf numFmtId="0" fontId="10" fillId="26" borderId="371" xfId="0" applyNumberFormat="1" applyFont="1" applyFill="1" applyBorder="1" applyAlignment="1" applyProtection="1">
      <alignment horizontal="center" vertical="center" shrinkToFit="1"/>
      <protection locked="0"/>
    </xf>
    <xf numFmtId="0" fontId="10" fillId="26" borderId="372" xfId="0" applyNumberFormat="1" applyFont="1" applyFill="1" applyBorder="1" applyAlignment="1" applyProtection="1">
      <alignment horizontal="center" vertical="center" shrinkToFit="1"/>
      <protection locked="0"/>
    </xf>
    <xf numFmtId="49" fontId="10" fillId="20" borderId="162" xfId="0" applyNumberFormat="1" applyFont="1" applyFill="1" applyBorder="1" applyAlignment="1" applyProtection="1">
      <alignment horizontal="right" vertical="center" shrinkToFit="1"/>
      <protection hidden="1"/>
    </xf>
    <xf numFmtId="49" fontId="10" fillId="20" borderId="336" xfId="0" applyNumberFormat="1" applyFont="1" applyFill="1" applyBorder="1" applyAlignment="1" applyProtection="1">
      <alignment horizontal="right" vertical="center" shrinkToFit="1"/>
      <protection hidden="1"/>
    </xf>
    <xf numFmtId="0" fontId="10" fillId="20" borderId="376" xfId="0" applyFont="1" applyFill="1" applyBorder="1" applyAlignment="1" applyProtection="1">
      <alignment horizontal="left" vertical="center" shrinkToFit="1"/>
      <protection hidden="1"/>
    </xf>
    <xf numFmtId="0" fontId="10" fillId="20" borderId="162" xfId="0" applyFont="1" applyFill="1" applyBorder="1" applyAlignment="1" applyProtection="1">
      <alignment horizontal="left" vertical="center" shrinkToFit="1"/>
      <protection hidden="1"/>
    </xf>
    <xf numFmtId="4" fontId="10" fillId="20" borderId="336" xfId="0" applyNumberFormat="1" applyFont="1" applyFill="1" applyBorder="1" applyAlignment="1" applyProtection="1">
      <alignment horizontal="right" vertical="center" shrinkToFit="1"/>
      <protection hidden="1"/>
    </xf>
    <xf numFmtId="4" fontId="10" fillId="20" borderId="38" xfId="0" applyNumberFormat="1" applyFont="1" applyFill="1" applyBorder="1" applyAlignment="1" applyProtection="1">
      <alignment horizontal="right" vertical="center" shrinkToFit="1"/>
      <protection hidden="1"/>
    </xf>
    <xf numFmtId="4" fontId="10" fillId="20" borderId="384" xfId="0" applyNumberFormat="1" applyFont="1" applyFill="1" applyBorder="1" applyAlignment="1" applyProtection="1">
      <alignment horizontal="right" vertical="center" shrinkToFit="1"/>
      <protection hidden="1"/>
    </xf>
    <xf numFmtId="0" fontId="10" fillId="20" borderId="385" xfId="0" applyFont="1" applyFill="1" applyBorder="1" applyAlignment="1" applyProtection="1">
      <alignment horizontal="left" vertical="center" shrinkToFit="1"/>
      <protection hidden="1"/>
    </xf>
    <xf numFmtId="0" fontId="10" fillId="20" borderId="38" xfId="0" applyFont="1" applyFill="1" applyBorder="1" applyAlignment="1" applyProtection="1">
      <alignment horizontal="left" vertical="center" shrinkToFit="1"/>
      <protection hidden="1"/>
    </xf>
    <xf numFmtId="0" fontId="10" fillId="20" borderId="36" xfId="0" applyFont="1" applyFill="1" applyBorder="1" applyAlignment="1" applyProtection="1">
      <alignment horizontal="left" vertical="center" shrinkToFit="1"/>
      <protection hidden="1"/>
    </xf>
    <xf numFmtId="0" fontId="10" fillId="26" borderId="374" xfId="0" applyNumberFormat="1" applyFont="1" applyFill="1" applyBorder="1" applyAlignment="1" applyProtection="1">
      <alignment horizontal="center" vertical="center" shrinkToFit="1"/>
      <protection locked="0"/>
    </xf>
    <xf numFmtId="0" fontId="10" fillId="26" borderId="375" xfId="0" applyNumberFormat="1" applyFont="1" applyFill="1" applyBorder="1" applyAlignment="1" applyProtection="1">
      <alignment horizontal="center" vertical="center" shrinkToFit="1"/>
      <protection locked="0"/>
    </xf>
    <xf numFmtId="0" fontId="10" fillId="20" borderId="375" xfId="0" applyFont="1" applyFill="1" applyBorder="1" applyAlignment="1" applyProtection="1">
      <alignment horizontal="left" vertical="center" shrinkToFit="1"/>
      <protection hidden="1"/>
    </xf>
    <xf numFmtId="0" fontId="10" fillId="20" borderId="162" xfId="0" applyFont="1" applyFill="1" applyBorder="1" applyAlignment="1" applyProtection="1">
      <alignment horizontal="center" vertical="center" shrinkToFit="1"/>
      <protection hidden="1"/>
    </xf>
    <xf numFmtId="0" fontId="10" fillId="20" borderId="160" xfId="0" applyFont="1" applyFill="1" applyBorder="1" applyAlignment="1" applyProtection="1">
      <alignment horizontal="center" vertical="center" shrinkToFit="1"/>
      <protection hidden="1"/>
    </xf>
    <xf numFmtId="0" fontId="10" fillId="20" borderId="160" xfId="0" applyFont="1" applyFill="1" applyBorder="1" applyAlignment="1" applyProtection="1">
      <alignment horizontal="left" vertical="center" shrinkToFit="1"/>
      <protection hidden="1"/>
    </xf>
    <xf numFmtId="49" fontId="10" fillId="20" borderId="160" xfId="0" applyNumberFormat="1" applyFont="1" applyFill="1" applyBorder="1" applyAlignment="1" applyProtection="1">
      <alignment horizontal="right" vertical="center" shrinkToFit="1"/>
      <protection hidden="1"/>
    </xf>
    <xf numFmtId="49" fontId="10" fillId="20" borderId="334" xfId="0" applyNumberFormat="1" applyFont="1" applyFill="1" applyBorder="1" applyAlignment="1" applyProtection="1">
      <alignment horizontal="right" vertical="center" shrinkToFit="1"/>
      <protection hidden="1"/>
    </xf>
    <xf numFmtId="0" fontId="10" fillId="26" borderId="334" xfId="0" applyNumberFormat="1" applyFont="1" applyFill="1" applyBorder="1" applyAlignment="1" applyProtection="1">
      <alignment horizontal="center" vertical="center" shrinkToFit="1"/>
      <protection locked="0"/>
    </xf>
    <xf numFmtId="0" fontId="10" fillId="26" borderId="37" xfId="0" applyNumberFormat="1" applyFont="1" applyFill="1" applyBorder="1" applyAlignment="1" applyProtection="1">
      <alignment horizontal="center" vertical="center" shrinkToFit="1"/>
      <protection locked="0"/>
    </xf>
    <xf numFmtId="0" fontId="10" fillId="26" borderId="386" xfId="0" applyNumberFormat="1" applyFont="1" applyFill="1" applyBorder="1" applyAlignment="1" applyProtection="1">
      <alignment horizontal="center" vertical="center" shrinkToFit="1"/>
      <protection locked="0"/>
    </xf>
    <xf numFmtId="0" fontId="10" fillId="20" borderId="379" xfId="0" applyFont="1" applyFill="1" applyBorder="1" applyAlignment="1" applyProtection="1">
      <alignment horizontal="left" vertical="center" shrinkToFit="1"/>
      <protection hidden="1"/>
    </xf>
    <xf numFmtId="0" fontId="10" fillId="20" borderId="378" xfId="0" applyFont="1" applyFill="1" applyBorder="1" applyAlignment="1" applyProtection="1">
      <alignment horizontal="left" vertical="center" shrinkToFit="1"/>
      <protection hidden="1"/>
    </xf>
    <xf numFmtId="0" fontId="10" fillId="20" borderId="387" xfId="0" applyFont="1" applyFill="1" applyBorder="1" applyAlignment="1" applyProtection="1">
      <alignment horizontal="left" vertical="center" shrinkToFit="1"/>
      <protection hidden="1"/>
    </xf>
    <xf numFmtId="0" fontId="10" fillId="20" borderId="37" xfId="0" applyFont="1" applyFill="1" applyBorder="1" applyAlignment="1" applyProtection="1">
      <alignment horizontal="left" vertical="center" shrinkToFit="1"/>
      <protection hidden="1"/>
    </xf>
    <xf numFmtId="0" fontId="10" fillId="20" borderId="34" xfId="0" applyFont="1" applyFill="1" applyBorder="1" applyAlignment="1" applyProtection="1">
      <alignment horizontal="left" vertical="center" shrinkToFit="1"/>
      <protection hidden="1"/>
    </xf>
    <xf numFmtId="0" fontId="0" fillId="20" borderId="0" xfId="0" applyFill="1" applyAlignment="1" applyProtection="1">
      <alignment horizontal="center" vertical="center" shrinkToFit="1"/>
      <protection locked="0"/>
    </xf>
    <xf numFmtId="0" fontId="147" fillId="20" borderId="0" xfId="0" applyFont="1" applyFill="1" applyAlignment="1" applyProtection="1">
      <alignment horizontal="center" vertical="center"/>
      <protection locked="0"/>
    </xf>
    <xf numFmtId="0" fontId="10" fillId="20" borderId="0" xfId="0" applyFont="1" applyFill="1" applyAlignment="1">
      <alignment horizontal="center" vertical="center" shrinkToFit="1"/>
    </xf>
    <xf numFmtId="0" fontId="10" fillId="20" borderId="0" xfId="0" applyFont="1" applyFill="1" applyAlignment="1" applyProtection="1">
      <alignment horizontal="center" vertical="center" shrinkToFit="1"/>
      <protection hidden="1"/>
    </xf>
    <xf numFmtId="0" fontId="25" fillId="20" borderId="0" xfId="0" applyFont="1" applyFill="1" applyAlignment="1" applyProtection="1">
      <alignment horizontal="justify" vertical="center"/>
      <protection hidden="1"/>
    </xf>
    <xf numFmtId="0" fontId="26" fillId="0" borderId="0" xfId="0" applyFont="1" applyAlignment="1" applyProtection="1">
      <alignment horizontal="center" vertical="center"/>
      <protection locked="0"/>
    </xf>
    <xf numFmtId="14" fontId="26" fillId="0" borderId="0" xfId="0" applyNumberFormat="1" applyFont="1" applyAlignment="1" applyProtection="1">
      <alignment horizontal="center" vertical="center"/>
      <protection locked="0"/>
    </xf>
    <xf numFmtId="4" fontId="36" fillId="20" borderId="31" xfId="39" applyNumberFormat="1" applyFont="1" applyFill="1" applyBorder="1" applyAlignment="1" applyProtection="1">
      <alignment horizontal="center" vertical="center" shrinkToFit="1"/>
      <protection hidden="1"/>
    </xf>
    <xf numFmtId="0" fontId="36" fillId="20" borderId="32" xfId="39" applyNumberFormat="1" applyFont="1" applyFill="1" applyBorder="1" applyAlignment="1" applyProtection="1">
      <alignment horizontal="center" vertical="center" shrinkToFit="1"/>
      <protection hidden="1"/>
    </xf>
    <xf numFmtId="0" fontId="36" fillId="20" borderId="33" xfId="39" applyNumberFormat="1" applyFont="1" applyFill="1" applyBorder="1" applyAlignment="1" applyProtection="1">
      <alignment horizontal="center" vertical="center" shrinkToFit="1"/>
      <protection hidden="1"/>
    </xf>
    <xf numFmtId="0" fontId="36" fillId="20" borderId="336" xfId="39" applyFont="1" applyFill="1" applyBorder="1" applyAlignment="1" applyProtection="1">
      <alignment horizontal="justify" vertical="center" shrinkToFit="1"/>
      <protection hidden="1"/>
    </xf>
    <xf numFmtId="0" fontId="36" fillId="20" borderId="36" xfId="39" applyFont="1" applyFill="1" applyBorder="1" applyAlignment="1" applyProtection="1">
      <alignment horizontal="justify" vertical="center" shrinkToFit="1"/>
      <protection hidden="1"/>
    </xf>
    <xf numFmtId="4" fontId="36" fillId="20" borderId="336" xfId="39" applyNumberFormat="1" applyFont="1" applyFill="1" applyBorder="1" applyAlignment="1" applyProtection="1">
      <alignment horizontal="center" vertical="center" shrinkToFit="1"/>
      <protection hidden="1"/>
    </xf>
    <xf numFmtId="0" fontId="36" fillId="20" borderId="38" xfId="39" applyNumberFormat="1" applyFont="1" applyFill="1" applyBorder="1" applyAlignment="1" applyProtection="1">
      <alignment horizontal="center" vertical="center" shrinkToFit="1"/>
      <protection hidden="1"/>
    </xf>
    <xf numFmtId="0" fontId="36" fillId="20" borderId="36" xfId="39" applyNumberFormat="1" applyFont="1" applyFill="1" applyBorder="1" applyAlignment="1" applyProtection="1">
      <alignment horizontal="center" vertical="center" shrinkToFit="1"/>
      <protection hidden="1"/>
    </xf>
    <xf numFmtId="0" fontId="36" fillId="20" borderId="337" xfId="39" applyFont="1" applyFill="1" applyBorder="1" applyAlignment="1" applyProtection="1">
      <alignment horizontal="justify" vertical="center" shrinkToFit="1"/>
      <protection hidden="1"/>
    </xf>
    <xf numFmtId="0" fontId="36" fillId="20" borderId="338" xfId="39" applyFont="1" applyFill="1" applyBorder="1" applyAlignment="1" applyProtection="1">
      <alignment horizontal="justify" vertical="center" shrinkToFit="1"/>
      <protection hidden="1"/>
    </xf>
    <xf numFmtId="4" fontId="36" fillId="20" borderId="337" xfId="39" applyNumberFormat="1" applyFont="1" applyFill="1" applyBorder="1" applyAlignment="1" applyProtection="1">
      <alignment horizontal="center" vertical="center" shrinkToFit="1"/>
      <protection hidden="1"/>
    </xf>
    <xf numFmtId="0" fontId="36" fillId="20" borderId="274" xfId="39" applyNumberFormat="1" applyFont="1" applyFill="1" applyBorder="1" applyAlignment="1" applyProtection="1">
      <alignment horizontal="center" vertical="center" shrinkToFit="1"/>
      <protection hidden="1"/>
    </xf>
    <xf numFmtId="0" fontId="36" fillId="20" borderId="338" xfId="39" applyNumberFormat="1" applyFont="1" applyFill="1" applyBorder="1" applyAlignment="1" applyProtection="1">
      <alignment horizontal="center" vertical="center" shrinkToFit="1"/>
      <protection hidden="1"/>
    </xf>
    <xf numFmtId="0" fontId="24" fillId="20" borderId="0" xfId="0" applyFont="1" applyFill="1" applyBorder="1" applyAlignment="1" applyProtection="1">
      <alignment horizontal="center" vertical="center"/>
      <protection hidden="1"/>
    </xf>
    <xf numFmtId="0" fontId="24" fillId="20" borderId="0" xfId="0" applyFont="1" applyFill="1" applyBorder="1" applyAlignment="1" applyProtection="1">
      <alignment horizontal="center" vertical="center"/>
      <protection locked="0"/>
    </xf>
    <xf numFmtId="0" fontId="24" fillId="20" borderId="12" xfId="0" applyFont="1" applyFill="1" applyBorder="1" applyAlignment="1" applyProtection="1">
      <alignment horizontal="center" vertical="center"/>
      <protection locked="0"/>
    </xf>
    <xf numFmtId="0" fontId="24" fillId="20" borderId="0" xfId="0" applyFont="1" applyFill="1" applyBorder="1" applyAlignment="1" applyProtection="1">
      <alignment horizontal="center" vertical="center" shrinkToFit="1"/>
      <protection hidden="1"/>
    </xf>
    <xf numFmtId="0" fontId="24" fillId="20" borderId="11" xfId="0" applyFont="1" applyFill="1" applyBorder="1" applyAlignment="1" applyProtection="1">
      <alignment horizontal="center" vertical="center" shrinkToFit="1"/>
      <protection hidden="1"/>
    </xf>
    <xf numFmtId="0" fontId="24" fillId="20" borderId="10" xfId="0" applyFont="1" applyFill="1" applyBorder="1" applyAlignment="1" applyProtection="1">
      <alignment horizontal="center" vertical="center"/>
      <protection locked="0"/>
    </xf>
    <xf numFmtId="0" fontId="24" fillId="20" borderId="11" xfId="0" applyFont="1" applyFill="1" applyBorder="1" applyAlignment="1" applyProtection="1">
      <alignment horizontal="center" vertical="center"/>
      <protection locked="0"/>
    </xf>
    <xf numFmtId="14" fontId="24" fillId="20" borderId="0" xfId="0" applyNumberFormat="1" applyFont="1" applyFill="1" applyBorder="1" applyAlignment="1" applyProtection="1">
      <alignment horizontal="left" vertical="center"/>
      <protection hidden="1"/>
    </xf>
    <xf numFmtId="0" fontId="24" fillId="20" borderId="0" xfId="0" applyFont="1" applyFill="1" applyBorder="1" applyAlignment="1" applyProtection="1">
      <alignment horizontal="left" vertical="center"/>
      <protection hidden="1"/>
    </xf>
    <xf numFmtId="0" fontId="24" fillId="20" borderId="10" xfId="0" applyFont="1" applyFill="1" applyBorder="1" applyAlignment="1" applyProtection="1">
      <alignment horizontal="center" vertical="center" shrinkToFit="1"/>
      <protection hidden="1"/>
    </xf>
    <xf numFmtId="0" fontId="36" fillId="20" borderId="0" xfId="0" applyFont="1" applyFill="1" applyBorder="1" applyAlignment="1" applyProtection="1">
      <alignment horizontal="center" vertical="center"/>
      <protection hidden="1"/>
    </xf>
    <xf numFmtId="0" fontId="24" fillId="20" borderId="10" xfId="0" applyFont="1" applyFill="1" applyBorder="1" applyAlignment="1" applyProtection="1">
      <alignment horizontal="justify" vertical="center"/>
      <protection locked="0"/>
    </xf>
    <xf numFmtId="0" fontId="24" fillId="20" borderId="0" xfId="0" applyFont="1" applyFill="1" applyBorder="1" applyAlignment="1" applyProtection="1">
      <alignment horizontal="justify" vertical="center"/>
      <protection locked="0"/>
    </xf>
    <xf numFmtId="0" fontId="24" fillId="20" borderId="11" xfId="0" applyFont="1" applyFill="1" applyBorder="1" applyAlignment="1" applyProtection="1">
      <alignment horizontal="justify" vertical="center"/>
      <protection locked="0"/>
    </xf>
    <xf numFmtId="0" fontId="0" fillId="0" borderId="0" xfId="0" applyFill="1" applyAlignment="1">
      <alignment horizontal="center" vertical="center"/>
    </xf>
    <xf numFmtId="0" fontId="24" fillId="20" borderId="13" xfId="0" applyFont="1" applyFill="1" applyBorder="1" applyAlignment="1" applyProtection="1">
      <alignment horizontal="center" vertical="center"/>
      <protection locked="0"/>
    </xf>
    <xf numFmtId="0" fontId="90" fillId="20" borderId="0" xfId="0" quotePrefix="1" applyFont="1" applyFill="1" applyAlignment="1">
      <alignment horizontal="center"/>
    </xf>
    <xf numFmtId="0" fontId="90" fillId="20" borderId="0" xfId="0" applyFont="1" applyFill="1" applyAlignment="1">
      <alignment horizontal="center"/>
    </xf>
    <xf numFmtId="0" fontId="0" fillId="20" borderId="15" xfId="0" applyFill="1" applyBorder="1" applyAlignment="1" applyProtection="1">
      <alignment horizontal="center" vertical="center" shrinkToFit="1"/>
      <protection hidden="1"/>
    </xf>
    <xf numFmtId="0" fontId="0" fillId="20" borderId="24" xfId="0" applyFill="1" applyBorder="1" applyAlignment="1" applyProtection="1">
      <alignment horizontal="center" vertical="center" shrinkToFit="1"/>
      <protection hidden="1"/>
    </xf>
    <xf numFmtId="0" fontId="0" fillId="20" borderId="25" xfId="0" applyFill="1" applyBorder="1" applyAlignment="1" applyProtection="1">
      <alignment horizontal="center" vertical="center" shrinkToFit="1"/>
      <protection hidden="1"/>
    </xf>
    <xf numFmtId="4" fontId="36" fillId="20" borderId="334" xfId="39" applyNumberFormat="1" applyFont="1" applyFill="1" applyBorder="1" applyAlignment="1" applyProtection="1">
      <alignment horizontal="center" vertical="center" shrinkToFit="1"/>
      <protection hidden="1"/>
    </xf>
    <xf numFmtId="0" fontId="36" fillId="20" borderId="37" xfId="39" applyNumberFormat="1" applyFont="1" applyFill="1" applyBorder="1" applyAlignment="1" applyProtection="1">
      <alignment horizontal="center" vertical="center" shrinkToFit="1"/>
      <protection hidden="1"/>
    </xf>
    <xf numFmtId="0" fontId="36" fillId="20" borderId="34" xfId="39" applyNumberFormat="1" applyFont="1" applyFill="1" applyBorder="1" applyAlignment="1" applyProtection="1">
      <alignment horizontal="center" vertical="center" shrinkToFit="1"/>
      <protection hidden="1"/>
    </xf>
    <xf numFmtId="0" fontId="36" fillId="20" borderId="334" xfId="39" applyFont="1" applyFill="1" applyBorder="1" applyAlignment="1" applyProtection="1">
      <alignment horizontal="justify" vertical="center" shrinkToFit="1"/>
      <protection hidden="1"/>
    </xf>
    <xf numFmtId="0" fontId="36" fillId="20" borderId="34" xfId="39" applyFont="1" applyFill="1" applyBorder="1" applyAlignment="1" applyProtection="1">
      <alignment horizontal="justify" vertical="center" shrinkToFit="1"/>
      <protection hidden="1"/>
    </xf>
    <xf numFmtId="0" fontId="74" fillId="20" borderId="15" xfId="0" applyFont="1" applyFill="1" applyBorder="1" applyAlignment="1" applyProtection="1">
      <alignment horizontal="center" vertical="center"/>
      <protection hidden="1"/>
    </xf>
    <xf numFmtId="0" fontId="74" fillId="20" borderId="24" xfId="0" applyFont="1" applyFill="1" applyBorder="1" applyAlignment="1" applyProtection="1">
      <alignment horizontal="center" vertical="center"/>
      <protection hidden="1"/>
    </xf>
    <xf numFmtId="0" fontId="74" fillId="20" borderId="25" xfId="0" applyFont="1" applyFill="1" applyBorder="1" applyAlignment="1" applyProtection="1">
      <alignment horizontal="center" vertical="center"/>
      <protection hidden="1"/>
    </xf>
    <xf numFmtId="0" fontId="0" fillId="20" borderId="14" xfId="0" applyFill="1" applyBorder="1" applyAlignment="1" applyProtection="1">
      <alignment horizontal="center" vertical="center" shrinkToFit="1"/>
      <protection hidden="1"/>
    </xf>
    <xf numFmtId="4" fontId="113" fillId="26" borderId="24" xfId="42" applyNumberFormat="1" applyFont="1" applyFill="1" applyBorder="1" applyAlignment="1" applyProtection="1">
      <alignment horizontal="right" vertical="center" shrinkToFit="1"/>
      <protection locked="0"/>
    </xf>
    <xf numFmtId="0" fontId="48" fillId="20" borderId="26" xfId="43" applyFont="1" applyFill="1" applyBorder="1" applyAlignment="1">
      <alignment horizontal="center" vertical="center" wrapText="1"/>
    </xf>
    <xf numFmtId="0" fontId="48" fillId="20" borderId="177" xfId="43" applyFont="1" applyFill="1" applyBorder="1" applyAlignment="1">
      <alignment horizontal="center" vertical="center" wrapText="1"/>
    </xf>
    <xf numFmtId="0" fontId="69" fillId="20" borderId="10" xfId="42" applyFont="1" applyFill="1" applyBorder="1" applyAlignment="1">
      <alignment horizontal="center" vertical="center"/>
    </xf>
    <xf numFmtId="0" fontId="69" fillId="20" borderId="0" xfId="42" applyFont="1" applyFill="1" applyBorder="1" applyAlignment="1">
      <alignment horizontal="center" vertical="center"/>
    </xf>
    <xf numFmtId="0" fontId="69" fillId="20" borderId="11" xfId="42" applyFont="1" applyFill="1" applyBorder="1" applyAlignment="1">
      <alignment horizontal="center" vertical="center"/>
    </xf>
    <xf numFmtId="0" fontId="12" fillId="20" borderId="28" xfId="42" applyFont="1" applyFill="1" applyBorder="1" applyAlignment="1">
      <alignment horizontal="right" vertical="center"/>
    </xf>
    <xf numFmtId="0" fontId="12" fillId="20" borderId="23" xfId="42" applyFont="1" applyFill="1" applyBorder="1" applyAlignment="1">
      <alignment horizontal="right" vertical="center"/>
    </xf>
    <xf numFmtId="0" fontId="12" fillId="20" borderId="23" xfId="42" applyFont="1" applyFill="1" applyBorder="1" applyAlignment="1">
      <alignment horizontal="left" vertical="center"/>
    </xf>
    <xf numFmtId="0" fontId="12" fillId="20" borderId="29" xfId="42" applyFont="1" applyFill="1" applyBorder="1" applyAlignment="1">
      <alignment horizontal="left" vertical="center"/>
    </xf>
    <xf numFmtId="0" fontId="159" fillId="26" borderId="24" xfId="42" applyFont="1" applyFill="1" applyBorder="1" applyAlignment="1" applyProtection="1">
      <alignment horizontal="left" vertical="center" shrinkToFit="1"/>
      <protection locked="0"/>
    </xf>
    <xf numFmtId="0" fontId="159" fillId="20" borderId="24" xfId="42" applyFont="1" applyFill="1" applyBorder="1" applyAlignment="1" applyProtection="1">
      <alignment horizontal="left" vertical="center" shrinkToFit="1"/>
      <protection hidden="1"/>
    </xf>
    <xf numFmtId="0" fontId="48" fillId="20" borderId="15" xfId="42" applyFont="1" applyFill="1" applyBorder="1" applyAlignment="1" applyProtection="1">
      <alignment horizontal="left" vertical="center" shrinkToFit="1"/>
      <protection hidden="1"/>
    </xf>
    <xf numFmtId="0" fontId="48" fillId="20" borderId="25" xfId="42" applyFont="1" applyFill="1" applyBorder="1" applyAlignment="1" applyProtection="1">
      <alignment horizontal="left" vertical="center" shrinkToFit="1"/>
      <protection hidden="1"/>
    </xf>
    <xf numFmtId="0" fontId="48" fillId="26" borderId="15" xfId="42" applyFont="1" applyFill="1" applyBorder="1" applyAlignment="1" applyProtection="1">
      <alignment horizontal="left" vertical="center" shrinkToFit="1"/>
      <protection locked="0"/>
    </xf>
    <xf numFmtId="0" fontId="48" fillId="26" borderId="25" xfId="42" applyFont="1" applyFill="1" applyBorder="1" applyAlignment="1" applyProtection="1">
      <alignment horizontal="left" vertical="center" shrinkToFit="1"/>
      <protection locked="0"/>
    </xf>
    <xf numFmtId="0" fontId="116" fillId="0" borderId="14" xfId="39" applyNumberFormat="1" applyFont="1" applyFill="1" applyBorder="1" applyAlignment="1" applyProtection="1">
      <alignment horizontal="left" vertical="center" textRotation="90"/>
      <protection hidden="1"/>
    </xf>
    <xf numFmtId="170" fontId="160" fillId="0" borderId="14" xfId="39" applyNumberFormat="1" applyFont="1" applyFill="1" applyBorder="1" applyAlignment="1" applyProtection="1">
      <alignment horizontal="right" vertical="center" textRotation="90"/>
      <protection hidden="1"/>
    </xf>
    <xf numFmtId="4" fontId="113" fillId="26" borderId="15" xfId="42" applyNumberFormat="1" applyFont="1" applyFill="1" applyBorder="1" applyAlignment="1" applyProtection="1">
      <alignment horizontal="right" vertical="center" shrinkToFit="1"/>
      <protection locked="0"/>
    </xf>
    <xf numFmtId="4" fontId="12" fillId="26" borderId="15" xfId="42" applyNumberFormat="1" applyFont="1" applyFill="1" applyBorder="1" applyAlignment="1" applyProtection="1">
      <alignment horizontal="right" vertical="center" shrinkToFit="1"/>
      <protection hidden="1"/>
    </xf>
    <xf numFmtId="4" fontId="12" fillId="26" borderId="24" xfId="42" applyNumberFormat="1" applyFont="1" applyFill="1" applyBorder="1" applyAlignment="1" applyProtection="1">
      <alignment horizontal="right" vertical="center" shrinkToFit="1"/>
      <protection hidden="1"/>
    </xf>
    <xf numFmtId="0" fontId="12" fillId="20" borderId="31" xfId="42" applyFont="1" applyFill="1" applyBorder="1" applyAlignment="1" applyProtection="1">
      <alignment horizontal="center" vertical="center"/>
      <protection hidden="1"/>
    </xf>
    <xf numFmtId="0" fontId="12" fillId="20" borderId="32" xfId="42" applyFont="1" applyFill="1" applyBorder="1" applyAlignment="1" applyProtection="1">
      <alignment horizontal="center" vertical="center"/>
      <protection hidden="1"/>
    </xf>
    <xf numFmtId="14" fontId="12" fillId="20" borderId="0" xfId="42" applyNumberFormat="1" applyFont="1" applyFill="1" applyBorder="1" applyAlignment="1" applyProtection="1">
      <alignment horizontal="left" vertical="center"/>
      <protection hidden="1"/>
    </xf>
    <xf numFmtId="0" fontId="12" fillId="20" borderId="0" xfId="42" applyFont="1" applyFill="1" applyBorder="1" applyAlignment="1" applyProtection="1">
      <alignment horizontal="left" vertical="center"/>
      <protection hidden="1"/>
    </xf>
    <xf numFmtId="0" fontId="69" fillId="20" borderId="10" xfId="43" applyFont="1" applyFill="1" applyBorder="1" applyAlignment="1">
      <alignment horizontal="center" vertical="center"/>
    </xf>
    <xf numFmtId="0" fontId="69" fillId="20" borderId="0" xfId="43" applyFont="1" applyFill="1" applyBorder="1" applyAlignment="1">
      <alignment horizontal="center" vertical="center"/>
    </xf>
    <xf numFmtId="0" fontId="69" fillId="20" borderId="11" xfId="43" applyFont="1" applyFill="1" applyBorder="1" applyAlignment="1">
      <alignment horizontal="center" vertical="center"/>
    </xf>
    <xf numFmtId="0" fontId="12" fillId="20" borderId="161" xfId="42" applyFont="1" applyFill="1" applyBorder="1" applyAlignment="1">
      <alignment horizontal="center" vertical="center"/>
    </xf>
    <xf numFmtId="0" fontId="12" fillId="26" borderId="31" xfId="42" applyFont="1" applyFill="1" applyBorder="1" applyAlignment="1" applyProtection="1">
      <alignment horizontal="left" vertical="center"/>
      <protection locked="0"/>
    </xf>
    <xf numFmtId="0" fontId="12" fillId="26" borderId="32" xfId="42" applyFont="1" applyFill="1" applyBorder="1" applyAlignment="1" applyProtection="1">
      <alignment horizontal="left" vertical="center"/>
      <protection locked="0"/>
    </xf>
    <xf numFmtId="0" fontId="12" fillId="26" borderId="33" xfId="42" applyFont="1" applyFill="1" applyBorder="1" applyAlignment="1" applyProtection="1">
      <alignment horizontal="left" vertical="center"/>
      <protection locked="0"/>
    </xf>
    <xf numFmtId="0" fontId="12" fillId="20" borderId="160" xfId="42" applyFont="1" applyFill="1" applyBorder="1" applyAlignment="1">
      <alignment horizontal="center" vertical="center"/>
    </xf>
    <xf numFmtId="0" fontId="12" fillId="20" borderId="334" xfId="42" applyFont="1" applyFill="1" applyBorder="1" applyAlignment="1" applyProtection="1">
      <alignment horizontal="left" vertical="center"/>
      <protection locked="0"/>
    </xf>
    <xf numFmtId="0" fontId="12" fillId="20" borderId="37" xfId="42" applyFont="1" applyFill="1" applyBorder="1" applyAlignment="1" applyProtection="1">
      <alignment horizontal="left" vertical="center"/>
      <protection locked="0"/>
    </xf>
    <xf numFmtId="0" fontId="12" fillId="20" borderId="34" xfId="42" applyFont="1" applyFill="1" applyBorder="1" applyAlignment="1" applyProtection="1">
      <alignment horizontal="left" vertical="center"/>
      <protection locked="0"/>
    </xf>
    <xf numFmtId="0" fontId="12" fillId="20" borderId="334" xfId="42" applyFont="1" applyFill="1" applyBorder="1" applyAlignment="1" applyProtection="1">
      <alignment horizontal="center" vertical="center"/>
      <protection hidden="1"/>
    </xf>
    <xf numFmtId="0" fontId="12" fillId="20" borderId="37" xfId="42" applyFont="1" applyFill="1" applyBorder="1" applyAlignment="1" applyProtection="1">
      <alignment horizontal="center" vertical="center"/>
      <protection hidden="1"/>
    </xf>
    <xf numFmtId="0" fontId="12" fillId="20" borderId="162" xfId="42" applyFont="1" applyFill="1" applyBorder="1" applyAlignment="1">
      <alignment horizontal="left" vertical="center"/>
    </xf>
    <xf numFmtId="0" fontId="12" fillId="20" borderId="336" xfId="42" applyFont="1" applyFill="1" applyBorder="1" applyAlignment="1" applyProtection="1">
      <alignment horizontal="center" vertical="center"/>
      <protection locked="0"/>
    </xf>
    <xf numFmtId="0" fontId="12" fillId="20" borderId="38" xfId="42" applyFont="1" applyFill="1" applyBorder="1" applyAlignment="1" applyProtection="1">
      <alignment horizontal="center" vertical="center"/>
      <protection locked="0"/>
    </xf>
    <xf numFmtId="0" fontId="12" fillId="20" borderId="36" xfId="42" applyFont="1" applyFill="1" applyBorder="1" applyAlignment="1" applyProtection="1">
      <alignment horizontal="center" vertical="center"/>
      <protection locked="0"/>
    </xf>
    <xf numFmtId="0" fontId="69" fillId="20" borderId="0" xfId="42" applyFont="1" applyFill="1" applyBorder="1" applyAlignment="1">
      <alignment horizontal="left" vertical="center"/>
    </xf>
    <xf numFmtId="0" fontId="12" fillId="20" borderId="33" xfId="42" applyFont="1" applyFill="1" applyBorder="1" applyAlignment="1">
      <alignment vertical="center"/>
    </xf>
    <xf numFmtId="0" fontId="12" fillId="20" borderId="161" xfId="42" applyFont="1" applyFill="1" applyBorder="1" applyAlignment="1">
      <alignment vertical="center"/>
    </xf>
    <xf numFmtId="0" fontId="12" fillId="20" borderId="36" xfId="42" applyFont="1" applyFill="1" applyBorder="1" applyAlignment="1">
      <alignment vertical="center"/>
    </xf>
    <xf numFmtId="0" fontId="12" fillId="20" borderId="162" xfId="42" applyFont="1" applyFill="1" applyBorder="1" applyAlignment="1">
      <alignment vertical="center"/>
    </xf>
    <xf numFmtId="0" fontId="12" fillId="20" borderId="339" xfId="42" applyFont="1" applyFill="1" applyBorder="1" applyAlignment="1" applyProtection="1">
      <alignment horizontal="center" vertical="center"/>
      <protection locked="0"/>
    </xf>
    <xf numFmtId="0" fontId="12" fillId="20" borderId="340" xfId="42" applyFont="1" applyFill="1" applyBorder="1" applyAlignment="1" applyProtection="1">
      <alignment horizontal="center" vertical="center"/>
      <protection locked="0"/>
    </xf>
    <xf numFmtId="0" fontId="12" fillId="20" borderId="35" xfId="42" applyFont="1" applyFill="1" applyBorder="1" applyAlignment="1">
      <alignment horizontal="left" vertical="center"/>
    </xf>
    <xf numFmtId="4" fontId="12" fillId="26" borderId="15" xfId="42" applyNumberFormat="1" applyFont="1" applyFill="1" applyBorder="1" applyAlignment="1" applyProtection="1">
      <alignment horizontal="right" vertical="center" shrinkToFit="1"/>
      <protection locked="0"/>
    </xf>
    <xf numFmtId="4" fontId="12" fillId="26" borderId="24" xfId="42" applyNumberFormat="1" applyFont="1" applyFill="1" applyBorder="1" applyAlignment="1" applyProtection="1">
      <alignment horizontal="right" vertical="center" shrinkToFit="1"/>
      <protection locked="0"/>
    </xf>
    <xf numFmtId="0" fontId="12" fillId="20" borderId="35" xfId="42" applyFont="1" applyFill="1" applyBorder="1" applyAlignment="1" applyProtection="1">
      <alignment horizontal="center" vertical="center"/>
      <protection locked="0"/>
    </xf>
    <xf numFmtId="0" fontId="12" fillId="20" borderId="0" xfId="42" applyFont="1" applyFill="1" applyBorder="1" applyAlignment="1">
      <alignment horizontal="center" vertical="center"/>
    </xf>
    <xf numFmtId="0" fontId="12" fillId="20" borderId="160" xfId="42" applyFont="1" applyFill="1" applyBorder="1" applyAlignment="1" applyProtection="1">
      <alignment horizontal="center" vertical="center"/>
      <protection hidden="1"/>
    </xf>
    <xf numFmtId="0" fontId="12" fillId="20" borderId="34" xfId="42" applyFont="1" applyFill="1" applyBorder="1" applyAlignment="1">
      <alignment vertical="center"/>
    </xf>
    <xf numFmtId="0" fontId="12" fillId="20" borderId="160" xfId="42" applyFont="1" applyFill="1" applyBorder="1" applyAlignment="1">
      <alignment vertical="center"/>
    </xf>
    <xf numFmtId="49" fontId="146" fillId="26" borderId="10" xfId="42" applyNumberFormat="1" applyFont="1" applyFill="1" applyBorder="1" applyAlignment="1" applyProtection="1">
      <alignment horizontal="center" vertical="center" shrinkToFit="1"/>
      <protection locked="0"/>
    </xf>
    <xf numFmtId="49" fontId="146" fillId="26" borderId="0" xfId="42" applyNumberFormat="1" applyFont="1" applyFill="1" applyBorder="1" applyAlignment="1" applyProtection="1">
      <alignment horizontal="center" vertical="center" shrinkToFit="1"/>
      <protection locked="0"/>
    </xf>
    <xf numFmtId="0" fontId="12" fillId="20" borderId="11" xfId="42" applyFont="1" applyFill="1" applyBorder="1" applyAlignment="1" applyProtection="1">
      <alignment horizontal="left" vertical="center"/>
      <protection hidden="1"/>
    </xf>
    <xf numFmtId="0" fontId="12" fillId="20" borderId="10" xfId="43" applyFont="1" applyFill="1" applyBorder="1" applyAlignment="1">
      <alignment horizontal="right" vertical="center"/>
    </xf>
    <xf numFmtId="0" fontId="12" fillId="20" borderId="0" xfId="43" applyFont="1" applyFill="1" applyBorder="1" applyAlignment="1">
      <alignment horizontal="right" vertical="center"/>
    </xf>
    <xf numFmtId="0" fontId="12" fillId="20" borderId="10" xfId="42" applyFont="1" applyFill="1" applyBorder="1" applyAlignment="1">
      <alignment horizontal="right" vertical="center"/>
    </xf>
    <xf numFmtId="0" fontId="12" fillId="20" borderId="0" xfId="42" applyFont="1" applyFill="1" applyBorder="1" applyAlignment="1">
      <alignment horizontal="right" vertical="center"/>
    </xf>
    <xf numFmtId="0" fontId="12" fillId="20" borderId="161" xfId="42" applyFont="1" applyFill="1" applyBorder="1" applyAlignment="1" applyProtection="1">
      <alignment horizontal="center" vertical="center"/>
      <protection hidden="1"/>
    </xf>
    <xf numFmtId="0" fontId="12" fillId="20" borderId="266" xfId="42" applyFont="1" applyFill="1" applyBorder="1" applyAlignment="1">
      <alignment vertical="center"/>
    </xf>
    <xf numFmtId="0" fontId="12" fillId="20" borderId="35" xfId="42" applyFont="1" applyFill="1" applyBorder="1" applyAlignment="1">
      <alignment vertical="center"/>
    </xf>
    <xf numFmtId="0" fontId="12" fillId="20" borderId="11" xfId="42" applyFont="1" applyFill="1" applyBorder="1" applyAlignment="1">
      <alignment horizontal="center" vertical="center"/>
    </xf>
    <xf numFmtId="0" fontId="12" fillId="26" borderId="0" xfId="42" applyFont="1" applyFill="1" applyBorder="1" applyAlignment="1" applyProtection="1">
      <alignment horizontal="left" vertical="center"/>
      <protection locked="0"/>
    </xf>
    <xf numFmtId="0" fontId="12" fillId="26" borderId="11" xfId="42" applyFont="1" applyFill="1" applyBorder="1" applyAlignment="1" applyProtection="1">
      <alignment horizontal="left" vertical="center"/>
      <protection locked="0"/>
    </xf>
    <xf numFmtId="0" fontId="12" fillId="20" borderId="28" xfId="42" applyFont="1" applyFill="1" applyBorder="1" applyAlignment="1">
      <alignment horizontal="center" vertical="center"/>
    </xf>
    <xf numFmtId="0" fontId="12" fillId="20" borderId="23" xfId="42" applyFont="1" applyFill="1" applyBorder="1" applyAlignment="1">
      <alignment horizontal="center" vertical="center"/>
    </xf>
    <xf numFmtId="0" fontId="12" fillId="20" borderId="29" xfId="42" applyFont="1" applyFill="1" applyBorder="1" applyAlignment="1">
      <alignment horizontal="center" vertical="center"/>
    </xf>
    <xf numFmtId="4" fontId="113" fillId="20" borderId="24" xfId="42" applyNumberFormat="1" applyFont="1" applyFill="1" applyBorder="1" applyAlignment="1">
      <alignment horizontal="center" vertical="center" shrinkToFit="1"/>
    </xf>
    <xf numFmtId="4" fontId="113" fillId="20" borderId="25" xfId="42" applyNumberFormat="1" applyFont="1" applyFill="1" applyBorder="1" applyAlignment="1">
      <alignment horizontal="center" vertical="center" shrinkToFit="1"/>
    </xf>
    <xf numFmtId="170" fontId="113" fillId="26" borderId="15" xfId="42" applyNumberFormat="1" applyFont="1" applyFill="1" applyBorder="1" applyAlignment="1" applyProtection="1">
      <alignment horizontal="right" vertical="center" shrinkToFit="1"/>
      <protection locked="0"/>
    </xf>
    <xf numFmtId="170" fontId="113" fillId="26" borderId="24" xfId="42" applyNumberFormat="1" applyFont="1" applyFill="1" applyBorder="1" applyAlignment="1" applyProtection="1">
      <alignment horizontal="right" vertical="center" shrinkToFit="1"/>
      <protection locked="0"/>
    </xf>
    <xf numFmtId="0" fontId="12" fillId="20" borderId="15" xfId="42" applyFont="1" applyFill="1" applyBorder="1" applyAlignment="1">
      <alignment horizontal="center" vertical="center"/>
    </xf>
    <xf numFmtId="0" fontId="12" fillId="20" borderId="24" xfId="42" applyFont="1" applyFill="1" applyBorder="1" applyAlignment="1">
      <alignment horizontal="center" vertical="center"/>
    </xf>
    <xf numFmtId="0" fontId="12" fillId="20" borderId="25" xfId="42" applyFont="1" applyFill="1" applyBorder="1" applyAlignment="1">
      <alignment horizontal="center" vertical="center"/>
    </xf>
    <xf numFmtId="0" fontId="12" fillId="20" borderId="26" xfId="43" applyFont="1" applyFill="1" applyBorder="1" applyAlignment="1">
      <alignment horizontal="center" vertical="center" wrapText="1"/>
    </xf>
    <xf numFmtId="0" fontId="12" fillId="20" borderId="177" xfId="43" applyFont="1" applyFill="1" applyBorder="1" applyAlignment="1">
      <alignment horizontal="center" vertical="center"/>
    </xf>
    <xf numFmtId="0" fontId="12" fillId="20" borderId="26" xfId="43" applyFont="1" applyFill="1" applyBorder="1" applyAlignment="1">
      <alignment horizontal="center" vertical="center"/>
    </xf>
    <xf numFmtId="0" fontId="12" fillId="20" borderId="28" xfId="43" applyFont="1" applyFill="1" applyBorder="1" applyAlignment="1">
      <alignment horizontal="center" vertical="center"/>
    </xf>
    <xf numFmtId="0" fontId="12" fillId="20" borderId="23" xfId="43" applyFont="1" applyFill="1" applyBorder="1" applyAlignment="1">
      <alignment horizontal="center" vertical="center"/>
    </xf>
    <xf numFmtId="0" fontId="12" fillId="20" borderId="29" xfId="43" applyFont="1" applyFill="1" applyBorder="1" applyAlignment="1">
      <alignment horizontal="center" vertical="center"/>
    </xf>
    <xf numFmtId="0" fontId="12" fillId="20" borderId="30" xfId="43" applyFont="1" applyFill="1" applyBorder="1" applyAlignment="1">
      <alignment horizontal="center" vertical="center"/>
    </xf>
    <xf numFmtId="0" fontId="12" fillId="20" borderId="12" xfId="43" applyFont="1" applyFill="1" applyBorder="1" applyAlignment="1">
      <alignment horizontal="center" vertical="center"/>
    </xf>
    <xf numFmtId="0" fontId="12" fillId="20" borderId="13" xfId="43" applyFont="1" applyFill="1" applyBorder="1" applyAlignment="1">
      <alignment horizontal="center" vertical="center"/>
    </xf>
    <xf numFmtId="0" fontId="48" fillId="20" borderId="15" xfId="43" applyFont="1" applyFill="1" applyBorder="1" applyAlignment="1">
      <alignment horizontal="center" vertical="center"/>
    </xf>
    <xf numFmtId="0" fontId="48" fillId="20" borderId="24" xfId="43" applyFont="1" applyFill="1" applyBorder="1" applyAlignment="1">
      <alignment horizontal="center" vertical="center"/>
    </xf>
    <xf numFmtId="0" fontId="48" fillId="20" borderId="25" xfId="43" applyFont="1" applyFill="1" applyBorder="1" applyAlignment="1">
      <alignment horizontal="center" vertical="center"/>
    </xf>
    <xf numFmtId="0" fontId="12" fillId="20" borderId="15" xfId="43" applyFont="1" applyFill="1" applyBorder="1" applyAlignment="1">
      <alignment horizontal="left" vertical="center"/>
    </xf>
    <xf numFmtId="0" fontId="12" fillId="20" borderId="24" xfId="43" applyFont="1" applyFill="1" applyBorder="1" applyAlignment="1">
      <alignment horizontal="left" vertical="center"/>
    </xf>
    <xf numFmtId="0" fontId="12" fillId="20" borderId="25" xfId="43" applyFont="1" applyFill="1" applyBorder="1" applyAlignment="1">
      <alignment horizontal="left" vertical="center"/>
    </xf>
    <xf numFmtId="0" fontId="12" fillId="26" borderId="15" xfId="43" applyFont="1" applyFill="1" applyBorder="1" applyAlignment="1" applyProtection="1">
      <alignment horizontal="center" vertical="center"/>
      <protection locked="0"/>
    </xf>
    <xf numFmtId="0" fontId="12" fillId="26" borderId="24" xfId="43" applyFont="1" applyFill="1" applyBorder="1" applyAlignment="1" applyProtection="1">
      <alignment horizontal="center" vertical="center"/>
      <protection locked="0"/>
    </xf>
    <xf numFmtId="0" fontId="12" fillId="26" borderId="25" xfId="43" applyFont="1" applyFill="1" applyBorder="1" applyAlignment="1" applyProtection="1">
      <alignment horizontal="center" vertical="center"/>
      <protection locked="0"/>
    </xf>
    <xf numFmtId="0" fontId="12" fillId="20" borderId="25" xfId="42" applyFont="1" applyFill="1" applyBorder="1" applyAlignment="1" applyProtection="1">
      <alignment vertical="center"/>
      <protection hidden="1"/>
    </xf>
    <xf numFmtId="0" fontId="12" fillId="20" borderId="14" xfId="42" applyFont="1" applyFill="1" applyBorder="1" applyAlignment="1" applyProtection="1">
      <alignment vertical="center"/>
      <protection hidden="1"/>
    </xf>
    <xf numFmtId="0" fontId="12" fillId="20" borderId="14" xfId="43" applyFont="1" applyFill="1" applyBorder="1" applyAlignment="1">
      <alignment horizontal="center" vertical="center"/>
    </xf>
    <xf numFmtId="0" fontId="51" fillId="20" borderId="15" xfId="43" applyFont="1" applyFill="1" applyBorder="1" applyAlignment="1">
      <alignment horizontal="left" vertical="center"/>
    </xf>
    <xf numFmtId="0" fontId="51" fillId="20" borderId="24" xfId="43" applyFont="1" applyFill="1" applyBorder="1" applyAlignment="1">
      <alignment horizontal="left" vertical="center"/>
    </xf>
    <xf numFmtId="0" fontId="51" fillId="20" borderId="25" xfId="43" applyFont="1" applyFill="1" applyBorder="1" applyAlignment="1">
      <alignment horizontal="left" vertical="center"/>
    </xf>
    <xf numFmtId="0" fontId="12" fillId="20" borderId="24" xfId="42" applyFont="1" applyFill="1" applyBorder="1" applyAlignment="1" applyProtection="1">
      <alignment vertical="center"/>
      <protection hidden="1"/>
    </xf>
    <xf numFmtId="0" fontId="12" fillId="20" borderId="15" xfId="42" applyFont="1" applyFill="1" applyBorder="1" applyAlignment="1">
      <alignment horizontal="left" vertical="center"/>
    </xf>
    <xf numFmtId="0" fontId="12" fillId="20" borderId="24" xfId="42" applyFont="1" applyFill="1" applyBorder="1" applyAlignment="1">
      <alignment horizontal="left" vertical="center"/>
    </xf>
    <xf numFmtId="0" fontId="12" fillId="20" borderId="25" xfId="42" applyFont="1" applyFill="1" applyBorder="1" applyAlignment="1">
      <alignment horizontal="left" vertical="center"/>
    </xf>
    <xf numFmtId="0" fontId="12" fillId="20" borderId="15" xfId="42" applyFont="1" applyFill="1" applyBorder="1" applyAlignment="1" applyProtection="1">
      <alignment horizontal="left" vertical="center"/>
      <protection locked="0"/>
    </xf>
    <xf numFmtId="0" fontId="12" fillId="20" borderId="24" xfId="42" applyFont="1" applyFill="1" applyBorder="1" applyAlignment="1" applyProtection="1">
      <alignment horizontal="left" vertical="center"/>
      <protection locked="0"/>
    </xf>
    <xf numFmtId="0" fontId="12" fillId="20" borderId="25" xfId="42" applyFont="1" applyFill="1" applyBorder="1" applyAlignment="1" applyProtection="1">
      <alignment horizontal="left" vertical="center"/>
      <protection locked="0"/>
    </xf>
    <xf numFmtId="0" fontId="12" fillId="26" borderId="14" xfId="42" applyFont="1" applyFill="1" applyBorder="1" applyAlignment="1" applyProtection="1">
      <alignment horizontal="center" vertical="center"/>
      <protection locked="0"/>
    </xf>
    <xf numFmtId="0" fontId="12" fillId="26" borderId="15" xfId="42" applyFont="1" applyFill="1" applyBorder="1" applyAlignment="1" applyProtection="1">
      <alignment horizontal="left" vertical="center"/>
      <protection locked="0"/>
    </xf>
    <xf numFmtId="0" fontId="12" fillId="26" borderId="24" xfId="42" applyFont="1" applyFill="1" applyBorder="1" applyAlignment="1" applyProtection="1">
      <alignment horizontal="left" vertical="center"/>
      <protection locked="0"/>
    </xf>
    <xf numFmtId="0" fontId="12" fillId="26" borderId="25" xfId="42" applyFont="1" applyFill="1" applyBorder="1" applyAlignment="1" applyProtection="1">
      <alignment horizontal="left" vertical="center"/>
      <protection locked="0"/>
    </xf>
    <xf numFmtId="0" fontId="146" fillId="0" borderId="0" xfId="39"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textRotation="90" wrapText="1"/>
      <protection hidden="1"/>
    </xf>
    <xf numFmtId="0" fontId="45" fillId="0" borderId="0" xfId="0" applyFont="1" applyFill="1" applyBorder="1" applyAlignment="1" applyProtection="1">
      <alignment horizontal="center" vertical="center" textRotation="90"/>
      <protection hidden="1"/>
    </xf>
    <xf numFmtId="170" fontId="160" fillId="0" borderId="0" xfId="39" applyNumberFormat="1" applyFont="1" applyFill="1" applyBorder="1" applyAlignment="1" applyProtection="1">
      <alignment horizontal="right" vertical="center" textRotation="90"/>
      <protection hidden="1"/>
    </xf>
    <xf numFmtId="172" fontId="160" fillId="0" borderId="0" xfId="39" applyNumberFormat="1" applyFont="1" applyFill="1" applyBorder="1" applyAlignment="1" applyProtection="1">
      <alignment horizontal="center" vertical="center" textRotation="90" wrapText="1"/>
      <protection hidden="1"/>
    </xf>
    <xf numFmtId="172" fontId="160" fillId="0" borderId="0" xfId="39" applyNumberFormat="1" applyFont="1" applyFill="1" applyBorder="1" applyAlignment="1" applyProtection="1">
      <alignment horizontal="center" vertical="center" textRotation="90"/>
      <protection hidden="1"/>
    </xf>
    <xf numFmtId="14" fontId="146" fillId="0" borderId="0" xfId="39" applyNumberFormat="1" applyFont="1" applyFill="1" applyBorder="1" applyAlignment="1" applyProtection="1">
      <alignment horizontal="center" vertical="center"/>
      <protection hidden="1"/>
    </xf>
    <xf numFmtId="0" fontId="160" fillId="0" borderId="0" xfId="39" applyFont="1" applyFill="1" applyBorder="1" applyAlignment="1" applyProtection="1">
      <alignment horizontal="center" vertical="center" textRotation="90"/>
      <protection hidden="1"/>
    </xf>
    <xf numFmtId="0" fontId="45" fillId="0" borderId="0" xfId="0" applyFont="1" applyFill="1" applyBorder="1" applyAlignment="1" applyProtection="1">
      <alignment textRotation="90"/>
      <protection hidden="1"/>
    </xf>
    <xf numFmtId="0" fontId="146" fillId="0" borderId="0" xfId="39" applyFont="1" applyFill="1" applyBorder="1" applyAlignment="1" applyProtection="1">
      <alignment horizontal="center" vertical="center" textRotation="90"/>
      <protection hidden="1"/>
    </xf>
    <xf numFmtId="0" fontId="146" fillId="0" borderId="0" xfId="39" applyFont="1" applyFill="1" applyBorder="1" applyAlignment="1" applyProtection="1">
      <alignment horizontal="justify" vertical="center"/>
      <protection hidden="1"/>
    </xf>
    <xf numFmtId="0" fontId="20" fillId="0" borderId="0" xfId="0" applyFont="1" applyFill="1" applyBorder="1" applyAlignment="1" applyProtection="1">
      <alignment horizontal="center" vertical="center" textRotation="90"/>
      <protection hidden="1"/>
    </xf>
    <xf numFmtId="0" fontId="62" fillId="26" borderId="0" xfId="43" applyFont="1" applyFill="1" applyAlignment="1">
      <alignment horizontal="justify" vertical="center"/>
    </xf>
    <xf numFmtId="0" fontId="12" fillId="20" borderId="15" xfId="43" applyFont="1" applyFill="1" applyBorder="1" applyAlignment="1">
      <alignment horizontal="center" vertical="center"/>
    </xf>
    <xf numFmtId="0" fontId="12" fillId="20" borderId="24" xfId="43" applyFont="1" applyFill="1" applyBorder="1" applyAlignment="1">
      <alignment horizontal="center" vertical="center"/>
    </xf>
    <xf numFmtId="0" fontId="12" fillId="20" borderId="25" xfId="43" applyFont="1" applyFill="1" applyBorder="1" applyAlignment="1">
      <alignment horizontal="center" vertical="center"/>
    </xf>
    <xf numFmtId="0" fontId="12" fillId="26" borderId="14" xfId="43" applyFont="1" applyFill="1" applyBorder="1" applyAlignment="1" applyProtection="1">
      <alignment horizontal="center" vertical="center"/>
      <protection locked="0"/>
    </xf>
    <xf numFmtId="0" fontId="61" fillId="26" borderId="0" xfId="43" applyFont="1" applyFill="1" applyAlignment="1">
      <alignment horizontal="center" vertical="center" wrapText="1"/>
    </xf>
    <xf numFmtId="0" fontId="61" fillId="26" borderId="0" xfId="43" applyFont="1" applyFill="1" applyAlignment="1">
      <alignment horizontal="center" vertical="center"/>
    </xf>
    <xf numFmtId="0" fontId="64" fillId="26" borderId="0" xfId="43" applyFont="1" applyFill="1" applyAlignment="1">
      <alignment horizontal="justify" vertical="center"/>
    </xf>
    <xf numFmtId="0" fontId="62" fillId="26" borderId="0" xfId="43" applyFont="1" applyFill="1" applyAlignment="1">
      <alignment horizontal="right" vertical="center"/>
    </xf>
    <xf numFmtId="0" fontId="60" fillId="41" borderId="0" xfId="0" applyFont="1" applyFill="1" applyBorder="1" applyAlignment="1" applyProtection="1">
      <alignment horizontal="center" vertical="center" textRotation="90"/>
      <protection hidden="1"/>
    </xf>
    <xf numFmtId="0" fontId="70" fillId="20" borderId="0" xfId="0" applyFont="1" applyFill="1"/>
    <xf numFmtId="0" fontId="71" fillId="20" borderId="23" xfId="42" applyFont="1" applyFill="1" applyBorder="1" applyAlignment="1">
      <alignment horizontal="center" vertical="center"/>
    </xf>
    <xf numFmtId="0" fontId="12" fillId="20" borderId="14" xfId="42" applyFont="1" applyFill="1" applyBorder="1" applyAlignment="1">
      <alignment horizontal="left" vertical="center"/>
    </xf>
    <xf numFmtId="0" fontId="62" fillId="20" borderId="15" xfId="42" applyFont="1" applyFill="1" applyBorder="1" applyAlignment="1" applyProtection="1">
      <alignment horizontal="center" vertical="center"/>
      <protection hidden="1"/>
    </xf>
    <xf numFmtId="0" fontId="62" fillId="20" borderId="24" xfId="42" applyFont="1" applyFill="1" applyBorder="1" applyAlignment="1" applyProtection="1">
      <alignment horizontal="center" vertical="center"/>
      <protection hidden="1"/>
    </xf>
    <xf numFmtId="0" fontId="62" fillId="20" borderId="25" xfId="42" applyFont="1" applyFill="1" applyBorder="1" applyAlignment="1" applyProtection="1">
      <alignment horizontal="center" vertical="center"/>
      <protection hidden="1"/>
    </xf>
    <xf numFmtId="14" fontId="12" fillId="20" borderId="14" xfId="42" applyNumberFormat="1" applyFont="1" applyFill="1" applyBorder="1" applyAlignment="1" applyProtection="1">
      <alignment horizontal="center" vertical="center"/>
      <protection locked="0"/>
    </xf>
    <xf numFmtId="0" fontId="12" fillId="20" borderId="14" xfId="42" applyFont="1" applyFill="1" applyBorder="1" applyAlignment="1" applyProtection="1">
      <alignment horizontal="center" vertical="center"/>
      <protection locked="0"/>
    </xf>
    <xf numFmtId="49" fontId="12" fillId="26" borderId="14" xfId="42" applyNumberFormat="1" applyFont="1" applyFill="1" applyBorder="1" applyAlignment="1" applyProtection="1">
      <alignment horizontal="center" vertical="center"/>
      <protection locked="0"/>
    </xf>
    <xf numFmtId="2" fontId="12" fillId="20" borderId="15" xfId="42" applyNumberFormat="1" applyFont="1" applyFill="1" applyBorder="1" applyAlignment="1" applyProtection="1">
      <alignment horizontal="left" vertical="center"/>
      <protection locked="0"/>
    </xf>
    <xf numFmtId="0" fontId="10" fillId="20" borderId="31" xfId="0" applyFont="1" applyFill="1" applyBorder="1" applyAlignment="1" applyProtection="1">
      <alignment horizontal="left" vertical="center" shrinkToFit="1"/>
      <protection hidden="1"/>
    </xf>
    <xf numFmtId="0" fontId="10" fillId="20" borderId="31" xfId="0" applyFont="1" applyFill="1" applyBorder="1" applyAlignment="1" applyProtection="1">
      <alignment horizontal="center" vertical="center" shrinkToFit="1"/>
      <protection hidden="1"/>
    </xf>
    <xf numFmtId="0" fontId="10" fillId="20" borderId="33" xfId="0" applyFont="1" applyFill="1" applyBorder="1" applyAlignment="1" applyProtection="1">
      <alignment horizontal="center" vertical="center" shrinkToFit="1"/>
      <protection hidden="1"/>
    </xf>
    <xf numFmtId="0" fontId="10" fillId="26" borderId="31" xfId="0" applyFont="1" applyFill="1" applyBorder="1" applyAlignment="1" applyProtection="1">
      <alignment horizontal="center" vertical="center"/>
      <protection locked="0"/>
    </xf>
    <xf numFmtId="0" fontId="10" fillId="26" borderId="32" xfId="0" applyFont="1" applyFill="1" applyBorder="1" applyAlignment="1" applyProtection="1">
      <alignment horizontal="center" vertical="center"/>
      <protection locked="0"/>
    </xf>
    <xf numFmtId="0" fontId="10" fillId="26" borderId="33" xfId="0" applyFont="1" applyFill="1" applyBorder="1" applyAlignment="1" applyProtection="1">
      <alignment horizontal="center" vertical="center"/>
      <protection locked="0"/>
    </xf>
    <xf numFmtId="0" fontId="10" fillId="26" borderId="0" xfId="0" applyFont="1" applyFill="1" applyBorder="1" applyAlignment="1" applyProtection="1">
      <alignment horizontal="justify" vertical="center" wrapText="1"/>
      <protection locked="0"/>
    </xf>
    <xf numFmtId="0" fontId="10" fillId="20" borderId="0" xfId="0" applyFont="1" applyFill="1" applyBorder="1" applyAlignment="1" applyProtection="1">
      <alignment horizontal="left" vertical="center"/>
      <protection hidden="1"/>
    </xf>
    <xf numFmtId="0" fontId="10" fillId="26" borderId="31" xfId="0" applyFont="1" applyFill="1" applyBorder="1" applyAlignment="1" applyProtection="1">
      <alignment horizontal="left" vertical="center"/>
      <protection locked="0"/>
    </xf>
    <xf numFmtId="0" fontId="10" fillId="26" borderId="33" xfId="0" applyFont="1" applyFill="1" applyBorder="1" applyAlignment="1" applyProtection="1">
      <alignment horizontal="left" vertical="center"/>
      <protection locked="0"/>
    </xf>
    <xf numFmtId="0" fontId="10" fillId="26" borderId="0" xfId="0" applyFont="1" applyFill="1" applyBorder="1" applyAlignment="1" applyProtection="1">
      <alignment horizontal="center" vertical="center"/>
      <protection locked="0"/>
    </xf>
    <xf numFmtId="0" fontId="10" fillId="26" borderId="336" xfId="0" applyFont="1" applyFill="1" applyBorder="1" applyAlignment="1" applyProtection="1">
      <alignment horizontal="center" vertical="center"/>
      <protection locked="0"/>
    </xf>
    <xf numFmtId="0" fontId="10" fillId="26" borderId="38" xfId="0" applyFont="1" applyFill="1" applyBorder="1" applyAlignment="1" applyProtection="1">
      <alignment horizontal="center" vertical="center"/>
      <protection locked="0"/>
    </xf>
    <xf numFmtId="0" fontId="10" fillId="26" borderId="36" xfId="0" applyFont="1" applyFill="1" applyBorder="1" applyAlignment="1" applyProtection="1">
      <alignment horizontal="center" vertical="center"/>
      <protection locked="0"/>
    </xf>
    <xf numFmtId="0" fontId="10" fillId="26" borderId="0" xfId="0" applyFont="1" applyFill="1" applyBorder="1" applyAlignment="1" applyProtection="1">
      <alignment horizontal="justify" vertical="center"/>
      <protection locked="0" hidden="1"/>
    </xf>
    <xf numFmtId="0" fontId="10" fillId="26" borderId="0" xfId="0" applyFont="1" applyFill="1" applyBorder="1" applyAlignment="1" applyProtection="1">
      <alignment horizontal="justify" vertical="center"/>
      <protection locked="0"/>
    </xf>
    <xf numFmtId="0" fontId="10" fillId="20" borderId="11" xfId="0" applyFont="1" applyFill="1" applyBorder="1" applyAlignment="1" applyProtection="1">
      <alignment horizontal="left" vertical="center"/>
      <protection hidden="1"/>
    </xf>
    <xf numFmtId="0" fontId="10" fillId="26" borderId="334" xfId="0" applyFont="1" applyFill="1" applyBorder="1" applyAlignment="1" applyProtection="1">
      <alignment horizontal="left" vertical="center"/>
      <protection locked="0"/>
    </xf>
    <xf numFmtId="0" fontId="10" fillId="26" borderId="34" xfId="0" applyFont="1" applyFill="1" applyBorder="1" applyAlignment="1" applyProtection="1">
      <alignment horizontal="left" vertical="center"/>
      <protection locked="0"/>
    </xf>
    <xf numFmtId="0" fontId="10" fillId="20" borderId="334" xfId="0" applyFont="1" applyFill="1" applyBorder="1" applyAlignment="1" applyProtection="1">
      <alignment horizontal="left" vertical="center" shrinkToFit="1"/>
      <protection hidden="1"/>
    </xf>
    <xf numFmtId="0" fontId="1" fillId="20" borderId="14" xfId="0" applyFont="1" applyFill="1" applyBorder="1" applyAlignment="1" applyProtection="1">
      <alignment horizontal="center" vertical="center"/>
      <protection hidden="1"/>
    </xf>
    <xf numFmtId="0" fontId="10" fillId="26" borderId="336" xfId="0" applyFont="1" applyFill="1" applyBorder="1" applyAlignment="1" applyProtection="1">
      <alignment horizontal="left" vertical="center"/>
      <protection locked="0"/>
    </xf>
    <xf numFmtId="0" fontId="10" fillId="26" borderId="36" xfId="0" applyFont="1" applyFill="1" applyBorder="1" applyAlignment="1" applyProtection="1">
      <alignment horizontal="left" vertical="center"/>
      <protection locked="0"/>
    </xf>
    <xf numFmtId="0" fontId="10" fillId="20" borderId="23" xfId="0" applyFont="1" applyFill="1" applyBorder="1" applyAlignment="1" applyProtection="1">
      <alignment horizontal="left" vertical="center"/>
      <protection hidden="1"/>
    </xf>
    <xf numFmtId="0" fontId="0" fillId="20" borderId="23" xfId="0" applyFill="1" applyBorder="1" applyAlignment="1" applyProtection="1">
      <alignment horizontal="right" vertical="center"/>
      <protection hidden="1"/>
    </xf>
    <xf numFmtId="0" fontId="0" fillId="20" borderId="29" xfId="0" applyFill="1" applyBorder="1" applyAlignment="1" applyProtection="1">
      <alignment horizontal="right" vertical="center"/>
      <protection hidden="1"/>
    </xf>
    <xf numFmtId="0" fontId="0" fillId="20" borderId="10" xfId="0" applyFill="1" applyBorder="1" applyAlignment="1" applyProtection="1">
      <alignment horizontal="center" vertical="center"/>
      <protection hidden="1"/>
    </xf>
    <xf numFmtId="0" fontId="10" fillId="20" borderId="334" xfId="0" applyFont="1" applyFill="1" applyBorder="1" applyAlignment="1" applyProtection="1">
      <alignment horizontal="center" vertical="center" shrinkToFit="1"/>
      <protection hidden="1"/>
    </xf>
    <xf numFmtId="0" fontId="10" fillId="20" borderId="34" xfId="0" applyFont="1" applyFill="1" applyBorder="1" applyAlignment="1" applyProtection="1">
      <alignment horizontal="center" vertical="center" shrinkToFit="1"/>
      <protection hidden="1"/>
    </xf>
    <xf numFmtId="0" fontId="10" fillId="26" borderId="334" xfId="0" applyFont="1" applyFill="1" applyBorder="1" applyAlignment="1" applyProtection="1">
      <alignment horizontal="center" vertical="center"/>
      <protection locked="0"/>
    </xf>
    <xf numFmtId="0" fontId="10" fillId="26" borderId="37" xfId="0" applyFont="1" applyFill="1" applyBorder="1" applyAlignment="1" applyProtection="1">
      <alignment horizontal="center" vertical="center"/>
      <protection locked="0"/>
    </xf>
    <xf numFmtId="0" fontId="10" fillId="26" borderId="34" xfId="0" applyFont="1" applyFill="1" applyBorder="1" applyAlignment="1" applyProtection="1">
      <alignment horizontal="center" vertical="center"/>
      <protection locked="0"/>
    </xf>
    <xf numFmtId="0" fontId="116" fillId="27" borderId="0" xfId="0" applyFont="1" applyFill="1" applyBorder="1" applyAlignment="1" applyProtection="1">
      <alignment horizontal="center" vertical="center" textRotation="90"/>
      <protection hidden="1"/>
    </xf>
    <xf numFmtId="0" fontId="40" fillId="20" borderId="230" xfId="0" applyFont="1" applyFill="1" applyBorder="1" applyAlignment="1" applyProtection="1">
      <alignment horizontal="center" vertical="center"/>
      <protection locked="0"/>
    </xf>
    <xf numFmtId="0" fontId="40" fillId="20" borderId="234" xfId="0" applyFont="1" applyFill="1" applyBorder="1" applyAlignment="1" applyProtection="1">
      <alignment horizontal="center" vertical="center"/>
      <protection locked="0"/>
    </xf>
    <xf numFmtId="0" fontId="27" fillId="20" borderId="234" xfId="0" applyFont="1" applyFill="1" applyBorder="1" applyAlignment="1" applyProtection="1">
      <alignment horizontal="center" vertical="center"/>
      <protection hidden="1"/>
    </xf>
    <xf numFmtId="0" fontId="99" fillId="25" borderId="0" xfId="0" applyFont="1" applyFill="1" applyAlignment="1">
      <alignment vertical="center"/>
    </xf>
    <xf numFmtId="0" fontId="40" fillId="20" borderId="47" xfId="0" applyFont="1" applyFill="1" applyBorder="1" applyAlignment="1" applyProtection="1">
      <alignment horizontal="center" vertical="center"/>
      <protection hidden="1"/>
    </xf>
    <xf numFmtId="0" fontId="86" fillId="20" borderId="403" xfId="0" applyFont="1" applyFill="1" applyBorder="1" applyAlignment="1" applyProtection="1">
      <alignment horizontal="center" vertical="center" wrapText="1"/>
      <protection hidden="1"/>
    </xf>
    <xf numFmtId="0" fontId="86" fillId="20" borderId="51" xfId="0" applyFont="1" applyFill="1" applyBorder="1" applyAlignment="1" applyProtection="1">
      <alignment horizontal="center" vertical="center" wrapText="1"/>
      <protection hidden="1"/>
    </xf>
    <xf numFmtId="0" fontId="86" fillId="20" borderId="404" xfId="0" applyFont="1" applyFill="1" applyBorder="1" applyAlignment="1" applyProtection="1">
      <alignment horizontal="center" vertical="center" wrapText="1"/>
      <protection hidden="1"/>
    </xf>
    <xf numFmtId="0" fontId="86" fillId="20" borderId="55" xfId="0" applyFont="1" applyFill="1" applyBorder="1" applyAlignment="1" applyProtection="1">
      <alignment horizontal="center" vertical="center" textRotation="90" wrapText="1"/>
      <protection hidden="1"/>
    </xf>
    <xf numFmtId="0" fontId="86" fillId="20" borderId="409" xfId="0" applyFont="1" applyFill="1" applyBorder="1" applyAlignment="1" applyProtection="1">
      <alignment horizontal="center" vertical="center" textRotation="90" wrapText="1"/>
      <protection hidden="1"/>
    </xf>
    <xf numFmtId="0" fontId="79" fillId="20" borderId="388" xfId="0" applyFont="1" applyFill="1" applyBorder="1" applyAlignment="1" applyProtection="1">
      <alignment horizontal="center" vertical="center" wrapText="1"/>
      <protection hidden="1"/>
    </xf>
    <xf numFmtId="0" fontId="79" fillId="20" borderId="389" xfId="0" applyFont="1" applyFill="1" applyBorder="1" applyAlignment="1" applyProtection="1">
      <alignment horizontal="center" vertical="center" wrapText="1"/>
      <protection hidden="1"/>
    </xf>
    <xf numFmtId="0" fontId="79" fillId="20" borderId="399" xfId="0" applyFont="1" applyFill="1" applyBorder="1" applyAlignment="1" applyProtection="1">
      <alignment horizontal="center" vertical="center" wrapText="1"/>
      <protection hidden="1"/>
    </xf>
    <xf numFmtId="0" fontId="79" fillId="20" borderId="393" xfId="0" applyFont="1" applyFill="1" applyBorder="1" applyAlignment="1" applyProtection="1">
      <alignment horizontal="center" vertical="center" wrapText="1"/>
      <protection hidden="1"/>
    </xf>
    <xf numFmtId="0" fontId="79" fillId="20" borderId="394" xfId="0" applyFont="1" applyFill="1" applyBorder="1" applyAlignment="1" applyProtection="1">
      <alignment horizontal="center" vertical="center" wrapText="1"/>
      <protection hidden="1"/>
    </xf>
    <xf numFmtId="0" fontId="79" fillId="20" borderId="410" xfId="0" applyFont="1" applyFill="1" applyBorder="1" applyAlignment="1" applyProtection="1">
      <alignment horizontal="center" vertical="center" wrapText="1"/>
      <protection hidden="1"/>
    </xf>
    <xf numFmtId="0" fontId="79" fillId="20" borderId="44" xfId="0" applyFont="1" applyFill="1" applyBorder="1" applyAlignment="1" applyProtection="1">
      <alignment horizontal="center" vertical="center" wrapText="1" shrinkToFit="1"/>
      <protection hidden="1"/>
    </xf>
    <xf numFmtId="0" fontId="10" fillId="20" borderId="47" xfId="0" applyFont="1" applyFill="1" applyBorder="1" applyAlignment="1" applyProtection="1">
      <alignment horizontal="center" vertical="center" textRotation="90" wrapText="1" shrinkToFit="1"/>
      <protection hidden="1"/>
    </xf>
    <xf numFmtId="0" fontId="25" fillId="20" borderId="47" xfId="0" applyFont="1" applyFill="1" applyBorder="1" applyAlignment="1" applyProtection="1">
      <alignment horizontal="center" vertical="center" wrapText="1" shrinkToFit="1"/>
      <protection locked="0"/>
    </xf>
    <xf numFmtId="0" fontId="10" fillId="20" borderId="47" xfId="0" applyFont="1" applyFill="1" applyBorder="1" applyAlignment="1" applyProtection="1">
      <alignment horizontal="left" vertical="center" shrinkToFit="1"/>
      <protection hidden="1"/>
    </xf>
    <xf numFmtId="0" fontId="20" fillId="20" borderId="403" xfId="0" applyNumberFormat="1" applyFont="1" applyFill="1" applyBorder="1" applyAlignment="1" applyProtection="1">
      <alignment horizontal="left" vertical="center" wrapText="1" shrinkToFit="1"/>
      <protection hidden="1"/>
    </xf>
    <xf numFmtId="0" fontId="20" fillId="20" borderId="51" xfId="0" applyNumberFormat="1" applyFont="1" applyFill="1" applyBorder="1" applyAlignment="1" applyProtection="1">
      <alignment horizontal="left" vertical="center" wrapText="1" shrinkToFit="1"/>
      <protection hidden="1"/>
    </xf>
    <xf numFmtId="0" fontId="20" fillId="20" borderId="404" xfId="0" applyNumberFormat="1" applyFont="1" applyFill="1" applyBorder="1" applyAlignment="1" applyProtection="1">
      <alignment horizontal="left" vertical="center" wrapText="1" shrinkToFit="1"/>
      <protection hidden="1"/>
    </xf>
    <xf numFmtId="0" fontId="1" fillId="20" borderId="47" xfId="0" applyFont="1" applyFill="1" applyBorder="1" applyAlignment="1" applyProtection="1">
      <alignment horizontal="left" vertical="center" wrapText="1" shrinkToFit="1"/>
      <protection hidden="1"/>
    </xf>
    <xf numFmtId="0" fontId="1" fillId="20" borderId="47" xfId="0" applyFont="1" applyFill="1" applyBorder="1" applyAlignment="1" applyProtection="1">
      <alignment horizontal="left" vertical="center"/>
      <protection hidden="1"/>
    </xf>
    <xf numFmtId="0" fontId="79" fillId="20" borderId="55" xfId="0" applyFont="1" applyFill="1" applyBorder="1" applyAlignment="1" applyProtection="1">
      <alignment horizontal="center" vertical="center" textRotation="90" wrapText="1" shrinkToFit="1"/>
      <protection hidden="1"/>
    </xf>
    <xf numFmtId="0" fontId="79" fillId="20" borderId="409" xfId="0" applyFont="1" applyFill="1" applyBorder="1" applyAlignment="1" applyProtection="1">
      <alignment horizontal="center" vertical="center" textRotation="90" wrapText="1" shrinkToFit="1"/>
      <protection hidden="1"/>
    </xf>
    <xf numFmtId="4" fontId="89" fillId="20" borderId="388" xfId="0" applyNumberFormat="1" applyFont="1" applyFill="1" applyBorder="1" applyAlignment="1" applyProtection="1">
      <alignment horizontal="right" vertical="center" shrinkToFit="1"/>
      <protection locked="0"/>
    </xf>
    <xf numFmtId="4" fontId="89" fillId="20" borderId="389" xfId="0" applyNumberFormat="1" applyFont="1" applyFill="1" applyBorder="1" applyAlignment="1" applyProtection="1">
      <alignment horizontal="right" vertical="center" shrinkToFit="1"/>
      <protection locked="0"/>
    </xf>
    <xf numFmtId="4" fontId="89" fillId="20" borderId="399" xfId="0" applyNumberFormat="1" applyFont="1" applyFill="1" applyBorder="1" applyAlignment="1" applyProtection="1">
      <alignment horizontal="right" vertical="center" shrinkToFit="1"/>
      <protection locked="0"/>
    </xf>
    <xf numFmtId="4" fontId="89" fillId="20" borderId="393" xfId="0" applyNumberFormat="1" applyFont="1" applyFill="1" applyBorder="1" applyAlignment="1" applyProtection="1">
      <alignment horizontal="right" vertical="center" shrinkToFit="1"/>
      <protection locked="0"/>
    </xf>
    <xf numFmtId="4" fontId="89" fillId="20" borderId="394" xfId="0" applyNumberFormat="1" applyFont="1" applyFill="1" applyBorder="1" applyAlignment="1" applyProtection="1">
      <alignment horizontal="right" vertical="center" shrinkToFit="1"/>
      <protection locked="0"/>
    </xf>
    <xf numFmtId="4" fontId="89" fillId="20" borderId="410" xfId="0" applyNumberFormat="1" applyFont="1" applyFill="1" applyBorder="1" applyAlignment="1" applyProtection="1">
      <alignment horizontal="right" vertical="center" shrinkToFit="1"/>
      <protection locked="0"/>
    </xf>
    <xf numFmtId="0" fontId="97" fillId="27" borderId="388" xfId="0" applyNumberFormat="1" applyFont="1" applyFill="1" applyBorder="1" applyAlignment="1" applyProtection="1">
      <alignment horizontal="justify" vertical="top" wrapText="1"/>
      <protection locked="0"/>
    </xf>
    <xf numFmtId="0" fontId="97" fillId="27" borderId="389" xfId="0" applyNumberFormat="1" applyFont="1" applyFill="1" applyBorder="1" applyAlignment="1" applyProtection="1">
      <alignment horizontal="justify" vertical="top" wrapText="1"/>
      <protection locked="0"/>
    </xf>
    <xf numFmtId="0" fontId="97" fillId="27" borderId="390" xfId="0" applyNumberFormat="1" applyFont="1" applyFill="1" applyBorder="1" applyAlignment="1" applyProtection="1">
      <alignment horizontal="justify" vertical="top" wrapText="1"/>
      <protection locked="0"/>
    </xf>
    <xf numFmtId="0" fontId="97" fillId="27" borderId="391" xfId="0" applyNumberFormat="1" applyFont="1" applyFill="1" applyBorder="1" applyAlignment="1" applyProtection="1">
      <alignment horizontal="justify" vertical="top" wrapText="1"/>
      <protection locked="0"/>
    </xf>
    <xf numFmtId="0" fontId="97" fillId="27" borderId="0" xfId="0" applyNumberFormat="1" applyFont="1" applyFill="1" applyBorder="1" applyAlignment="1" applyProtection="1">
      <alignment horizontal="justify" vertical="top" wrapText="1"/>
      <protection locked="0"/>
    </xf>
    <xf numFmtId="0" fontId="97" fillId="27" borderId="392" xfId="0" applyNumberFormat="1" applyFont="1" applyFill="1" applyBorder="1" applyAlignment="1" applyProtection="1">
      <alignment horizontal="justify" vertical="top" wrapText="1"/>
      <protection locked="0"/>
    </xf>
    <xf numFmtId="0" fontId="97" fillId="27" borderId="393" xfId="0" applyNumberFormat="1" applyFont="1" applyFill="1" applyBorder="1" applyAlignment="1" applyProtection="1">
      <alignment horizontal="justify" vertical="top" wrapText="1"/>
      <protection locked="0"/>
    </xf>
    <xf numFmtId="0" fontId="97" fillId="27" borderId="394" xfId="0" applyNumberFormat="1" applyFont="1" applyFill="1" applyBorder="1" applyAlignment="1" applyProtection="1">
      <alignment horizontal="justify" vertical="top" wrapText="1"/>
      <protection locked="0"/>
    </xf>
    <xf numFmtId="0" fontId="97" fillId="27" borderId="395" xfId="0" applyNumberFormat="1" applyFont="1" applyFill="1" applyBorder="1" applyAlignment="1" applyProtection="1">
      <alignment horizontal="justify" vertical="top" wrapText="1"/>
      <protection locked="0"/>
    </xf>
    <xf numFmtId="3" fontId="18" fillId="20" borderId="121" xfId="0" applyNumberFormat="1" applyFont="1" applyFill="1" applyBorder="1" applyAlignment="1" applyProtection="1">
      <alignment horizontal="right" vertical="center" shrinkToFit="1"/>
      <protection hidden="1"/>
    </xf>
    <xf numFmtId="0" fontId="20" fillId="20" borderId="400" xfId="0" applyFont="1" applyFill="1" applyBorder="1" applyAlignment="1" applyProtection="1">
      <alignment horizontal="left" vertical="center" wrapText="1" shrinkToFit="1"/>
      <protection hidden="1"/>
    </xf>
    <xf numFmtId="0" fontId="20" fillId="20" borderId="47" xfId="0" applyFont="1" applyFill="1" applyBorder="1" applyAlignment="1" applyProtection="1">
      <alignment horizontal="left" vertical="center" wrapText="1" shrinkToFit="1"/>
      <protection hidden="1"/>
    </xf>
    <xf numFmtId="0" fontId="40" fillId="20" borderId="388" xfId="0" applyFont="1" applyFill="1" applyBorder="1" applyAlignment="1" applyProtection="1">
      <alignment horizontal="center" vertical="center"/>
      <protection hidden="1"/>
    </xf>
    <xf numFmtId="0" fontId="40" fillId="20" borderId="389" xfId="0" applyFont="1" applyFill="1" applyBorder="1" applyAlignment="1" applyProtection="1">
      <alignment horizontal="center" vertical="center"/>
      <protection hidden="1"/>
    </xf>
    <xf numFmtId="0" fontId="40" fillId="20" borderId="399" xfId="0" applyFont="1" applyFill="1" applyBorder="1" applyAlignment="1" applyProtection="1">
      <alignment horizontal="center" vertical="center"/>
      <protection hidden="1"/>
    </xf>
    <xf numFmtId="0" fontId="40" fillId="20" borderId="393" xfId="0" applyFont="1" applyFill="1" applyBorder="1" applyAlignment="1" applyProtection="1">
      <alignment horizontal="center" vertical="center"/>
      <protection hidden="1"/>
    </xf>
    <xf numFmtId="0" fontId="40" fillId="20" borderId="394" xfId="0" applyFont="1" applyFill="1" applyBorder="1" applyAlignment="1" applyProtection="1">
      <alignment horizontal="center" vertical="center"/>
      <protection hidden="1"/>
    </xf>
    <xf numFmtId="0" fontId="40" fillId="20" borderId="410" xfId="0" applyFont="1" applyFill="1" applyBorder="1" applyAlignment="1" applyProtection="1">
      <alignment horizontal="center" vertical="center"/>
      <protection hidden="1"/>
    </xf>
    <xf numFmtId="0" fontId="40" fillId="27" borderId="47" xfId="0" applyFont="1" applyFill="1" applyBorder="1" applyAlignment="1" applyProtection="1">
      <alignment horizontal="center" vertical="center"/>
      <protection locked="0"/>
    </xf>
    <xf numFmtId="0" fontId="40" fillId="20" borderId="388" xfId="0" applyFont="1" applyFill="1" applyBorder="1" applyAlignment="1" applyProtection="1">
      <alignment horizontal="center" vertical="center"/>
      <protection locked="0"/>
    </xf>
    <xf numFmtId="0" fontId="40" fillId="20" borderId="389" xfId="0" applyFont="1" applyFill="1" applyBorder="1" applyAlignment="1" applyProtection="1">
      <alignment horizontal="center" vertical="center"/>
      <protection locked="0"/>
    </xf>
    <xf numFmtId="0" fontId="40" fillId="20" borderId="399" xfId="0" applyFont="1" applyFill="1" applyBorder="1" applyAlignment="1" applyProtection="1">
      <alignment horizontal="center" vertical="center"/>
      <protection locked="0"/>
    </xf>
    <xf numFmtId="0" fontId="40" fillId="20" borderId="391" xfId="0" applyFont="1" applyFill="1" applyBorder="1" applyAlignment="1" applyProtection="1">
      <alignment horizontal="center" vertical="center"/>
      <protection locked="0"/>
    </xf>
    <xf numFmtId="0" fontId="40" fillId="20" borderId="0" xfId="0" applyFont="1" applyFill="1" applyBorder="1" applyAlignment="1" applyProtection="1">
      <alignment horizontal="center" vertical="center"/>
      <protection locked="0"/>
    </xf>
    <xf numFmtId="0" fontId="40" fillId="20" borderId="415" xfId="0" applyFont="1" applyFill="1" applyBorder="1" applyAlignment="1" applyProtection="1">
      <alignment horizontal="center" vertical="center"/>
      <protection locked="0"/>
    </xf>
    <xf numFmtId="0" fontId="40" fillId="20" borderId="393" xfId="0" applyFont="1" applyFill="1" applyBorder="1" applyAlignment="1" applyProtection="1">
      <alignment horizontal="center" vertical="center"/>
      <protection locked="0"/>
    </xf>
    <xf numFmtId="0" fontId="40" fillId="20" borderId="394" xfId="0" applyFont="1" applyFill="1" applyBorder="1" applyAlignment="1" applyProtection="1">
      <alignment horizontal="center" vertical="center"/>
      <protection locked="0"/>
    </xf>
    <xf numFmtId="0" fontId="40" fillId="20" borderId="410" xfId="0" applyFont="1" applyFill="1" applyBorder="1" applyAlignment="1" applyProtection="1">
      <alignment horizontal="center" vertical="center"/>
      <protection locked="0"/>
    </xf>
    <xf numFmtId="0" fontId="40" fillId="20" borderId="247" xfId="0" applyFont="1" applyFill="1" applyBorder="1" applyAlignment="1" applyProtection="1">
      <alignment horizontal="center" vertical="center"/>
      <protection locked="0"/>
    </xf>
    <xf numFmtId="0" fontId="27" fillId="20" borderId="391" xfId="0" applyFont="1" applyFill="1" applyBorder="1" applyAlignment="1" applyProtection="1">
      <alignment horizontal="center" vertical="center"/>
      <protection hidden="1"/>
    </xf>
    <xf numFmtId="0" fontId="27" fillId="20" borderId="405" xfId="0" applyFont="1" applyFill="1" applyBorder="1" applyAlignment="1" applyProtection="1">
      <alignment horizontal="center" vertical="center"/>
      <protection hidden="1"/>
    </xf>
    <xf numFmtId="0" fontId="36" fillId="26" borderId="406" xfId="0" applyNumberFormat="1" applyFont="1" applyFill="1" applyBorder="1" applyAlignment="1" applyProtection="1">
      <alignment horizontal="left" vertical="center" shrinkToFit="1"/>
      <protection locked="0"/>
    </xf>
    <xf numFmtId="0" fontId="36" fillId="26" borderId="407" xfId="0" applyNumberFormat="1" applyFont="1" applyFill="1" applyBorder="1" applyAlignment="1" applyProtection="1">
      <alignment horizontal="left" vertical="center" shrinkToFit="1"/>
      <protection locked="0"/>
    </xf>
    <xf numFmtId="0" fontId="36" fillId="26" borderId="408" xfId="0" applyNumberFormat="1" applyFont="1" applyFill="1" applyBorder="1" applyAlignment="1" applyProtection="1">
      <alignment horizontal="left" vertical="center" shrinkToFit="1"/>
      <protection locked="0"/>
    </xf>
    <xf numFmtId="0" fontId="36" fillId="26" borderId="184" xfId="0" applyNumberFormat="1" applyFont="1" applyFill="1" applyBorder="1" applyAlignment="1" applyProtection="1">
      <alignment horizontal="left" vertical="center" shrinkToFit="1"/>
      <protection locked="0"/>
    </xf>
    <xf numFmtId="0" fontId="36" fillId="20" borderId="234" xfId="0" applyFont="1" applyFill="1" applyBorder="1" applyAlignment="1" applyProtection="1">
      <alignment horizontal="center" vertical="center"/>
      <protection locked="0"/>
    </xf>
    <xf numFmtId="0" fontId="36" fillId="20" borderId="247" xfId="0" applyFont="1" applyFill="1" applyBorder="1" applyAlignment="1" applyProtection="1">
      <alignment horizontal="center" vertical="center"/>
      <protection locked="0"/>
    </xf>
    <xf numFmtId="14" fontId="36" fillId="20" borderId="156" xfId="0" applyNumberFormat="1" applyFont="1" applyFill="1" applyBorder="1" applyAlignment="1" applyProtection="1">
      <alignment horizontal="center" vertical="center"/>
      <protection hidden="1"/>
    </xf>
    <xf numFmtId="0" fontId="36" fillId="20" borderId="405" xfId="0" applyFont="1" applyFill="1" applyBorder="1" applyAlignment="1" applyProtection="1">
      <alignment horizontal="center" vertical="center"/>
      <protection hidden="1"/>
    </xf>
    <xf numFmtId="4" fontId="116" fillId="27" borderId="0" xfId="0" applyNumberFormat="1" applyFont="1" applyFill="1" applyBorder="1" applyAlignment="1" applyProtection="1">
      <alignment horizontal="center" vertical="center" textRotation="90"/>
      <protection hidden="1"/>
    </xf>
    <xf numFmtId="0" fontId="36" fillId="20" borderId="391" xfId="0" applyFont="1" applyFill="1" applyBorder="1" applyAlignment="1" applyProtection="1">
      <alignment horizontal="center" vertical="center" wrapText="1"/>
      <protection locked="0"/>
    </xf>
    <xf numFmtId="0" fontId="36" fillId="20" borderId="405" xfId="0" applyFont="1" applyFill="1" applyBorder="1" applyAlignment="1" applyProtection="1">
      <alignment horizontal="center" vertical="center" wrapText="1"/>
      <protection locked="0"/>
    </xf>
    <xf numFmtId="0" fontId="36" fillId="20" borderId="55" xfId="0" applyFont="1" applyFill="1" applyBorder="1" applyAlignment="1" applyProtection="1">
      <alignment horizontal="center" vertical="center" shrinkToFit="1"/>
      <protection locked="0"/>
    </xf>
    <xf numFmtId="0" fontId="36" fillId="20" borderId="411" xfId="0" applyFont="1" applyFill="1" applyBorder="1" applyAlignment="1" applyProtection="1">
      <alignment horizontal="center" vertical="center" shrinkToFit="1"/>
      <protection locked="0"/>
    </xf>
    <xf numFmtId="0" fontId="36" fillId="20" borderId="412" xfId="0" applyFont="1" applyFill="1" applyBorder="1" applyAlignment="1" applyProtection="1">
      <alignment horizontal="center" vertical="center" shrinkToFit="1"/>
      <protection hidden="1"/>
    </xf>
    <xf numFmtId="1" fontId="10" fillId="20" borderId="49" xfId="0" applyNumberFormat="1" applyFont="1" applyFill="1" applyBorder="1" applyAlignment="1" applyProtection="1">
      <alignment horizontal="left" vertical="center" shrinkToFit="1"/>
      <protection hidden="1"/>
    </xf>
    <xf numFmtId="1" fontId="10" fillId="20" borderId="413" xfId="0" applyNumberFormat="1" applyFont="1" applyFill="1" applyBorder="1" applyAlignment="1" applyProtection="1">
      <alignment horizontal="left" vertical="center" shrinkToFit="1"/>
      <protection hidden="1"/>
    </xf>
    <xf numFmtId="0" fontId="40" fillId="20" borderId="47" xfId="0" applyFont="1" applyFill="1" applyBorder="1" applyAlignment="1" applyProtection="1">
      <alignment horizontal="center" vertical="center" wrapText="1"/>
      <protection locked="0"/>
    </xf>
    <xf numFmtId="0" fontId="36" fillId="20" borderId="121" xfId="0" applyFont="1" applyFill="1" applyBorder="1" applyAlignment="1" applyProtection="1">
      <alignment horizontal="left" vertical="center"/>
      <protection hidden="1"/>
    </xf>
    <xf numFmtId="14" fontId="36" fillId="20" borderId="391" xfId="0" applyNumberFormat="1" applyFont="1" applyFill="1" applyBorder="1" applyAlignment="1" applyProtection="1">
      <alignment horizontal="center" vertical="center"/>
      <protection hidden="1"/>
    </xf>
    <xf numFmtId="0" fontId="36" fillId="20" borderId="55" xfId="0" applyFont="1" applyFill="1" applyBorder="1" applyAlignment="1" applyProtection="1">
      <alignment horizontal="center" vertical="center"/>
      <protection locked="0"/>
    </xf>
    <xf numFmtId="0" fontId="58" fillId="27" borderId="0" xfId="0" applyFont="1" applyFill="1" applyBorder="1" applyAlignment="1">
      <alignment horizontal="center" vertical="center" textRotation="90"/>
    </xf>
    <xf numFmtId="0" fontId="98" fillId="25" borderId="0" xfId="0" applyFont="1" applyFill="1" applyAlignment="1">
      <alignment vertical="center"/>
    </xf>
    <xf numFmtId="0" fontId="40" fillId="27" borderId="400" xfId="0" applyFont="1" applyFill="1" applyBorder="1" applyAlignment="1" applyProtection="1">
      <alignment horizontal="center" vertical="center" wrapText="1" shrinkToFit="1"/>
      <protection locked="0"/>
    </xf>
    <xf numFmtId="0" fontId="40" fillId="27" borderId="47" xfId="0" applyFont="1" applyFill="1" applyBorder="1" applyAlignment="1" applyProtection="1">
      <alignment horizontal="center" vertical="center" wrapText="1" shrinkToFit="1"/>
      <protection locked="0"/>
    </xf>
    <xf numFmtId="0" fontId="40" fillId="20" borderId="414" xfId="0" applyFont="1" applyFill="1" applyBorder="1" applyAlignment="1" applyProtection="1">
      <alignment horizontal="center" vertical="center"/>
      <protection locked="0"/>
    </xf>
    <xf numFmtId="0" fontId="40" fillId="20" borderId="156" xfId="0" applyFont="1" applyFill="1" applyBorder="1" applyAlignment="1" applyProtection="1">
      <alignment horizontal="center" vertical="center"/>
      <protection locked="0"/>
    </xf>
    <xf numFmtId="0" fontId="40" fillId="20" borderId="416" xfId="0" applyFont="1" applyFill="1" applyBorder="1" applyAlignment="1" applyProtection="1">
      <alignment horizontal="center" vertical="center"/>
      <protection locked="0"/>
    </xf>
    <xf numFmtId="0" fontId="40" fillId="20" borderId="47" xfId="0" applyFont="1" applyFill="1" applyBorder="1" applyAlignment="1" applyProtection="1">
      <alignment horizontal="center" vertical="center" wrapText="1" shrinkToFit="1"/>
      <protection hidden="1"/>
    </xf>
    <xf numFmtId="0" fontId="86" fillId="20" borderId="50" xfId="0" applyFont="1" applyFill="1" applyBorder="1" applyAlignment="1" applyProtection="1">
      <alignment horizontal="center" vertical="center" wrapText="1"/>
      <protection hidden="1"/>
    </xf>
    <xf numFmtId="0" fontId="40" fillId="20" borderId="412" xfId="0" applyFont="1" applyFill="1" applyBorder="1" applyAlignment="1" applyProtection="1">
      <alignment horizontal="center" vertical="center"/>
      <protection hidden="1"/>
    </xf>
    <xf numFmtId="0" fontId="36" fillId="20" borderId="230" xfId="0" applyFont="1" applyFill="1" applyBorder="1" applyAlignment="1" applyProtection="1">
      <alignment horizontal="center" vertical="center"/>
      <protection locked="0"/>
    </xf>
    <xf numFmtId="4" fontId="33" fillId="25" borderId="0" xfId="0" applyNumberFormat="1" applyFont="1" applyFill="1" applyBorder="1" applyAlignment="1" applyProtection="1">
      <alignment horizontal="center" vertical="center"/>
      <protection hidden="1"/>
    </xf>
    <xf numFmtId="0" fontId="33" fillId="25" borderId="0" xfId="0" applyFont="1" applyFill="1" applyBorder="1" applyAlignment="1" applyProtection="1">
      <alignment horizontal="center" vertical="center" wrapText="1"/>
      <protection hidden="1"/>
    </xf>
    <xf numFmtId="4" fontId="81" fillId="25" borderId="0" xfId="0" applyNumberFormat="1" applyFont="1" applyFill="1" applyBorder="1" applyAlignment="1" applyProtection="1">
      <alignment horizontal="center" vertical="center"/>
      <protection hidden="1"/>
    </xf>
    <xf numFmtId="0" fontId="87" fillId="25" borderId="0" xfId="0" applyFont="1" applyFill="1" applyBorder="1" applyAlignment="1" applyProtection="1">
      <alignment horizontal="center" vertical="center" textRotation="180" wrapText="1"/>
      <protection hidden="1"/>
    </xf>
    <xf numFmtId="0" fontId="90" fillId="25" borderId="0" xfId="0" applyFont="1" applyFill="1" applyBorder="1" applyAlignment="1" applyProtection="1">
      <alignment horizontal="center" vertical="center" wrapText="1"/>
      <protection locked="0"/>
    </xf>
    <xf numFmtId="0" fontId="33" fillId="20" borderId="42" xfId="0" applyFont="1" applyFill="1" applyBorder="1" applyAlignment="1" applyProtection="1">
      <alignment horizontal="center" vertical="center" textRotation="180" wrapText="1"/>
      <protection hidden="1"/>
    </xf>
    <xf numFmtId="0" fontId="33" fillId="20" borderId="125" xfId="0" applyFont="1" applyFill="1" applyBorder="1" applyAlignment="1" applyProtection="1">
      <alignment horizontal="center" vertical="center" textRotation="180"/>
      <protection hidden="1"/>
    </xf>
    <xf numFmtId="0" fontId="33" fillId="20" borderId="417" xfId="0" applyFont="1" applyFill="1" applyBorder="1" applyAlignment="1" applyProtection="1">
      <alignment horizontal="center" vertical="center" textRotation="180"/>
      <protection hidden="1"/>
    </xf>
    <xf numFmtId="1" fontId="10" fillId="20" borderId="46" xfId="0" applyNumberFormat="1" applyFont="1" applyFill="1" applyBorder="1" applyAlignment="1" applyProtection="1">
      <alignment horizontal="left" vertical="center" shrinkToFit="1"/>
      <protection hidden="1"/>
    </xf>
    <xf numFmtId="1" fontId="10" fillId="20" borderId="418" xfId="0" applyNumberFormat="1" applyFont="1" applyFill="1" applyBorder="1" applyAlignment="1" applyProtection="1">
      <alignment horizontal="left" vertical="center" shrinkToFit="1"/>
      <protection hidden="1"/>
    </xf>
    <xf numFmtId="1" fontId="10" fillId="20" borderId="48" xfId="0" applyNumberFormat="1" applyFont="1" applyFill="1" applyBorder="1" applyAlignment="1" applyProtection="1">
      <alignment horizontal="left" vertical="center" shrinkToFit="1"/>
      <protection hidden="1"/>
    </xf>
    <xf numFmtId="1" fontId="10" fillId="20" borderId="244" xfId="0" applyNumberFormat="1" applyFont="1" applyFill="1" applyBorder="1" applyAlignment="1" applyProtection="1">
      <alignment horizontal="left" vertical="center" shrinkToFit="1"/>
      <protection hidden="1"/>
    </xf>
    <xf numFmtId="0" fontId="77" fillId="20" borderId="419" xfId="0" applyFont="1" applyFill="1" applyBorder="1" applyAlignment="1" applyProtection="1">
      <alignment horizontal="center" vertical="center"/>
      <protection locked="0"/>
    </xf>
    <xf numFmtId="0" fontId="154" fillId="25" borderId="0" xfId="0" applyFont="1" applyFill="1" applyBorder="1" applyAlignment="1" applyProtection="1">
      <alignment horizontal="center" vertical="center"/>
      <protection hidden="1"/>
    </xf>
    <xf numFmtId="0" fontId="40" fillId="20" borderId="55" xfId="0" applyFont="1" applyFill="1" applyBorder="1" applyAlignment="1" applyProtection="1">
      <alignment horizontal="center" vertical="center" shrinkToFit="1"/>
      <protection locked="0"/>
    </xf>
    <xf numFmtId="0" fontId="40" fillId="20" borderId="409" xfId="0" applyFont="1" applyFill="1" applyBorder="1" applyAlignment="1" applyProtection="1">
      <alignment horizontal="center" vertical="center" shrinkToFit="1"/>
      <protection locked="0"/>
    </xf>
    <xf numFmtId="0" fontId="46" fillId="25" borderId="0" xfId="0" applyFont="1" applyFill="1" applyBorder="1" applyAlignment="1" applyProtection="1">
      <alignment horizontal="center" vertical="center"/>
      <protection locked="0"/>
    </xf>
    <xf numFmtId="0" fontId="36" fillId="26" borderId="420" xfId="0" applyNumberFormat="1" applyFont="1" applyFill="1" applyBorder="1" applyAlignment="1" applyProtection="1">
      <alignment horizontal="left" vertical="center" shrinkToFit="1"/>
      <protection locked="0"/>
    </xf>
    <xf numFmtId="0" fontId="36" fillId="26" borderId="421" xfId="0" applyNumberFormat="1" applyFont="1" applyFill="1" applyBorder="1" applyAlignment="1" applyProtection="1">
      <alignment horizontal="left" vertical="center" shrinkToFit="1"/>
      <protection locked="0"/>
    </xf>
    <xf numFmtId="0" fontId="95" fillId="25" borderId="0" xfId="0" applyFont="1" applyFill="1" applyBorder="1" applyAlignment="1" applyProtection="1">
      <alignment horizontal="center" vertical="center"/>
      <protection hidden="1"/>
    </xf>
    <xf numFmtId="14" fontId="100" fillId="25" borderId="40" xfId="0" applyNumberFormat="1" applyFont="1" applyFill="1" applyBorder="1" applyAlignment="1" applyProtection="1">
      <alignment horizontal="center" vertical="center" wrapText="1"/>
      <protection hidden="1"/>
    </xf>
    <xf numFmtId="0" fontId="100" fillId="25" borderId="39" xfId="0" applyFont="1" applyFill="1" applyBorder="1" applyAlignment="1" applyProtection="1">
      <alignment horizontal="center" vertical="center" wrapText="1"/>
      <protection hidden="1"/>
    </xf>
    <xf numFmtId="0" fontId="18" fillId="25" borderId="0" xfId="0" applyFont="1" applyFill="1" applyBorder="1" applyAlignment="1" applyProtection="1">
      <alignment horizontal="center" vertical="center" wrapText="1"/>
      <protection hidden="1"/>
    </xf>
    <xf numFmtId="0" fontId="79" fillId="20" borderId="414" xfId="0" applyFont="1" applyFill="1" applyBorder="1" applyAlignment="1" applyProtection="1">
      <alignment horizontal="left" vertical="center" wrapText="1"/>
      <protection hidden="1"/>
    </xf>
    <xf numFmtId="0" fontId="79" fillId="20" borderId="389" xfId="0" applyFont="1" applyFill="1" applyBorder="1" applyAlignment="1" applyProtection="1">
      <alignment horizontal="left" vertical="center" wrapText="1"/>
      <protection hidden="1"/>
    </xf>
    <xf numFmtId="0" fontId="79" fillId="20" borderId="422" xfId="0" applyFont="1" applyFill="1" applyBorder="1" applyAlignment="1" applyProtection="1">
      <alignment horizontal="left" vertical="center" wrapText="1"/>
      <protection hidden="1"/>
    </xf>
    <xf numFmtId="0" fontId="40" fillId="20" borderId="414" xfId="0" applyFont="1" applyFill="1" applyBorder="1" applyAlignment="1" applyProtection="1">
      <alignment horizontal="center" vertical="center"/>
      <protection hidden="1"/>
    </xf>
    <xf numFmtId="0" fontId="40" fillId="20" borderId="416" xfId="0" applyFont="1" applyFill="1" applyBorder="1" applyAlignment="1" applyProtection="1">
      <alignment horizontal="center" vertical="center"/>
      <protection hidden="1"/>
    </xf>
    <xf numFmtId="170" fontId="33" fillId="25" borderId="0" xfId="0" applyNumberFormat="1" applyFont="1" applyFill="1" applyBorder="1" applyAlignment="1" applyProtection="1">
      <alignment horizontal="center" vertical="center"/>
      <protection hidden="1"/>
    </xf>
    <xf numFmtId="0" fontId="36" fillId="20" borderId="54" xfId="0" applyFont="1" applyFill="1" applyBorder="1" applyAlignment="1" applyProtection="1">
      <alignment horizontal="center" vertical="center"/>
      <protection locked="0"/>
    </xf>
    <xf numFmtId="0" fontId="40" fillId="20" borderId="400" xfId="0" applyFont="1" applyFill="1" applyBorder="1" applyAlignment="1" applyProtection="1">
      <alignment horizontal="center" vertical="center"/>
      <protection hidden="1"/>
    </xf>
    <xf numFmtId="0" fontId="40" fillId="20" borderId="400" xfId="0" applyFont="1" applyFill="1" applyBorder="1" applyAlignment="1" applyProtection="1">
      <alignment horizontal="center" vertical="center" wrapText="1" shrinkToFit="1"/>
      <protection hidden="1"/>
    </xf>
    <xf numFmtId="3" fontId="36" fillId="20" borderId="414" xfId="0" applyNumberFormat="1" applyFont="1" applyFill="1" applyBorder="1" applyAlignment="1" applyProtection="1">
      <alignment horizontal="center" vertical="center" shrinkToFit="1"/>
      <protection locked="0"/>
    </xf>
    <xf numFmtId="3" fontId="36" fillId="20" borderId="399" xfId="0" applyNumberFormat="1" applyFont="1" applyFill="1" applyBorder="1" applyAlignment="1" applyProtection="1">
      <alignment horizontal="center" vertical="center" shrinkToFit="1"/>
      <protection locked="0"/>
    </xf>
    <xf numFmtId="3" fontId="36" fillId="20" borderId="416" xfId="0" applyNumberFormat="1" applyFont="1" applyFill="1" applyBorder="1" applyAlignment="1" applyProtection="1">
      <alignment horizontal="center" vertical="center" shrinkToFit="1"/>
      <protection locked="0"/>
    </xf>
    <xf numFmtId="3" fontId="36" fillId="20" borderId="410" xfId="0" applyNumberFormat="1" applyFont="1" applyFill="1" applyBorder="1" applyAlignment="1" applyProtection="1">
      <alignment horizontal="center" vertical="center" shrinkToFit="1"/>
      <protection locked="0"/>
    </xf>
    <xf numFmtId="171" fontId="36" fillId="20" borderId="388" xfId="0" applyNumberFormat="1" applyFont="1" applyFill="1" applyBorder="1" applyAlignment="1" applyProtection="1">
      <alignment horizontal="center" vertical="center" wrapText="1"/>
      <protection hidden="1"/>
    </xf>
    <xf numFmtId="171" fontId="36" fillId="20" borderId="399" xfId="0" applyNumberFormat="1" applyFont="1" applyFill="1" applyBorder="1" applyAlignment="1" applyProtection="1">
      <alignment horizontal="center" vertical="center" wrapText="1"/>
      <protection hidden="1"/>
    </xf>
    <xf numFmtId="4" fontId="94" fillId="25" borderId="0" xfId="0" applyNumberFormat="1" applyFont="1" applyFill="1" applyBorder="1" applyAlignment="1" applyProtection="1">
      <alignment horizontal="center" vertical="center"/>
      <protection hidden="1"/>
    </xf>
    <xf numFmtId="0" fontId="79" fillId="20" borderId="414" xfId="0" applyFont="1" applyFill="1" applyBorder="1" applyAlignment="1" applyProtection="1">
      <alignment horizontal="center" vertical="center" wrapText="1"/>
      <protection hidden="1"/>
    </xf>
    <xf numFmtId="0" fontId="79" fillId="20" borderId="416" xfId="0" applyFont="1" applyFill="1" applyBorder="1" applyAlignment="1" applyProtection="1">
      <alignment horizontal="center" vertical="center" wrapText="1"/>
      <protection hidden="1"/>
    </xf>
    <xf numFmtId="0" fontId="78" fillId="20" borderId="42" xfId="0" applyFont="1" applyFill="1" applyBorder="1" applyAlignment="1" applyProtection="1">
      <alignment horizontal="center" vertical="center" textRotation="180" wrapText="1"/>
      <protection hidden="1"/>
    </xf>
    <xf numFmtId="0" fontId="78" fillId="20" borderId="125" xfId="0" applyFont="1" applyFill="1" applyBorder="1" applyAlignment="1" applyProtection="1">
      <alignment horizontal="center" vertical="center" textRotation="180"/>
      <protection hidden="1"/>
    </xf>
    <xf numFmtId="4" fontId="158" fillId="25" borderId="0" xfId="0" applyNumberFormat="1" applyFont="1" applyFill="1" applyBorder="1" applyAlignment="1" applyProtection="1">
      <alignment horizontal="center" vertical="center"/>
      <protection hidden="1"/>
    </xf>
    <xf numFmtId="0" fontId="28" fillId="25" borderId="0" xfId="0" applyFont="1" applyFill="1" applyBorder="1" applyAlignment="1" applyProtection="1">
      <alignment horizontal="center" vertical="center" wrapText="1"/>
      <protection locked="0"/>
    </xf>
    <xf numFmtId="0" fontId="1" fillId="20" borderId="396" xfId="0" applyFont="1" applyFill="1" applyBorder="1" applyAlignment="1" applyProtection="1">
      <alignment horizontal="left" vertical="center" wrapText="1" shrinkToFit="1"/>
      <protection hidden="1"/>
    </xf>
    <xf numFmtId="0" fontId="1" fillId="20" borderId="44" xfId="0" applyFont="1" applyFill="1" applyBorder="1" applyAlignment="1" applyProtection="1">
      <alignment horizontal="left" vertical="center" wrapText="1" shrinkToFit="1"/>
      <protection hidden="1"/>
    </xf>
    <xf numFmtId="0" fontId="10" fillId="20" borderId="397" xfId="0" applyNumberFormat="1" applyFont="1" applyFill="1" applyBorder="1" applyAlignment="1" applyProtection="1">
      <alignment horizontal="left" vertical="center" wrapText="1" shrinkToFit="1"/>
      <protection hidden="1"/>
    </xf>
    <xf numFmtId="0" fontId="10" fillId="20" borderId="398" xfId="0" applyNumberFormat="1" applyFont="1" applyFill="1" applyBorder="1" applyAlignment="1" applyProtection="1">
      <alignment horizontal="left" vertical="center" wrapText="1" shrinkToFit="1"/>
      <protection hidden="1"/>
    </xf>
    <xf numFmtId="14" fontId="22" fillId="20" borderId="47" xfId="0" applyNumberFormat="1" applyFont="1" applyFill="1" applyBorder="1" applyAlignment="1" applyProtection="1">
      <alignment horizontal="center" vertical="center" wrapText="1" shrinkToFit="1"/>
      <protection locked="0"/>
    </xf>
    <xf numFmtId="0" fontId="22" fillId="20" borderId="47" xfId="0" applyFont="1" applyFill="1" applyBorder="1" applyAlignment="1" applyProtection="1">
      <alignment horizontal="center" vertical="center" wrapText="1" shrinkToFit="1"/>
      <protection locked="0"/>
    </xf>
    <xf numFmtId="0" fontId="79" fillId="20" borderId="401" xfId="0" applyFont="1" applyFill="1" applyBorder="1" applyAlignment="1" applyProtection="1">
      <alignment horizontal="center" vertical="center" textRotation="90" wrapText="1"/>
      <protection hidden="1"/>
    </xf>
    <xf numFmtId="0" fontId="79" fillId="20" borderId="238" xfId="0" applyFont="1" applyFill="1" applyBorder="1" applyAlignment="1" applyProtection="1">
      <alignment horizontal="center" vertical="center" textRotation="90" wrapText="1"/>
      <protection hidden="1"/>
    </xf>
    <xf numFmtId="0" fontId="79" fillId="20" borderId="402" xfId="0" applyFont="1" applyFill="1" applyBorder="1" applyAlignment="1" applyProtection="1">
      <alignment horizontal="center" vertical="center" textRotation="90" wrapText="1"/>
      <protection hidden="1"/>
    </xf>
    <xf numFmtId="49" fontId="78" fillId="20" borderId="165" xfId="0" applyNumberFormat="1" applyFont="1" applyFill="1" applyBorder="1" applyAlignment="1" applyProtection="1">
      <alignment horizontal="center" vertical="center" wrapText="1"/>
      <protection hidden="1"/>
    </xf>
    <xf numFmtId="0" fontId="78" fillId="20" borderId="127" xfId="0" applyFont="1" applyFill="1" applyBorder="1" applyAlignment="1">
      <alignment horizontal="center" vertical="center" wrapText="1"/>
    </xf>
    <xf numFmtId="0" fontId="78" fillId="20" borderId="127" xfId="0" applyFont="1" applyFill="1" applyBorder="1" applyAlignment="1">
      <alignment horizontal="center" vertical="center"/>
    </xf>
    <xf numFmtId="49" fontId="23" fillId="20" borderId="423" xfId="0" applyNumberFormat="1" applyFont="1" applyFill="1" applyBorder="1" applyAlignment="1" applyProtection="1">
      <alignment horizontal="center" vertical="center" wrapText="1"/>
      <protection hidden="1"/>
    </xf>
    <xf numFmtId="49" fontId="23" fillId="20" borderId="424" xfId="0" applyNumberFormat="1" applyFont="1" applyFill="1" applyBorder="1" applyAlignment="1" applyProtection="1">
      <alignment horizontal="center" vertical="center" wrapText="1"/>
      <protection hidden="1"/>
    </xf>
    <xf numFmtId="49" fontId="23" fillId="20" borderId="166" xfId="0" applyNumberFormat="1" applyFont="1" applyFill="1" applyBorder="1" applyAlignment="1" applyProtection="1">
      <alignment horizontal="center" vertical="center" wrapText="1"/>
      <protection hidden="1"/>
    </xf>
    <xf numFmtId="49" fontId="104" fillId="20" borderId="26" xfId="0" applyNumberFormat="1" applyFont="1" applyFill="1" applyBorder="1" applyAlignment="1" applyProtection="1">
      <alignment horizontal="center" vertical="center" textRotation="90" wrapText="1"/>
      <protection hidden="1"/>
    </xf>
    <xf numFmtId="49" fontId="104" fillId="20" borderId="27" xfId="0" applyNumberFormat="1" applyFont="1" applyFill="1" applyBorder="1" applyAlignment="1" applyProtection="1">
      <alignment horizontal="center" vertical="center" textRotation="90" wrapText="1"/>
      <protection hidden="1"/>
    </xf>
  </cellXfs>
  <cellStyles count="5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Comma [0]_BOS_NAKİT" xfId="26"/>
    <cellStyle name="Comma_BOS_NAKİT" xfId="27"/>
    <cellStyle name="Currency [0]_BOS_NAKİT" xfId="28"/>
    <cellStyle name="Currency_BOS_NAKİT" xfId="29"/>
    <cellStyle name="Çıkış" xfId="30" builtinId="21" customBuiltin="1"/>
    <cellStyle name="Giriş" xfId="31" builtinId="20" customBuiltin="1"/>
    <cellStyle name="Hesaplama" xfId="32" builtinId="22" customBuiltin="1"/>
    <cellStyle name="İşaretli Hücre" xfId="33" builtinId="23" customBuiltin="1"/>
    <cellStyle name="İyi" xfId="34" builtinId="26" customBuiltin="1"/>
    <cellStyle name="Köprü" xfId="35" builtinId="8"/>
    <cellStyle name="Kötü" xfId="36" builtinId="27" customBuiltin="1"/>
    <cellStyle name="Normal" xfId="0" builtinId="0"/>
    <cellStyle name="Normal_2006 Detaylı Hes.Planı (01-08-2005)" xfId="37"/>
    <cellStyle name="Normal_DETAYLI HESAP PLANI ( 16.10.2006 )" xfId="38"/>
    <cellStyle name="Normal_doğrudan temin" xfId="39"/>
    <cellStyle name="Normal_Rakamı yazıya çevirme P." xfId="40"/>
    <cellStyle name="Normal_Sayfa1" xfId="41"/>
    <cellStyle name="Normal_Taşınır İşlem Fişi" xfId="42"/>
    <cellStyle name="Normal_Taşınır İşlem Fişi(24.11.2006)" xfId="43"/>
    <cellStyle name="Not" xfId="44" builtinId="10" customBuiltin="1"/>
    <cellStyle name="Nötr" xfId="45" builtinId="28" customBuiltin="1"/>
    <cellStyle name="ParaBirimi ytl" xfId="46"/>
    <cellStyle name="Toplam" xfId="47" builtinId="25" customBuiltin="1"/>
    <cellStyle name="Uyarı Metni" xfId="48" builtinId="11" customBuiltin="1"/>
    <cellStyle name="Virgül [0]_Arşiv" xfId="49"/>
    <cellStyle name="Vurgu1" xfId="50" builtinId="29" customBuiltin="1"/>
    <cellStyle name="Vurgu2" xfId="51" builtinId="33" customBuiltin="1"/>
    <cellStyle name="Vurgu3" xfId="52" builtinId="37" customBuiltin="1"/>
    <cellStyle name="Vurgu4" xfId="53" builtinId="41" customBuiltin="1"/>
    <cellStyle name="Vurgu5" xfId="54" builtinId="45" customBuiltin="1"/>
    <cellStyle name="Vurgu6" xfId="55" builtinId="49" customBuiltin="1"/>
    <cellStyle name="YTL /YKRŞ" xfId="56"/>
  </cellStyles>
  <dxfs count="8">
    <dxf>
      <font>
        <condense val="0"/>
        <extend val="0"/>
        <color indexed="12"/>
      </font>
      <fill>
        <patternFill>
          <bgColor indexed="13"/>
        </patternFill>
      </fill>
    </dxf>
    <dxf>
      <font>
        <b/>
        <i val="0"/>
        <condense val="0"/>
        <extend val="0"/>
        <color auto="1"/>
      </font>
      <fill>
        <patternFill>
          <bgColor indexed="42"/>
        </patternFill>
      </fill>
    </dxf>
    <dxf>
      <font>
        <b/>
        <i val="0"/>
        <condense val="0"/>
        <extend val="0"/>
        <color auto="1"/>
      </font>
      <fill>
        <patternFill>
          <bgColor indexed="42"/>
        </patternFill>
      </fill>
    </dxf>
    <dxf>
      <font>
        <b/>
        <i val="0"/>
        <condense val="0"/>
        <extend val="0"/>
        <color indexed="8"/>
      </font>
      <fill>
        <patternFill>
          <bgColor indexed="42"/>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51"/>
        </patternFill>
      </fill>
    </dxf>
    <dxf>
      <font>
        <condense val="0"/>
        <extend val="0"/>
        <color indexed="52"/>
      </font>
      <fill>
        <patternFill>
          <bgColor indexed="56"/>
        </patternFill>
      </fill>
    </dxf>
    <dxf>
      <font>
        <b/>
        <i val="0"/>
        <condense val="0"/>
        <extend val="0"/>
        <color indexed="9"/>
      </font>
      <fill>
        <patternFill>
          <bgColor indexed="53"/>
        </patternFill>
      </fill>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hyperlink" Target="http://www.musaozturk.com/#www.musaozturk.com" TargetMode="External"/></Relationships>
</file>

<file path=xl/drawings/drawing1.xml><?xml version="1.0" encoding="utf-8"?>
<xdr:wsDr xmlns:xdr="http://schemas.openxmlformats.org/drawingml/2006/spreadsheetDrawing" xmlns:a="http://schemas.openxmlformats.org/drawingml/2006/main">
  <xdr:twoCellAnchor>
    <xdr:from>
      <xdr:col>8</xdr:col>
      <xdr:colOff>47625</xdr:colOff>
      <xdr:row>1</xdr:row>
      <xdr:rowOff>9525</xdr:rowOff>
    </xdr:from>
    <xdr:to>
      <xdr:col>8</xdr:col>
      <xdr:colOff>657225</xdr:colOff>
      <xdr:row>16</xdr:row>
      <xdr:rowOff>28575</xdr:rowOff>
    </xdr:to>
    <xdr:sp macro="" textlink="">
      <xdr:nvSpPr>
        <xdr:cNvPr id="8194" name="Rectangle 2"/>
        <xdr:cNvSpPr>
          <a:spLocks noChangeArrowheads="1"/>
        </xdr:cNvSpPr>
      </xdr:nvSpPr>
      <xdr:spPr bwMode="auto">
        <a:xfrm>
          <a:off x="6810375" y="66675"/>
          <a:ext cx="609600" cy="2828925"/>
        </a:xfrm>
        <a:prstGeom prst="rect">
          <a:avLst/>
        </a:prstGeom>
        <a:solidFill>
          <a:srgbClr val="FFCC99"/>
        </a:solidFill>
        <a:ln w="9525" algn="ctr">
          <a:solidFill>
            <a:srgbClr val="000000"/>
          </a:solidFill>
          <a:miter lim="800000"/>
          <a:headEnd/>
          <a:tailEnd/>
        </a:ln>
        <a:effectLst>
          <a:outerShdw dist="35921" dir="2700000" algn="ctr" rotWithShape="0">
            <a:srgbClr val="000000"/>
          </a:outerShdw>
        </a:effectLst>
      </xdr:spPr>
      <xdr:txBody>
        <a:bodyPr vertOverflow="clip" vert="vert270" wrap="square" lIns="27432" tIns="32004" rIns="27432" bIns="32004" anchor="ctr" upright="1"/>
        <a:lstStyle/>
        <a:p>
          <a:pPr algn="ctr" rtl="1">
            <a:lnSpc>
              <a:spcPts val="1500"/>
            </a:lnSpc>
            <a:defRPr sz="1000"/>
          </a:pPr>
          <a:r>
            <a:rPr lang="tr-TR" sz="1000" b="0" i="0" strike="noStrike">
              <a:solidFill>
                <a:srgbClr val="000000"/>
              </a:solidFill>
              <a:latin typeface="Arial Unicode MS"/>
              <a:ea typeface="Arial Unicode MS"/>
              <a:cs typeface="Arial Unicode MS"/>
            </a:rPr>
            <a:t>Şayet Muayene ve Kabul Belgesini(Bu Belge) düzenleyecekseniz, Muayene Talep Yazısı ile Muayene Raporunu düzenlemeye gerek yoktur.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238125</xdr:colOff>
      <xdr:row>84</xdr:row>
      <xdr:rowOff>0</xdr:rowOff>
    </xdr:from>
    <xdr:to>
      <xdr:col>17</xdr:col>
      <xdr:colOff>304800</xdr:colOff>
      <xdr:row>85</xdr:row>
      <xdr:rowOff>114300</xdr:rowOff>
    </xdr:to>
    <xdr:sp macro="" textlink="">
      <xdr:nvSpPr>
        <xdr:cNvPr id="10265" name="Text Box 25">
          <a:hlinkClick xmlns:r="http://schemas.openxmlformats.org/officeDocument/2006/relationships" r:id="rId1"/>
        </xdr:cNvPr>
        <xdr:cNvSpPr txBox="1">
          <a:spLocks noChangeArrowheads="1"/>
        </xdr:cNvSpPr>
      </xdr:nvSpPr>
      <xdr:spPr bwMode="auto">
        <a:xfrm>
          <a:off x="3143250" y="14325600"/>
          <a:ext cx="3524250" cy="276225"/>
        </a:xfrm>
        <a:prstGeom prst="rect">
          <a:avLst/>
        </a:prstGeom>
        <a:noFill/>
        <a:ln w="9525">
          <a:noFill/>
          <a:miter lim="800000"/>
          <a:headEnd/>
          <a:tailEnd/>
        </a:ln>
        <a:effectLst/>
      </xdr:spPr>
      <xdr:txBody>
        <a:bodyPr vertOverflow="clip" wrap="square" lIns="36576" tIns="27432" rIns="36576" bIns="0" anchor="t" upright="1"/>
        <a:lstStyle/>
        <a:p>
          <a:pPr algn="ctr" rtl="0">
            <a:defRPr sz="1000"/>
          </a:pPr>
          <a:r>
            <a:rPr lang="tr-TR" sz="1400" b="1" i="0" strike="noStrike">
              <a:solidFill>
                <a:srgbClr val="0000FF"/>
              </a:solidFill>
              <a:latin typeface="Arial Tur"/>
            </a:rPr>
            <a:t>www.musaozturk.com</a:t>
          </a:r>
        </a:p>
      </xdr:txBody>
    </xdr:sp>
    <xdr:clientData fPrintsWithSheet="0"/>
  </xdr:twoCellAnchor>
  <xdr:twoCellAnchor>
    <xdr:from>
      <xdr:col>41</xdr:col>
      <xdr:colOff>114300</xdr:colOff>
      <xdr:row>21</xdr:row>
      <xdr:rowOff>76200</xdr:rowOff>
    </xdr:from>
    <xdr:to>
      <xdr:col>41</xdr:col>
      <xdr:colOff>495300</xdr:colOff>
      <xdr:row>30</xdr:row>
      <xdr:rowOff>123825</xdr:rowOff>
    </xdr:to>
    <xdr:sp macro="" textlink="">
      <xdr:nvSpPr>
        <xdr:cNvPr id="23339" name="AutoShape 26"/>
        <xdr:cNvSpPr>
          <a:spLocks noChangeArrowheads="1"/>
        </xdr:cNvSpPr>
      </xdr:nvSpPr>
      <xdr:spPr bwMode="auto">
        <a:xfrm rot="5400000">
          <a:off x="7100887" y="4443413"/>
          <a:ext cx="1933575" cy="0"/>
        </a:xfrm>
        <a:custGeom>
          <a:avLst/>
          <a:gdLst>
            <a:gd name="T0" fmla="*/ 2147483647 w 21600"/>
            <a:gd name="T1" fmla="*/ 0 h 21600"/>
            <a:gd name="T2" fmla="*/ 0 w 21600"/>
            <a:gd name="T3" fmla="*/ 0 h 21600"/>
            <a:gd name="T4" fmla="*/ 2147483647 w 21600"/>
            <a:gd name="T5" fmla="*/ 0 h 21600"/>
            <a:gd name="T6" fmla="*/ 2147483647 w 21600"/>
            <a:gd name="T7" fmla="*/ 0 h 21600"/>
            <a:gd name="T8" fmla="*/ 17694720 60000 65536"/>
            <a:gd name="T9" fmla="*/ 11796480 60000 65536"/>
            <a:gd name="T10" fmla="*/ 5898240 60000 65536"/>
            <a:gd name="T11" fmla="*/ 0 60000 65536"/>
            <a:gd name="T12" fmla="*/ 3375 w 21600"/>
            <a:gd name="T13" fmla="*/ 0 h 21600"/>
            <a:gd name="T14" fmla="*/ 19452 w 21600"/>
            <a:gd name="T15" fmla="*/ 0 h 21600"/>
          </a:gdLst>
          <a:ahLst/>
          <a:cxnLst>
            <a:cxn ang="T8">
              <a:pos x="T0" y="T1"/>
            </a:cxn>
            <a:cxn ang="T9">
              <a:pos x="T2" y="T3"/>
            </a:cxn>
            <a:cxn ang="T10">
              <a:pos x="T4" y="T5"/>
            </a:cxn>
            <a:cxn ang="T11">
              <a:pos x="T6" y="T7"/>
            </a:cxn>
          </a:cxnLst>
          <a:rect l="T12" t="T13" r="T14" b="T15"/>
          <a:pathLst>
            <a:path w="21600" h="21600">
              <a:moveTo>
                <a:pt x="16077" y="0"/>
              </a:moveTo>
              <a:lnTo>
                <a:pt x="16077" y="6600"/>
              </a:lnTo>
              <a:lnTo>
                <a:pt x="3375" y="6600"/>
              </a:lnTo>
              <a:lnTo>
                <a:pt x="3375" y="15000"/>
              </a:lnTo>
              <a:lnTo>
                <a:pt x="16077" y="15000"/>
              </a:lnTo>
              <a:lnTo>
                <a:pt x="16077" y="21600"/>
              </a:lnTo>
              <a:lnTo>
                <a:pt x="21600" y="10800"/>
              </a:lnTo>
              <a:lnTo>
                <a:pt x="16077" y="0"/>
              </a:lnTo>
              <a:close/>
            </a:path>
            <a:path w="21600" h="21600">
              <a:moveTo>
                <a:pt x="1350" y="6600"/>
              </a:moveTo>
              <a:lnTo>
                <a:pt x="1350" y="15000"/>
              </a:lnTo>
              <a:lnTo>
                <a:pt x="2700" y="15000"/>
              </a:lnTo>
              <a:lnTo>
                <a:pt x="2700" y="6600"/>
              </a:lnTo>
              <a:lnTo>
                <a:pt x="1350" y="6600"/>
              </a:lnTo>
              <a:close/>
            </a:path>
            <a:path w="21600" h="21600">
              <a:moveTo>
                <a:pt x="0" y="6600"/>
              </a:moveTo>
              <a:lnTo>
                <a:pt x="0" y="15000"/>
              </a:lnTo>
              <a:lnTo>
                <a:pt x="675" y="15000"/>
              </a:lnTo>
              <a:lnTo>
                <a:pt x="675" y="6600"/>
              </a:lnTo>
              <a:lnTo>
                <a:pt x="0" y="6600"/>
              </a:lnTo>
              <a:close/>
            </a:path>
          </a:pathLst>
        </a:custGeom>
        <a:solidFill>
          <a:srgbClr val="000000"/>
        </a:solidFill>
        <a:ln w="9525">
          <a:solidFill>
            <a:srgbClr val="000000"/>
          </a:solidFill>
          <a:miter lim="800000"/>
          <a:headEnd/>
          <a:tailEnd/>
        </a:ln>
      </xdr:spPr>
    </xdr:sp>
    <xdr:clientData fPrintsWithSheet="0"/>
  </xdr:twoCellAnchor>
  <xdr:twoCellAnchor>
    <xdr:from>
      <xdr:col>39</xdr:col>
      <xdr:colOff>104775</xdr:colOff>
      <xdr:row>9</xdr:row>
      <xdr:rowOff>133350</xdr:rowOff>
    </xdr:from>
    <xdr:to>
      <xdr:col>39</xdr:col>
      <xdr:colOff>352425</xdr:colOff>
      <xdr:row>12</xdr:row>
      <xdr:rowOff>0</xdr:rowOff>
    </xdr:to>
    <xdr:sp macro="" textlink="">
      <xdr:nvSpPr>
        <xdr:cNvPr id="23340" name="AutoShape 27"/>
        <xdr:cNvSpPr>
          <a:spLocks noChangeArrowheads="1"/>
        </xdr:cNvSpPr>
      </xdr:nvSpPr>
      <xdr:spPr bwMode="auto">
        <a:xfrm>
          <a:off x="8067675" y="2324100"/>
          <a:ext cx="0" cy="657225"/>
        </a:xfrm>
        <a:prstGeom prst="downArrow">
          <a:avLst>
            <a:gd name="adj1" fmla="val 50000"/>
            <a:gd name="adj2" fmla="val -2147483648"/>
          </a:avLst>
        </a:prstGeom>
        <a:solidFill>
          <a:srgbClr val="0000FF"/>
        </a:solidFill>
        <a:ln w="9525">
          <a:solidFill>
            <a:srgbClr val="FF0000"/>
          </a:solidFill>
          <a:miter lim="800000"/>
          <a:headEnd/>
          <a:tailEnd/>
        </a:ln>
      </xdr:spPr>
    </xdr:sp>
    <xdr:clientData/>
  </xdr:twoCellAnchor>
  <xdr:twoCellAnchor>
    <xdr:from>
      <xdr:col>44</xdr:col>
      <xdr:colOff>628650</xdr:colOff>
      <xdr:row>7</xdr:row>
      <xdr:rowOff>9525</xdr:rowOff>
    </xdr:from>
    <xdr:to>
      <xdr:col>44</xdr:col>
      <xdr:colOff>1495425</xdr:colOff>
      <xdr:row>9</xdr:row>
      <xdr:rowOff>9525</xdr:rowOff>
    </xdr:to>
    <xdr:sp macro="" textlink="">
      <xdr:nvSpPr>
        <xdr:cNvPr id="23341" name="AutoShape 28"/>
        <xdr:cNvSpPr>
          <a:spLocks noChangeArrowheads="1"/>
        </xdr:cNvSpPr>
      </xdr:nvSpPr>
      <xdr:spPr bwMode="auto">
        <a:xfrm>
          <a:off x="8067675" y="1838325"/>
          <a:ext cx="0" cy="361950"/>
        </a:xfrm>
        <a:prstGeom prst="downArrow">
          <a:avLst>
            <a:gd name="adj1" fmla="val 50000"/>
            <a:gd name="adj2" fmla="val -2147483648"/>
          </a:avLst>
        </a:prstGeom>
        <a:solidFill>
          <a:srgbClr val="0000FF"/>
        </a:solidFill>
        <a:ln w="9525">
          <a:solidFill>
            <a:srgbClr val="FF0000"/>
          </a:solidFill>
          <a:miter lim="800000"/>
          <a:headEnd/>
          <a:tailEnd/>
        </a:ln>
      </xdr:spPr>
    </xdr:sp>
    <xdr:clientData/>
  </xdr:twoCellAnchor>
  <xdr:twoCellAnchor>
    <xdr:from>
      <xdr:col>16</xdr:col>
      <xdr:colOff>752475</xdr:colOff>
      <xdr:row>11</xdr:row>
      <xdr:rowOff>9525</xdr:rowOff>
    </xdr:from>
    <xdr:to>
      <xdr:col>16</xdr:col>
      <xdr:colOff>752475</xdr:colOff>
      <xdr:row>58</xdr:row>
      <xdr:rowOff>190500</xdr:rowOff>
    </xdr:to>
    <xdr:sp macro="" textlink="">
      <xdr:nvSpPr>
        <xdr:cNvPr id="23342" name="Line 59"/>
        <xdr:cNvSpPr>
          <a:spLocks noChangeShapeType="1"/>
        </xdr:cNvSpPr>
      </xdr:nvSpPr>
      <xdr:spPr bwMode="auto">
        <a:xfrm>
          <a:off x="6143625" y="2771775"/>
          <a:ext cx="0" cy="6486525"/>
        </a:xfrm>
        <a:prstGeom prst="line">
          <a:avLst/>
        </a:prstGeom>
        <a:noFill/>
        <a:ln w="9525">
          <a:solidFill>
            <a:srgbClr val="800000"/>
          </a:solidFill>
          <a:round/>
          <a:headEnd/>
          <a:tailEnd/>
        </a:ln>
      </xdr:spPr>
    </xdr:sp>
    <xdr:clientData/>
  </xdr:twoCellAnchor>
  <xdr:twoCellAnchor>
    <xdr:from>
      <xdr:col>15</xdr:col>
      <xdr:colOff>762000</xdr:colOff>
      <xdr:row>10</xdr:row>
      <xdr:rowOff>228600</xdr:rowOff>
    </xdr:from>
    <xdr:to>
      <xdr:col>15</xdr:col>
      <xdr:colOff>762000</xdr:colOff>
      <xdr:row>59</xdr:row>
      <xdr:rowOff>0</xdr:rowOff>
    </xdr:to>
    <xdr:sp macro="" textlink="">
      <xdr:nvSpPr>
        <xdr:cNvPr id="23343" name="Line 60"/>
        <xdr:cNvSpPr>
          <a:spLocks noChangeShapeType="1"/>
        </xdr:cNvSpPr>
      </xdr:nvSpPr>
      <xdr:spPr bwMode="auto">
        <a:xfrm flipV="1">
          <a:off x="5181600" y="2743200"/>
          <a:ext cx="0" cy="6543675"/>
        </a:xfrm>
        <a:prstGeom prst="line">
          <a:avLst/>
        </a:prstGeom>
        <a:noFill/>
        <a:ln w="9525">
          <a:solidFill>
            <a:srgbClr val="800000"/>
          </a:solidFill>
          <a:round/>
          <a:headEnd/>
          <a:tailEnd/>
        </a:ln>
      </xdr:spPr>
    </xdr:sp>
    <xdr:clientData/>
  </xdr:twoCellAnchor>
  <xdr:twoCellAnchor>
    <xdr:from>
      <xdr:col>14</xdr:col>
      <xdr:colOff>85725</xdr:colOff>
      <xdr:row>60</xdr:row>
      <xdr:rowOff>323850</xdr:rowOff>
    </xdr:from>
    <xdr:to>
      <xdr:col>14</xdr:col>
      <xdr:colOff>85725</xdr:colOff>
      <xdr:row>63</xdr:row>
      <xdr:rowOff>9525</xdr:rowOff>
    </xdr:to>
    <xdr:sp macro="" textlink="">
      <xdr:nvSpPr>
        <xdr:cNvPr id="23344" name="Line 61"/>
        <xdr:cNvSpPr>
          <a:spLocks noChangeShapeType="1"/>
        </xdr:cNvSpPr>
      </xdr:nvSpPr>
      <xdr:spPr bwMode="auto">
        <a:xfrm flipV="1">
          <a:off x="4219575" y="9906000"/>
          <a:ext cx="0" cy="390525"/>
        </a:xfrm>
        <a:prstGeom prst="line">
          <a:avLst/>
        </a:prstGeom>
        <a:noFill/>
        <a:ln w="9525">
          <a:solidFill>
            <a:srgbClr val="993366"/>
          </a:solidFill>
          <a:round/>
          <a:headEnd/>
          <a:tailEnd/>
        </a:ln>
      </xdr:spPr>
    </xdr:sp>
    <xdr:clientData/>
  </xdr:twoCellAnchor>
  <xdr:twoCellAnchor>
    <xdr:from>
      <xdr:col>11</xdr:col>
      <xdr:colOff>76200</xdr:colOff>
      <xdr:row>60</xdr:row>
      <xdr:rowOff>323850</xdr:rowOff>
    </xdr:from>
    <xdr:to>
      <xdr:col>11</xdr:col>
      <xdr:colOff>76200</xdr:colOff>
      <xdr:row>63</xdr:row>
      <xdr:rowOff>9525</xdr:rowOff>
    </xdr:to>
    <xdr:sp macro="" textlink="">
      <xdr:nvSpPr>
        <xdr:cNvPr id="23345" name="Line 62"/>
        <xdr:cNvSpPr>
          <a:spLocks noChangeShapeType="1"/>
        </xdr:cNvSpPr>
      </xdr:nvSpPr>
      <xdr:spPr bwMode="auto">
        <a:xfrm flipV="1">
          <a:off x="3352800" y="9906000"/>
          <a:ext cx="0" cy="390525"/>
        </a:xfrm>
        <a:prstGeom prst="line">
          <a:avLst/>
        </a:prstGeom>
        <a:noFill/>
        <a:ln w="9525">
          <a:solidFill>
            <a:srgbClr val="993366"/>
          </a:solidFill>
          <a:round/>
          <a:headEnd/>
          <a:tailEnd/>
        </a:ln>
      </xdr:spPr>
    </xdr:sp>
    <xdr:clientData/>
  </xdr:twoCellAnchor>
  <xdr:twoCellAnchor>
    <xdr:from>
      <xdr:col>8</xdr:col>
      <xdr:colOff>114300</xdr:colOff>
      <xdr:row>61</xdr:row>
      <xdr:rowOff>0</xdr:rowOff>
    </xdr:from>
    <xdr:to>
      <xdr:col>8</xdr:col>
      <xdr:colOff>114300</xdr:colOff>
      <xdr:row>63</xdr:row>
      <xdr:rowOff>0</xdr:rowOff>
    </xdr:to>
    <xdr:sp macro="" textlink="">
      <xdr:nvSpPr>
        <xdr:cNvPr id="23346" name="Line 63"/>
        <xdr:cNvSpPr>
          <a:spLocks noChangeShapeType="1"/>
        </xdr:cNvSpPr>
      </xdr:nvSpPr>
      <xdr:spPr bwMode="auto">
        <a:xfrm flipV="1">
          <a:off x="2419350" y="9915525"/>
          <a:ext cx="0" cy="371475"/>
        </a:xfrm>
        <a:prstGeom prst="line">
          <a:avLst/>
        </a:prstGeom>
        <a:noFill/>
        <a:ln w="9525">
          <a:solidFill>
            <a:srgbClr val="993300"/>
          </a:solidFill>
          <a:round/>
          <a:headEnd/>
          <a:tailEnd/>
        </a:ln>
      </xdr:spPr>
    </xdr:sp>
    <xdr:clientData/>
  </xdr:twoCellAnchor>
  <xdr:twoCellAnchor>
    <xdr:from>
      <xdr:col>5</xdr:col>
      <xdr:colOff>76200</xdr:colOff>
      <xdr:row>60</xdr:row>
      <xdr:rowOff>323850</xdr:rowOff>
    </xdr:from>
    <xdr:to>
      <xdr:col>5</xdr:col>
      <xdr:colOff>76200</xdr:colOff>
      <xdr:row>63</xdr:row>
      <xdr:rowOff>0</xdr:rowOff>
    </xdr:to>
    <xdr:sp macro="" textlink="">
      <xdr:nvSpPr>
        <xdr:cNvPr id="23347" name="Line 64"/>
        <xdr:cNvSpPr>
          <a:spLocks noChangeShapeType="1"/>
        </xdr:cNvSpPr>
      </xdr:nvSpPr>
      <xdr:spPr bwMode="auto">
        <a:xfrm flipV="1">
          <a:off x="1466850" y="9906000"/>
          <a:ext cx="0" cy="381000"/>
        </a:xfrm>
        <a:prstGeom prst="line">
          <a:avLst/>
        </a:prstGeom>
        <a:noFill/>
        <a:ln w="9525">
          <a:solidFill>
            <a:srgbClr val="8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dyard2\2011-2012%20930\TA&#350;INIR%20mAL%20mEVZUATI%202007\Defter%20ve%20Cetveller%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uhasebat.gov.tr/Documents%20and%20Settings/Administrator/Local%20Settings/Temporary%20Internet%20Files/Content.IE5/VLJMCPFO/Son/DS&#304;MY%20Ekl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udyard2\2011-2012%20930\ESK&#304;%20B&#304;LG&#304;SAYAR%20D%20B&#214;L&#220;M&#220;\DO&#286;RUDAN%20TEM&#304;N\24-Maas%20Programi%20(%2040%20Kisilik%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örnek1"/>
      <sheetName val="açıklama 1"/>
      <sheetName val="örnek2"/>
      <sheetName val="açıklama 2"/>
      <sheetName val="örnek 3"/>
      <sheetName val="açıklama 3"/>
      <sheetName val="örnek 4"/>
      <sheetName val="açıklama 4"/>
      <sheetName val="örnek 5"/>
      <sheetName val="örnek 5A"/>
      <sheetName val="açıklama 5A"/>
      <sheetName val="Örnek 6"/>
      <sheetName val="açıklama6"/>
      <sheetName val="Örnek 6A"/>
      <sheetName val="açıklama 6A"/>
      <sheetName val="örnek 7"/>
      <sheetName val="örnek8"/>
      <sheetName val="açıklama 8"/>
      <sheetName val="örnek 9"/>
      <sheetName val="açıklama 9"/>
      <sheetName val="Örnek 10"/>
      <sheetName val="açıklama 10"/>
      <sheetName val="Örnek 11 "/>
      <sheetName val="açıklama 11"/>
      <sheetName val="örnek 12"/>
      <sheetName val="açıklama 12"/>
      <sheetName val="Örnek13"/>
      <sheetName val="açıklama 13"/>
      <sheetName val="Örnek 14"/>
      <sheetName val="açıklama 14 "/>
      <sheetName val="Örnek 15"/>
      <sheetName val="açıklama 15"/>
      <sheetName val="örnek 16"/>
      <sheetName val="açıklama 16"/>
      <sheetName val="Örnek 17"/>
      <sheetName val="Örnek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aşlık"/>
      <sheetName val="tahakkuk müzekkeresi_1"/>
      <sheetName val="SAİ_yeni_2"/>
      <sheetName val="Env_Bilanço Defteri_5"/>
      <sheetName val="5_1"/>
      <sheetName val="5_2"/>
      <sheetName val="5_3"/>
      <sheetName val="5_4"/>
      <sheetName val="5_5"/>
      <sheetName val="5_6"/>
      <sheetName val="5_7"/>
      <sheetName val="5_8"/>
      <sheetName val="5_9"/>
      <sheetName val="5_10"/>
      <sheetName val="5_11"/>
      <sheetName val="5_12"/>
      <sheetName val="Günlük Kasa Defteri_6"/>
      <sheetName val="vezne alındısı_7"/>
      <sheetName val="sayman mutemedi alındısı_8"/>
      <sheetName val="banka kredi alındısı_9"/>
      <sheetName val="mahsup alındısı_10"/>
      <sheetName val="menkul kıymetler alındısı_11"/>
      <sheetName val="teslimat müzekkeresi_1_12"/>
      <sheetName val="teslimat müzekkeresi_2_12"/>
      <sheetName val="gönderme emri_13"/>
      <sheetName val="Ayniyat Alındısı_yeni_14"/>
      <sheetName val="ambar stok cıkıs fısı_15"/>
      <sheetName val="Stok_HAr_Def_16"/>
      <sheetName val="DipKoçanı_yeni_17"/>
      <sheetName val="Duran_Var_18"/>
      <sheetName val="İhtiyaç Pusulası_19"/>
      <sheetName val="Maliyet Pusulası_20"/>
      <sheetName val="Sipariş Pusulası_21"/>
      <sheetName val="İmalat Def._22"/>
      <sheetName val="Aylık Mizan_23"/>
      <sheetName val="Döner Ser.Aylık Has.Bild._24"/>
      <sheetName val="Döner Ser.Yıllık Has.Bild._25"/>
      <sheetName val="kesin mizan_26"/>
      <sheetName val="faaliyet raporu_27"/>
      <sheetName val="faaliyet raporu II_27"/>
      <sheetName val="faaliyet raporuIII_27_1"/>
      <sheetName val="faaliyet raporuIII_27_2"/>
      <sheetName val="faaliyet raporuIII_27_3"/>
      <sheetName val="faaliyet raporuIII_27_4"/>
      <sheetName val="faaliyet raporu IV_27"/>
      <sheetName val="faaliyet raporu V_27"/>
      <sheetName val="faaliyet raporu VI_27"/>
      <sheetName val="Fon_Ak_Tab"/>
      <sheetName val="Nakit "/>
      <sheetName val="Say.İl.Cet_28"/>
      <sheetName val="kayıt bıldırımı_29"/>
      <sheetName val="döner ser.hesap kartı_30"/>
      <sheetName val="kadro defteri_31"/>
      <sheetName val="kadro ve aylık kartı_32"/>
      <sheetName val="dava defteri_33"/>
      <sheetName val="alındı kayıt defteri_34"/>
      <sheetName val="Arşiv Defteri_35"/>
      <sheetName val="Devir Cetveli_36"/>
      <sheetName val="Devir Cetveli_36_1"/>
      <sheetName val="Devir Cetveli_36_2"/>
      <sheetName val="Devir Cetveli_36_3"/>
      <sheetName val="Devir Cetveli_36_4"/>
      <sheetName val="Devir Cetveli_36_5"/>
      <sheetName val="Devir Cetveli_36_6"/>
      <sheetName val="Devir Cetveli_36_7"/>
      <sheetName val="Devir Cetveli_36_8"/>
      <sheetName val="Devir Cetveli_36_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östergeler"/>
      <sheetName val="HESAPLAR"/>
      <sheetName val="KİŞİLER"/>
      <sheetName val="ANA SAYFA"/>
      <sheetName val="MAAŞ BORDROSU"/>
      <sheetName val="KURUMLAR"/>
      <sheetName val="Ödeme Emri"/>
      <sheetName val="MAAŞ  BORDROSU(FARK)"/>
      <sheetName val="Ödeme Emri ( FARK )"/>
      <sheetName val="Banka listesi (FARK)"/>
      <sheetName val="Banka listesi"/>
      <sheetName val="Pers.Bil."/>
      <sheetName val="Eczane Kesin.lis 2"/>
      <sheetName val="Eczane Kesin.lis"/>
      <sheetName val="Sen.Kes."/>
      <sheetName val="Ver.İnd.Bord."/>
      <sheetName val="İlksan.Kes. "/>
      <sheetName val="KURUM"/>
      <sheetName val="HESAP"/>
      <sheetName val="KİŞ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11.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ayfa6" enableFormatConditionsCalculation="0">
    <tabColor indexed="32"/>
  </sheetPr>
  <dimension ref="A1:IN70"/>
  <sheetViews>
    <sheetView topLeftCell="A34" workbookViewId="0">
      <selection activeCell="B2" sqref="B2:M5"/>
    </sheetView>
  </sheetViews>
  <sheetFormatPr defaultColWidth="0" defaultRowHeight="13.2" zeroHeight="1"/>
  <cols>
    <col min="1" max="1" width="3.33203125" customWidth="1"/>
    <col min="2" max="2" width="8.33203125" customWidth="1"/>
    <col min="3" max="14" width="9.109375" customWidth="1"/>
    <col min="15" max="248" width="9.109375" hidden="1" customWidth="1"/>
  </cols>
  <sheetData>
    <row r="1" spans="1:14" ht="6.75" customHeight="1">
      <c r="A1" s="1"/>
      <c r="B1" s="1"/>
      <c r="C1" s="1"/>
      <c r="D1" s="1"/>
      <c r="E1" s="1"/>
      <c r="F1" s="1"/>
      <c r="G1" s="1"/>
      <c r="H1" s="1"/>
      <c r="I1" s="1"/>
      <c r="J1" s="1"/>
      <c r="K1" s="1"/>
      <c r="L1" s="1"/>
      <c r="M1" s="1"/>
      <c r="N1" s="2"/>
    </row>
    <row r="2" spans="1:14" ht="13.8">
      <c r="A2" s="1"/>
      <c r="B2" s="1187" t="s">
        <v>573</v>
      </c>
      <c r="C2" s="1187"/>
      <c r="D2" s="1187"/>
      <c r="E2" s="1187"/>
      <c r="F2" s="1187"/>
      <c r="G2" s="1187"/>
      <c r="H2" s="1187"/>
      <c r="I2" s="1187"/>
      <c r="J2" s="1187"/>
      <c r="K2" s="1187"/>
      <c r="L2" s="1187"/>
      <c r="M2" s="1187"/>
      <c r="N2" s="2"/>
    </row>
    <row r="3" spans="1:14" ht="45" customHeight="1">
      <c r="A3" s="1"/>
      <c r="B3" s="1188" t="s">
        <v>665</v>
      </c>
      <c r="C3" s="1189"/>
      <c r="D3" s="1189"/>
      <c r="E3" s="1189"/>
      <c r="F3" s="1189"/>
      <c r="G3" s="1189"/>
      <c r="H3" s="1189"/>
      <c r="I3" s="1189"/>
      <c r="J3" s="1189"/>
      <c r="K3" s="1189"/>
      <c r="L3" s="1189"/>
      <c r="M3" s="1190"/>
      <c r="N3" s="2"/>
    </row>
    <row r="4" spans="1:14">
      <c r="A4" s="1"/>
      <c r="B4" s="1194" t="s">
        <v>754</v>
      </c>
      <c r="C4" s="1195"/>
      <c r="D4" s="1195"/>
      <c r="E4" s="1195"/>
      <c r="F4" s="1195"/>
      <c r="G4" s="1195"/>
      <c r="H4" s="1195"/>
      <c r="I4" s="1195"/>
      <c r="J4" s="1195"/>
      <c r="K4" s="1195"/>
      <c r="L4" s="5"/>
      <c r="M4" s="6"/>
      <c r="N4" s="2"/>
    </row>
    <row r="5" spans="1:14">
      <c r="A5" s="1"/>
      <c r="B5" s="1194" t="s">
        <v>297</v>
      </c>
      <c r="C5" s="1195"/>
      <c r="D5" s="1195"/>
      <c r="E5" s="1195"/>
      <c r="F5" s="1195"/>
      <c r="G5" s="1195"/>
      <c r="H5" s="1195"/>
      <c r="I5" s="1195"/>
      <c r="J5" s="1195"/>
      <c r="K5" s="1195"/>
      <c r="L5" s="5"/>
      <c r="M5" s="6"/>
      <c r="N5" s="2"/>
    </row>
    <row r="6" spans="1:14" ht="30" customHeight="1">
      <c r="A6" s="1"/>
      <c r="B6" s="1177" t="s">
        <v>574</v>
      </c>
      <c r="C6" s="1178"/>
      <c r="D6" s="1178"/>
      <c r="E6" s="1178"/>
      <c r="F6" s="1178"/>
      <c r="G6" s="1178"/>
      <c r="H6" s="1178"/>
      <c r="I6" s="1178"/>
      <c r="J6" s="1178"/>
      <c r="K6" s="1178"/>
      <c r="L6" s="1178"/>
      <c r="M6" s="1179"/>
      <c r="N6" s="2"/>
    </row>
    <row r="7" spans="1:14" ht="42" customHeight="1">
      <c r="A7" s="1"/>
      <c r="B7" s="1191" t="s">
        <v>575</v>
      </c>
      <c r="C7" s="1192"/>
      <c r="D7" s="1192"/>
      <c r="E7" s="1192"/>
      <c r="F7" s="1192"/>
      <c r="G7" s="1192"/>
      <c r="H7" s="1192"/>
      <c r="I7" s="1192"/>
      <c r="J7" s="1192"/>
      <c r="K7" s="1192"/>
      <c r="L7" s="1192"/>
      <c r="M7" s="1193"/>
      <c r="N7" s="2"/>
    </row>
    <row r="8" spans="1:14" ht="59.25" customHeight="1">
      <c r="A8" s="1"/>
      <c r="B8" s="1177" t="s">
        <v>229</v>
      </c>
      <c r="C8" s="1178"/>
      <c r="D8" s="1178"/>
      <c r="E8" s="1178"/>
      <c r="F8" s="1178"/>
      <c r="G8" s="1178"/>
      <c r="H8" s="1178"/>
      <c r="I8" s="1178"/>
      <c r="J8" s="1178"/>
      <c r="K8" s="1178"/>
      <c r="L8" s="1178"/>
      <c r="M8" s="1179"/>
      <c r="N8" s="2"/>
    </row>
    <row r="9" spans="1:14" ht="25.5" customHeight="1">
      <c r="A9" s="1"/>
      <c r="B9" s="1199" t="s">
        <v>576</v>
      </c>
      <c r="C9" s="1200"/>
      <c r="D9" s="1200"/>
      <c r="E9" s="1200"/>
      <c r="F9" s="1200"/>
      <c r="G9" s="1200"/>
      <c r="H9" s="1200"/>
      <c r="I9" s="1200"/>
      <c r="J9" s="1200"/>
      <c r="K9" s="1200"/>
      <c r="L9" s="1200"/>
      <c r="M9" s="1201"/>
      <c r="N9" s="2"/>
    </row>
    <row r="10" spans="1:14">
      <c r="A10" s="1"/>
      <c r="B10" s="3" t="s">
        <v>577</v>
      </c>
      <c r="C10" s="4"/>
      <c r="D10" s="4"/>
      <c r="E10" s="4"/>
      <c r="F10" s="4"/>
      <c r="G10" s="4"/>
      <c r="H10" s="4"/>
      <c r="I10" s="4"/>
      <c r="J10" s="4"/>
      <c r="K10" s="4"/>
      <c r="L10" s="4"/>
      <c r="M10" s="6"/>
      <c r="N10" s="2"/>
    </row>
    <row r="11" spans="1:14">
      <c r="A11" s="1"/>
      <c r="B11" s="3" t="s">
        <v>784</v>
      </c>
      <c r="C11" s="4"/>
      <c r="D11" s="4"/>
      <c r="E11" s="4"/>
      <c r="F11" s="4"/>
      <c r="G11" s="4"/>
      <c r="H11" s="4"/>
      <c r="I11" s="4"/>
      <c r="J11" s="4"/>
      <c r="K11" s="4"/>
      <c r="L11" s="4"/>
      <c r="M11" s="6"/>
      <c r="N11" s="2"/>
    </row>
    <row r="12" spans="1:14">
      <c r="A12" s="1"/>
      <c r="B12" s="3" t="s">
        <v>768</v>
      </c>
      <c r="C12" s="4"/>
      <c r="D12" s="4"/>
      <c r="E12" s="4"/>
      <c r="F12" s="4"/>
      <c r="G12" s="4"/>
      <c r="H12" s="4"/>
      <c r="I12" s="4"/>
      <c r="J12" s="4"/>
      <c r="K12" s="4"/>
      <c r="L12" s="4"/>
      <c r="M12" s="6"/>
      <c r="N12" s="2"/>
    </row>
    <row r="13" spans="1:14">
      <c r="A13" s="1"/>
      <c r="B13" s="3" t="s">
        <v>578</v>
      </c>
      <c r="C13" s="4"/>
      <c r="D13" s="4"/>
      <c r="E13" s="4"/>
      <c r="F13" s="4"/>
      <c r="G13" s="4"/>
      <c r="H13" s="4"/>
      <c r="I13" s="4"/>
      <c r="J13" s="4"/>
      <c r="K13" s="4"/>
      <c r="L13" s="4"/>
      <c r="M13" s="6"/>
      <c r="N13" s="2"/>
    </row>
    <row r="14" spans="1:14">
      <c r="A14" s="1"/>
      <c r="B14" s="3" t="s">
        <v>579</v>
      </c>
      <c r="C14" s="4"/>
      <c r="D14" s="4"/>
      <c r="E14" s="4"/>
      <c r="F14" s="4"/>
      <c r="G14" s="4"/>
      <c r="H14" s="4"/>
      <c r="I14" s="4"/>
      <c r="J14" s="4"/>
      <c r="K14" s="4"/>
      <c r="L14" s="4"/>
      <c r="M14" s="6"/>
      <c r="N14" s="2"/>
    </row>
    <row r="15" spans="1:14" ht="68.25" customHeight="1">
      <c r="A15" s="1"/>
      <c r="B15" s="1202" t="s">
        <v>295</v>
      </c>
      <c r="C15" s="1178"/>
      <c r="D15" s="1178"/>
      <c r="E15" s="1178"/>
      <c r="F15" s="1178"/>
      <c r="G15" s="1178"/>
      <c r="H15" s="1178"/>
      <c r="I15" s="1178"/>
      <c r="J15" s="1178"/>
      <c r="K15" s="1178"/>
      <c r="L15" s="1178"/>
      <c r="M15" s="1179"/>
      <c r="N15" s="2"/>
    </row>
    <row r="16" spans="1:14" ht="2.25" customHeight="1">
      <c r="A16" s="1"/>
      <c r="B16" s="1202" t="s">
        <v>580</v>
      </c>
      <c r="C16" s="1178"/>
      <c r="D16" s="1178"/>
      <c r="E16" s="1178"/>
      <c r="F16" s="1178"/>
      <c r="G16" s="1178"/>
      <c r="H16" s="1178"/>
      <c r="I16" s="1178"/>
      <c r="J16" s="1178"/>
      <c r="K16" s="1178"/>
      <c r="L16" s="1178"/>
      <c r="M16" s="1179"/>
      <c r="N16" s="2"/>
    </row>
    <row r="17" spans="1:14" ht="44.25" customHeight="1">
      <c r="A17" s="1"/>
      <c r="B17" s="1177" t="s">
        <v>582</v>
      </c>
      <c r="C17" s="1178"/>
      <c r="D17" s="1178"/>
      <c r="E17" s="1178"/>
      <c r="F17" s="1178"/>
      <c r="G17" s="1178"/>
      <c r="H17" s="1178"/>
      <c r="I17" s="1178"/>
      <c r="J17" s="1178"/>
      <c r="K17" s="1178"/>
      <c r="L17" s="1178"/>
      <c r="M17" s="1179"/>
      <c r="N17" s="2"/>
    </row>
    <row r="18" spans="1:14" ht="69.75" customHeight="1">
      <c r="A18" s="1"/>
      <c r="B18" s="1202" t="s">
        <v>583</v>
      </c>
      <c r="C18" s="1178"/>
      <c r="D18" s="1178"/>
      <c r="E18" s="1178"/>
      <c r="F18" s="1178"/>
      <c r="G18" s="1178"/>
      <c r="H18" s="1178"/>
      <c r="I18" s="1178"/>
      <c r="J18" s="1178"/>
      <c r="K18" s="1178"/>
      <c r="L18" s="1178"/>
      <c r="M18" s="1179"/>
      <c r="N18" s="2"/>
    </row>
    <row r="19" spans="1:14" ht="73.5" customHeight="1">
      <c r="A19" s="1"/>
      <c r="B19" s="1202" t="s">
        <v>806</v>
      </c>
      <c r="C19" s="1203"/>
      <c r="D19" s="1203"/>
      <c r="E19" s="1203"/>
      <c r="F19" s="1203"/>
      <c r="G19" s="1203"/>
      <c r="H19" s="1203"/>
      <c r="I19" s="1203"/>
      <c r="J19" s="1203"/>
      <c r="K19" s="1203"/>
      <c r="L19" s="1203"/>
      <c r="M19" s="1204"/>
      <c r="N19" s="2"/>
    </row>
    <row r="20" spans="1:14" ht="59.25" customHeight="1">
      <c r="A20" s="1"/>
      <c r="B20" s="1202" t="s">
        <v>301</v>
      </c>
      <c r="C20" s="1203"/>
      <c r="D20" s="1203"/>
      <c r="E20" s="1203"/>
      <c r="F20" s="1203"/>
      <c r="G20" s="1203"/>
      <c r="H20" s="1203"/>
      <c r="I20" s="1203"/>
      <c r="J20" s="1203"/>
      <c r="K20" s="1203"/>
      <c r="L20" s="1203"/>
      <c r="M20" s="1204"/>
      <c r="N20" s="2"/>
    </row>
    <row r="21" spans="1:14" ht="28.5" customHeight="1">
      <c r="A21" s="1"/>
      <c r="B21" s="1202" t="s">
        <v>584</v>
      </c>
      <c r="C21" s="1203"/>
      <c r="D21" s="1203"/>
      <c r="E21" s="1203"/>
      <c r="F21" s="1203"/>
      <c r="G21" s="1203"/>
      <c r="H21" s="1203"/>
      <c r="I21" s="1203"/>
      <c r="J21" s="1203"/>
      <c r="K21" s="1203"/>
      <c r="L21" s="1203"/>
      <c r="M21" s="1204"/>
      <c r="N21" s="2"/>
    </row>
    <row r="22" spans="1:14" ht="7.5" customHeight="1">
      <c r="A22" s="1"/>
      <c r="B22" s="1202"/>
      <c r="C22" s="1203"/>
      <c r="D22" s="1203"/>
      <c r="E22" s="1203"/>
      <c r="F22" s="1203"/>
      <c r="G22" s="1203"/>
      <c r="H22" s="1203"/>
      <c r="I22" s="1203"/>
      <c r="J22" s="1203"/>
      <c r="K22" s="1203"/>
      <c r="L22" s="1203"/>
      <c r="M22" s="1204"/>
      <c r="N22" s="2"/>
    </row>
    <row r="23" spans="1:14" ht="20.25" customHeight="1">
      <c r="A23" s="1"/>
      <c r="B23" s="1177" t="s">
        <v>769</v>
      </c>
      <c r="C23" s="1178"/>
      <c r="D23" s="1178"/>
      <c r="E23" s="1178"/>
      <c r="F23" s="1178"/>
      <c r="G23" s="1178"/>
      <c r="H23" s="1178"/>
      <c r="I23" s="1178"/>
      <c r="J23" s="1178"/>
      <c r="K23" s="1178"/>
      <c r="L23" s="1178"/>
      <c r="M23" s="1179"/>
      <c r="N23" s="2"/>
    </row>
    <row r="24" spans="1:14" ht="6.75" customHeight="1">
      <c r="A24" s="1"/>
      <c r="B24" s="1202"/>
      <c r="C24" s="1178"/>
      <c r="D24" s="1178"/>
      <c r="E24" s="1178"/>
      <c r="F24" s="1178"/>
      <c r="G24" s="1178"/>
      <c r="H24" s="1178"/>
      <c r="I24" s="1178"/>
      <c r="J24" s="1178"/>
      <c r="K24" s="1178"/>
      <c r="L24" s="1178"/>
      <c r="M24" s="1179"/>
      <c r="N24" s="2"/>
    </row>
    <row r="25" spans="1:14" ht="55.5" customHeight="1">
      <c r="A25" s="1"/>
      <c r="B25" s="1196" t="s">
        <v>514</v>
      </c>
      <c r="C25" s="1197"/>
      <c r="D25" s="1197"/>
      <c r="E25" s="1197"/>
      <c r="F25" s="1197"/>
      <c r="G25" s="1197"/>
      <c r="H25" s="1197"/>
      <c r="I25" s="1197"/>
      <c r="J25" s="1197"/>
      <c r="K25" s="1197"/>
      <c r="L25" s="1197"/>
      <c r="M25" s="1198"/>
      <c r="N25" s="2"/>
    </row>
    <row r="26" spans="1:14" ht="55.5" customHeight="1">
      <c r="A26" s="1"/>
      <c r="B26" s="1196" t="s">
        <v>553</v>
      </c>
      <c r="C26" s="1197"/>
      <c r="D26" s="1197"/>
      <c r="E26" s="1197"/>
      <c r="F26" s="1197"/>
      <c r="G26" s="1197"/>
      <c r="H26" s="1197"/>
      <c r="I26" s="1197"/>
      <c r="J26" s="1197"/>
      <c r="K26" s="1197"/>
      <c r="L26" s="1197"/>
      <c r="M26" s="1198"/>
      <c r="N26" s="2"/>
    </row>
    <row r="27" spans="1:14" ht="20.25" customHeight="1">
      <c r="A27" s="1"/>
      <c r="B27" s="1196" t="s">
        <v>515</v>
      </c>
      <c r="C27" s="1197"/>
      <c r="D27" s="1197"/>
      <c r="E27" s="1197"/>
      <c r="F27" s="1197"/>
      <c r="G27" s="1197"/>
      <c r="H27" s="1197"/>
      <c r="I27" s="1197"/>
      <c r="J27" s="1197"/>
      <c r="K27" s="1197"/>
      <c r="L27" s="1197"/>
      <c r="M27" s="1198"/>
      <c r="N27" s="2"/>
    </row>
    <row r="28" spans="1:14" ht="20.25" customHeight="1">
      <c r="A28" s="1"/>
      <c r="B28" s="1196" t="s">
        <v>516</v>
      </c>
      <c r="C28" s="1197"/>
      <c r="D28" s="1197"/>
      <c r="E28" s="1197"/>
      <c r="F28" s="1197"/>
      <c r="G28" s="1197"/>
      <c r="H28" s="1197"/>
      <c r="I28" s="1197"/>
      <c r="J28" s="1197"/>
      <c r="K28" s="1197"/>
      <c r="L28" s="1197"/>
      <c r="M28" s="1198"/>
      <c r="N28" s="2"/>
    </row>
    <row r="29" spans="1:14" ht="24.75" customHeight="1">
      <c r="A29" s="1"/>
      <c r="B29" s="1177" t="s">
        <v>585</v>
      </c>
      <c r="C29" s="1178"/>
      <c r="D29" s="1178"/>
      <c r="E29" s="1178"/>
      <c r="F29" s="1178"/>
      <c r="G29" s="1178"/>
      <c r="H29" s="1178"/>
      <c r="I29" s="1178"/>
      <c r="J29" s="1178"/>
      <c r="K29" s="1178"/>
      <c r="L29" s="1178"/>
      <c r="M29" s="1179"/>
      <c r="N29" s="2"/>
    </row>
    <row r="30" spans="1:14">
      <c r="A30" s="1"/>
      <c r="B30" s="1180" t="s">
        <v>294</v>
      </c>
      <c r="C30" s="1181"/>
      <c r="D30" s="1181"/>
      <c r="E30" s="1181"/>
      <c r="F30" s="1181"/>
      <c r="G30" s="1181"/>
      <c r="H30" s="1181"/>
      <c r="I30" s="7"/>
      <c r="J30" s="7"/>
      <c r="K30" s="8"/>
      <c r="L30" s="8"/>
      <c r="M30" s="9"/>
      <c r="N30" s="2"/>
    </row>
    <row r="31" spans="1:14">
      <c r="A31" s="1"/>
      <c r="B31" s="747"/>
      <c r="C31" s="747"/>
      <c r="D31" s="747"/>
      <c r="E31" s="747"/>
      <c r="F31" s="747"/>
      <c r="G31" s="747"/>
      <c r="H31" s="747"/>
      <c r="I31" s="747"/>
      <c r="J31" s="747"/>
      <c r="K31" s="747"/>
      <c r="L31" s="747"/>
      <c r="M31" s="747"/>
      <c r="N31" s="2"/>
    </row>
    <row r="32" spans="1:14" ht="17.399999999999999">
      <c r="A32" s="1"/>
      <c r="B32" s="1182" t="s">
        <v>586</v>
      </c>
      <c r="C32" s="1182"/>
      <c r="D32" s="1182"/>
      <c r="E32" s="1182"/>
      <c r="F32" s="1182"/>
      <c r="G32" s="1182"/>
      <c r="H32" s="1182"/>
      <c r="I32" s="1182"/>
      <c r="J32" s="1182"/>
      <c r="K32" s="1182"/>
      <c r="L32" s="1182"/>
      <c r="M32" s="1182"/>
      <c r="N32" s="2"/>
    </row>
    <row r="33" spans="1:14" ht="49.5" customHeight="1">
      <c r="A33" s="1"/>
      <c r="B33" s="1183" t="s">
        <v>592</v>
      </c>
      <c r="C33" s="1183"/>
      <c r="D33" s="1183"/>
      <c r="E33" s="1183"/>
      <c r="F33" s="1183"/>
      <c r="G33" s="1183"/>
      <c r="H33" s="1183"/>
      <c r="I33" s="1183"/>
      <c r="J33" s="1183"/>
      <c r="K33" s="1183"/>
      <c r="L33" s="1183"/>
      <c r="M33" s="1183"/>
      <c r="N33" s="2"/>
    </row>
    <row r="34" spans="1:14" ht="15.6">
      <c r="A34" s="1"/>
      <c r="B34" s="1184" t="s">
        <v>593</v>
      </c>
      <c r="C34" s="1185"/>
      <c r="D34" s="1185"/>
      <c r="E34" s="1185"/>
      <c r="F34" s="1185"/>
      <c r="G34" s="1185"/>
      <c r="H34" s="1185"/>
      <c r="I34" s="1185"/>
      <c r="J34" s="1185"/>
      <c r="K34" s="1185"/>
      <c r="L34" s="1185"/>
      <c r="M34" s="1185"/>
      <c r="N34" s="2"/>
    </row>
    <row r="35" spans="1:14" ht="90.75" customHeight="1">
      <c r="A35" s="1"/>
      <c r="B35" s="1186" t="s">
        <v>594</v>
      </c>
      <c r="C35" s="1186"/>
      <c r="D35" s="1186"/>
      <c r="E35" s="1186"/>
      <c r="F35" s="1186"/>
      <c r="G35" s="1186"/>
      <c r="H35" s="1186"/>
      <c r="I35" s="1186"/>
      <c r="J35" s="1186"/>
      <c r="K35" s="1186"/>
      <c r="L35" s="1186"/>
      <c r="M35" s="1186"/>
      <c r="N35" s="2"/>
    </row>
    <row r="36" spans="1:14" ht="13.8" hidden="1">
      <c r="A36" s="1"/>
      <c r="B36" s="10"/>
      <c r="C36" s="10"/>
      <c r="D36" s="10"/>
      <c r="E36" s="10"/>
      <c r="F36" s="10"/>
      <c r="G36" s="10"/>
      <c r="H36" s="10"/>
      <c r="I36" s="10"/>
      <c r="J36" s="10"/>
      <c r="K36" s="10"/>
      <c r="L36" s="10"/>
      <c r="M36" s="10"/>
      <c r="N36" s="2"/>
    </row>
    <row r="37" spans="1:14" ht="23.25" customHeight="1">
      <c r="A37" s="1"/>
      <c r="B37" s="1176" t="s">
        <v>595</v>
      </c>
      <c r="C37" s="1176"/>
      <c r="D37" s="1176"/>
      <c r="E37" s="1176"/>
      <c r="F37" s="1176"/>
      <c r="G37" s="1176"/>
      <c r="H37" s="1176"/>
      <c r="I37" s="1176"/>
      <c r="J37" s="1176"/>
      <c r="K37" s="1176"/>
      <c r="L37" s="1176"/>
      <c r="M37" s="1176"/>
      <c r="N37" s="2"/>
    </row>
    <row r="38" spans="1:14">
      <c r="A38" s="1"/>
      <c r="B38" s="1176" t="s">
        <v>596</v>
      </c>
      <c r="C38" s="1176"/>
      <c r="D38" s="1176" t="s">
        <v>597</v>
      </c>
      <c r="E38" s="1176"/>
      <c r="F38" s="1176" t="s">
        <v>598</v>
      </c>
      <c r="G38" s="1176"/>
      <c r="H38" s="1176"/>
      <c r="I38" s="1176"/>
      <c r="J38" s="1176"/>
      <c r="K38" s="1176"/>
      <c r="L38" s="1176"/>
      <c r="M38" s="1176"/>
      <c r="N38" s="2"/>
    </row>
    <row r="39" spans="1:14">
      <c r="A39" s="1"/>
      <c r="B39" s="1176">
        <v>1</v>
      </c>
      <c r="C39" s="1176"/>
      <c r="D39" s="1176">
        <v>800</v>
      </c>
      <c r="E39" s="1176"/>
      <c r="F39" s="11"/>
      <c r="G39" s="1175" t="s">
        <v>599</v>
      </c>
      <c r="H39" s="1175"/>
      <c r="I39" s="1175"/>
      <c r="J39" s="1175"/>
      <c r="K39" s="1175"/>
      <c r="L39" s="1175"/>
      <c r="M39" s="1175"/>
      <c r="N39" s="2"/>
    </row>
    <row r="40" spans="1:14">
      <c r="A40" s="1"/>
      <c r="B40" s="1176">
        <v>2</v>
      </c>
      <c r="C40" s="1176"/>
      <c r="D40" s="1176">
        <v>805</v>
      </c>
      <c r="E40" s="1176"/>
      <c r="F40" s="11"/>
      <c r="G40" s="1175" t="s">
        <v>600</v>
      </c>
      <c r="H40" s="1175"/>
      <c r="I40" s="1175"/>
      <c r="J40" s="1175"/>
      <c r="K40" s="1175"/>
      <c r="L40" s="1175"/>
      <c r="M40" s="1175"/>
      <c r="N40" s="2"/>
    </row>
    <row r="41" spans="1:14">
      <c r="A41" s="1"/>
      <c r="B41" s="1176">
        <v>3</v>
      </c>
      <c r="C41" s="1176"/>
      <c r="D41" s="1176">
        <v>810</v>
      </c>
      <c r="E41" s="1176"/>
      <c r="F41" s="11"/>
      <c r="G41" s="1175" t="s">
        <v>601</v>
      </c>
      <c r="H41" s="1175"/>
      <c r="I41" s="1175"/>
      <c r="J41" s="1175"/>
      <c r="K41" s="1175"/>
      <c r="L41" s="1175"/>
      <c r="M41" s="1175"/>
      <c r="N41" s="2"/>
    </row>
    <row r="42" spans="1:14">
      <c r="A42" s="1"/>
      <c r="B42" s="1176">
        <v>4</v>
      </c>
      <c r="C42" s="1176"/>
      <c r="D42" s="1176">
        <v>830</v>
      </c>
      <c r="E42" s="1176"/>
      <c r="F42" s="11"/>
      <c r="G42" s="1175" t="s">
        <v>602</v>
      </c>
      <c r="H42" s="1175"/>
      <c r="I42" s="1175"/>
      <c r="J42" s="1175"/>
      <c r="K42" s="1175"/>
      <c r="L42" s="1175"/>
      <c r="M42" s="1175"/>
      <c r="N42" s="2"/>
    </row>
    <row r="43" spans="1:14">
      <c r="A43" s="1"/>
      <c r="B43" s="1176">
        <v>5</v>
      </c>
      <c r="C43" s="1176"/>
      <c r="D43" s="1176">
        <v>831</v>
      </c>
      <c r="E43" s="1176"/>
      <c r="F43" s="11"/>
      <c r="G43" s="1175" t="s">
        <v>603</v>
      </c>
      <c r="H43" s="1175"/>
      <c r="I43" s="1175"/>
      <c r="J43" s="1175"/>
      <c r="K43" s="1175"/>
      <c r="L43" s="1175"/>
      <c r="M43" s="1175"/>
      <c r="N43" s="2"/>
    </row>
    <row r="44" spans="1:14">
      <c r="A44" s="1"/>
      <c r="B44" s="1176">
        <v>6</v>
      </c>
      <c r="C44" s="1176"/>
      <c r="D44" s="1176">
        <v>833</v>
      </c>
      <c r="E44" s="1176"/>
      <c r="F44" s="11"/>
      <c r="G44" s="1175" t="s">
        <v>604</v>
      </c>
      <c r="H44" s="1175"/>
      <c r="I44" s="1175"/>
      <c r="J44" s="1175"/>
      <c r="K44" s="1175"/>
      <c r="L44" s="1175"/>
      <c r="M44" s="1175"/>
      <c r="N44" s="2"/>
    </row>
    <row r="45" spans="1:14">
      <c r="A45" s="1"/>
      <c r="B45" s="1176">
        <v>7</v>
      </c>
      <c r="C45" s="1176"/>
      <c r="D45" s="1176">
        <v>834</v>
      </c>
      <c r="E45" s="1176"/>
      <c r="F45" s="11"/>
      <c r="G45" s="1175" t="s">
        <v>605</v>
      </c>
      <c r="H45" s="1175"/>
      <c r="I45" s="1175"/>
      <c r="J45" s="1175"/>
      <c r="K45" s="1175"/>
      <c r="L45" s="1175"/>
      <c r="M45" s="1175"/>
      <c r="N45" s="2"/>
    </row>
    <row r="46" spans="1:14">
      <c r="A46" s="1"/>
      <c r="B46" s="1176">
        <v>8</v>
      </c>
      <c r="C46" s="1176"/>
      <c r="D46" s="1176">
        <v>835</v>
      </c>
      <c r="E46" s="1176"/>
      <c r="F46" s="11"/>
      <c r="G46" s="1175" t="s">
        <v>606</v>
      </c>
      <c r="H46" s="1175"/>
      <c r="I46" s="1175"/>
      <c r="J46" s="1175"/>
      <c r="K46" s="1175"/>
      <c r="L46" s="1175"/>
      <c r="M46" s="1175"/>
      <c r="N46" s="2"/>
    </row>
    <row r="47" spans="1:14" ht="15.75" customHeight="1">
      <c r="A47" s="1"/>
      <c r="B47" s="1176" t="s">
        <v>607</v>
      </c>
      <c r="C47" s="1176"/>
      <c r="D47" s="1176"/>
      <c r="E47" s="1176"/>
      <c r="F47" s="1176"/>
      <c r="G47" s="1176"/>
      <c r="H47" s="1176"/>
      <c r="I47" s="1176"/>
      <c r="J47" s="1176"/>
      <c r="K47" s="1176"/>
      <c r="L47" s="1176"/>
      <c r="M47" s="1176"/>
      <c r="N47" s="2"/>
    </row>
    <row r="48" spans="1:14" ht="27.75" customHeight="1">
      <c r="A48" s="1"/>
      <c r="B48" s="1172" t="s">
        <v>608</v>
      </c>
      <c r="C48" s="1172"/>
      <c r="D48" s="1172"/>
      <c r="E48" s="1172"/>
      <c r="F48" s="1172"/>
      <c r="G48" s="1172"/>
      <c r="H48" s="1172"/>
      <c r="I48" s="1172"/>
      <c r="J48" s="1172"/>
      <c r="K48" s="1172"/>
      <c r="L48" s="1172"/>
      <c r="M48" s="1172"/>
      <c r="N48" s="2"/>
    </row>
    <row r="49" spans="1:14" ht="26.25" customHeight="1">
      <c r="A49" s="1"/>
      <c r="B49" s="1172" t="s">
        <v>609</v>
      </c>
      <c r="C49" s="1172"/>
      <c r="D49" s="1172"/>
      <c r="E49" s="1172"/>
      <c r="F49" s="1172"/>
      <c r="G49" s="1172"/>
      <c r="H49" s="1172"/>
      <c r="I49" s="1172"/>
      <c r="J49" s="1172"/>
      <c r="K49" s="1172"/>
      <c r="L49" s="1172"/>
      <c r="M49" s="1172"/>
      <c r="N49" s="2"/>
    </row>
    <row r="50" spans="1:14" ht="28.5" customHeight="1">
      <c r="A50" s="1"/>
      <c r="B50" s="1172" t="s">
        <v>610</v>
      </c>
      <c r="C50" s="1172"/>
      <c r="D50" s="1172"/>
      <c r="E50" s="1172"/>
      <c r="F50" s="1172"/>
      <c r="G50" s="1172"/>
      <c r="H50" s="1172"/>
      <c r="I50" s="1172"/>
      <c r="J50" s="1172"/>
      <c r="K50" s="1172"/>
      <c r="L50" s="1172"/>
      <c r="M50" s="1172"/>
      <c r="N50" s="2"/>
    </row>
    <row r="51" spans="1:14" ht="54.75" customHeight="1">
      <c r="A51" s="1"/>
      <c r="B51" s="1173" t="s">
        <v>611</v>
      </c>
      <c r="C51" s="1172"/>
      <c r="D51" s="1172"/>
      <c r="E51" s="1172"/>
      <c r="F51" s="1172"/>
      <c r="G51" s="1172"/>
      <c r="H51" s="1172"/>
      <c r="I51" s="1172"/>
      <c r="J51" s="1172"/>
      <c r="K51" s="1172"/>
      <c r="L51" s="1172"/>
      <c r="M51" s="1172"/>
      <c r="N51" s="2"/>
    </row>
    <row r="52" spans="1:14" ht="77.25" customHeight="1">
      <c r="A52" s="1"/>
      <c r="B52" s="1174" t="s">
        <v>555</v>
      </c>
      <c r="C52" s="1175"/>
      <c r="D52" s="1175"/>
      <c r="E52" s="1175"/>
      <c r="F52" s="1175"/>
      <c r="G52" s="1175"/>
      <c r="H52" s="1175"/>
      <c r="I52" s="1175"/>
      <c r="J52" s="1175"/>
      <c r="K52" s="1175"/>
      <c r="L52" s="1175"/>
      <c r="M52" s="1175"/>
      <c r="N52" s="2"/>
    </row>
    <row r="53" spans="1:14" ht="21" customHeight="1">
      <c r="A53" s="1"/>
      <c r="B53" s="1172" t="s">
        <v>612</v>
      </c>
      <c r="C53" s="1172"/>
      <c r="D53" s="1172"/>
      <c r="E53" s="1172"/>
      <c r="F53" s="1172"/>
      <c r="G53" s="1172"/>
      <c r="H53" s="1172"/>
      <c r="I53" s="1172"/>
      <c r="J53" s="1172"/>
      <c r="K53" s="1172"/>
      <c r="L53" s="1172"/>
      <c r="M53" s="1172"/>
      <c r="N53" s="2"/>
    </row>
    <row r="54" spans="1:14" ht="54.75" customHeight="1">
      <c r="A54" s="1"/>
      <c r="B54" s="1172" t="s">
        <v>613</v>
      </c>
      <c r="C54" s="1172"/>
      <c r="D54" s="1172"/>
      <c r="E54" s="1172"/>
      <c r="F54" s="1172"/>
      <c r="G54" s="1172"/>
      <c r="H54" s="1172"/>
      <c r="I54" s="1172"/>
      <c r="J54" s="1172"/>
      <c r="K54" s="1172"/>
      <c r="L54" s="1172"/>
      <c r="M54" s="1172"/>
      <c r="N54" s="2"/>
    </row>
    <row r="55" spans="1:14" ht="29.25" customHeight="1">
      <c r="A55" s="1"/>
      <c r="B55" s="1172" t="s">
        <v>296</v>
      </c>
      <c r="C55" s="1172"/>
      <c r="D55" s="1172"/>
      <c r="E55" s="1172"/>
      <c r="F55" s="1172"/>
      <c r="G55" s="1172"/>
      <c r="H55" s="1172"/>
      <c r="I55" s="1172"/>
      <c r="J55" s="1172"/>
      <c r="K55" s="1172"/>
      <c r="L55" s="1172"/>
      <c r="M55" s="1172"/>
      <c r="N55" s="2"/>
    </row>
    <row r="56" spans="1:14">
      <c r="A56" s="2"/>
      <c r="B56" s="2"/>
      <c r="C56" s="2"/>
      <c r="D56" s="2"/>
      <c r="E56" s="2"/>
      <c r="F56" s="2"/>
      <c r="G56" s="2"/>
      <c r="H56" s="2"/>
      <c r="I56" s="2"/>
      <c r="J56" s="2"/>
      <c r="K56" s="2"/>
      <c r="L56" s="2"/>
      <c r="M56" s="2"/>
      <c r="N56" s="2"/>
    </row>
    <row r="57" spans="1:14">
      <c r="A57" s="2"/>
      <c r="B57" s="2"/>
      <c r="C57" s="2"/>
      <c r="D57" s="2"/>
      <c r="E57" s="2"/>
      <c r="F57" s="2"/>
      <c r="G57" s="2"/>
      <c r="H57" s="2"/>
      <c r="I57" s="2"/>
      <c r="J57" s="2"/>
      <c r="K57" s="2"/>
      <c r="L57" s="2"/>
      <c r="M57" s="2"/>
      <c r="N57" s="2"/>
    </row>
    <row r="58" spans="1:14">
      <c r="A58" s="2"/>
      <c r="B58" s="2"/>
      <c r="C58" s="2"/>
      <c r="D58" s="2"/>
      <c r="E58" s="2"/>
      <c r="F58" s="2"/>
      <c r="G58" s="2"/>
      <c r="H58" s="2"/>
      <c r="I58" s="2"/>
      <c r="J58" s="2"/>
      <c r="K58" s="2"/>
      <c r="L58" s="2"/>
      <c r="M58" s="2"/>
      <c r="N58" s="2"/>
    </row>
    <row r="59" spans="1:14">
      <c r="A59" s="2"/>
      <c r="B59" s="2"/>
      <c r="C59" s="2"/>
      <c r="D59" s="2"/>
      <c r="E59" s="2"/>
      <c r="F59" s="2"/>
      <c r="G59" s="2"/>
      <c r="H59" s="2"/>
      <c r="I59" s="2"/>
      <c r="J59" s="2"/>
      <c r="K59" s="2"/>
      <c r="L59" s="2"/>
      <c r="M59" s="2"/>
      <c r="N59" s="2"/>
    </row>
    <row r="60" spans="1:14">
      <c r="A60" s="2"/>
      <c r="B60" s="2"/>
      <c r="C60" s="2"/>
      <c r="D60" s="2"/>
      <c r="E60" s="2"/>
      <c r="F60" s="2"/>
      <c r="G60" s="2"/>
      <c r="H60" s="2"/>
      <c r="I60" s="2"/>
      <c r="J60" s="2"/>
      <c r="K60" s="2"/>
      <c r="L60" s="2"/>
      <c r="M60" s="2"/>
      <c r="N60" s="2"/>
    </row>
    <row r="61" spans="1:14">
      <c r="A61" s="2"/>
      <c r="B61" s="2"/>
      <c r="C61" s="2"/>
      <c r="D61" s="2"/>
      <c r="E61" s="2"/>
      <c r="F61" s="2"/>
      <c r="G61" s="2"/>
      <c r="H61" s="2"/>
      <c r="I61" s="2"/>
      <c r="J61" s="2"/>
      <c r="K61" s="2"/>
      <c r="L61" s="2"/>
      <c r="M61" s="2"/>
      <c r="N61" s="2"/>
    </row>
    <row r="62" spans="1:14">
      <c r="A62" s="2"/>
      <c r="B62" s="2"/>
      <c r="C62" s="2"/>
      <c r="D62" s="2"/>
      <c r="E62" s="2"/>
      <c r="F62" s="2"/>
      <c r="G62" s="2"/>
      <c r="H62" s="2"/>
      <c r="I62" s="2"/>
      <c r="J62" s="2"/>
      <c r="K62" s="2"/>
      <c r="L62" s="2"/>
      <c r="M62" s="2"/>
      <c r="N62" s="2"/>
    </row>
    <row r="63" spans="1:14">
      <c r="A63" s="2"/>
      <c r="B63" s="2"/>
      <c r="C63" s="2"/>
      <c r="D63" s="2"/>
      <c r="E63" s="2"/>
      <c r="F63" s="2"/>
      <c r="G63" s="2"/>
      <c r="H63" s="2"/>
      <c r="I63" s="2"/>
      <c r="J63" s="2"/>
      <c r="K63" s="2"/>
      <c r="L63" s="2"/>
      <c r="M63" s="2"/>
      <c r="N63" s="2"/>
    </row>
    <row r="64" spans="1:14">
      <c r="A64" s="2"/>
      <c r="B64" s="2"/>
      <c r="C64" s="2"/>
      <c r="D64" s="2"/>
      <c r="E64" s="2"/>
      <c r="F64" s="2"/>
      <c r="G64" s="2"/>
      <c r="H64" s="2"/>
      <c r="I64" s="2"/>
      <c r="J64" s="2"/>
      <c r="K64" s="2"/>
      <c r="L64" s="2"/>
      <c r="M64" s="2"/>
      <c r="N64" s="2"/>
    </row>
    <row r="65" spans="1:14">
      <c r="A65" s="2"/>
      <c r="B65" s="2"/>
      <c r="C65" s="2"/>
      <c r="D65" s="2"/>
      <c r="E65" s="2"/>
      <c r="F65" s="2"/>
      <c r="G65" s="2"/>
      <c r="H65" s="2"/>
      <c r="I65" s="2"/>
      <c r="J65" s="2"/>
      <c r="K65" s="2"/>
      <c r="L65" s="2"/>
      <c r="M65" s="2"/>
      <c r="N65" s="2"/>
    </row>
    <row r="66" spans="1:14">
      <c r="A66" s="2"/>
      <c r="B66" s="2"/>
      <c r="C66" s="2"/>
      <c r="D66" s="2"/>
      <c r="E66" s="2"/>
      <c r="F66" s="2"/>
      <c r="G66" s="2"/>
      <c r="H66" s="2"/>
      <c r="I66" s="2"/>
      <c r="J66" s="2"/>
      <c r="K66" s="2"/>
      <c r="L66" s="2"/>
      <c r="M66" s="2"/>
      <c r="N66" s="2"/>
    </row>
    <row r="67" spans="1:14">
      <c r="A67" s="2"/>
      <c r="B67" s="2"/>
      <c r="C67" s="2"/>
      <c r="D67" s="2"/>
      <c r="E67" s="2"/>
      <c r="F67" s="2"/>
      <c r="G67" s="2"/>
      <c r="H67" s="2"/>
      <c r="I67" s="2"/>
      <c r="J67" s="2"/>
      <c r="K67" s="2"/>
      <c r="L67" s="2"/>
      <c r="M67" s="2"/>
      <c r="N67" s="2"/>
    </row>
    <row r="68" spans="1:14">
      <c r="A68" s="2"/>
      <c r="B68" s="2"/>
      <c r="C68" s="2"/>
      <c r="D68" s="2"/>
      <c r="E68" s="2"/>
      <c r="F68" s="2"/>
      <c r="G68" s="2"/>
      <c r="H68" s="2"/>
      <c r="I68" s="2"/>
      <c r="J68" s="2"/>
      <c r="K68" s="2"/>
      <c r="L68" s="2"/>
      <c r="M68" s="2"/>
      <c r="N68" s="2"/>
    </row>
    <row r="69" spans="1:14">
      <c r="A69" s="2"/>
      <c r="B69" s="2"/>
      <c r="C69" s="2"/>
      <c r="D69" s="2"/>
      <c r="E69" s="2"/>
      <c r="F69" s="2"/>
      <c r="G69" s="2"/>
      <c r="H69" s="2"/>
      <c r="I69" s="2"/>
      <c r="J69" s="2"/>
      <c r="K69" s="2"/>
      <c r="L69" s="2"/>
      <c r="M69" s="2"/>
      <c r="N69" s="2"/>
    </row>
    <row r="70" spans="1:14" hidden="1"/>
  </sheetData>
  <customSheetViews>
    <customSheetView guid="{95D0C6C0-F15D-449A-B6BA-3466C2F1E3FF}" showPageBreaks="1" printArea="1" hiddenRows="1" hiddenColumns="1" showRuler="0">
      <selection activeCell="B4" sqref="B4:K4"/>
      <pageMargins left="0.75" right="0.75" top="1" bottom="1" header="0.5" footer="0.5"/>
      <pageSetup paperSize="9" scale="78" orientation="portrait" blackAndWhite="1" r:id="rId1"/>
      <headerFooter alignWithMargins="0"/>
    </customSheetView>
  </customSheetViews>
  <mergeCells count="65">
    <mergeCell ref="B27:M27"/>
    <mergeCell ref="B28:M28"/>
    <mergeCell ref="B17:M17"/>
    <mergeCell ref="B9:M9"/>
    <mergeCell ref="B16:M16"/>
    <mergeCell ref="B26:M26"/>
    <mergeCell ref="B15:M15"/>
    <mergeCell ref="B25:M25"/>
    <mergeCell ref="B23:M23"/>
    <mergeCell ref="B18:M18"/>
    <mergeCell ref="B20:M20"/>
    <mergeCell ref="B21:M21"/>
    <mergeCell ref="B22:M22"/>
    <mergeCell ref="B24:M24"/>
    <mergeCell ref="B19:M19"/>
    <mergeCell ref="B2:M2"/>
    <mergeCell ref="B3:M3"/>
    <mergeCell ref="B7:M7"/>
    <mergeCell ref="B8:M8"/>
    <mergeCell ref="B4:K4"/>
    <mergeCell ref="B5:K5"/>
    <mergeCell ref="B6:M6"/>
    <mergeCell ref="B38:C38"/>
    <mergeCell ref="D38:E38"/>
    <mergeCell ref="F38:M38"/>
    <mergeCell ref="B29:M29"/>
    <mergeCell ref="B30:H30"/>
    <mergeCell ref="B32:M32"/>
    <mergeCell ref="B33:M33"/>
    <mergeCell ref="B34:M34"/>
    <mergeCell ref="B35:M35"/>
    <mergeCell ref="B37:M37"/>
    <mergeCell ref="B39:C39"/>
    <mergeCell ref="D39:E39"/>
    <mergeCell ref="G39:M39"/>
    <mergeCell ref="B40:C40"/>
    <mergeCell ref="D40:E40"/>
    <mergeCell ref="G40:M40"/>
    <mergeCell ref="B41:C41"/>
    <mergeCell ref="D41:E41"/>
    <mergeCell ref="G41:M41"/>
    <mergeCell ref="B42:C42"/>
    <mergeCell ref="D42:E42"/>
    <mergeCell ref="G42:M42"/>
    <mergeCell ref="B43:C43"/>
    <mergeCell ref="D43:E43"/>
    <mergeCell ref="G43:M43"/>
    <mergeCell ref="B44:C44"/>
    <mergeCell ref="D44:E44"/>
    <mergeCell ref="G44:M44"/>
    <mergeCell ref="B55:M55"/>
    <mergeCell ref="B51:M51"/>
    <mergeCell ref="B52:M52"/>
    <mergeCell ref="B53:M53"/>
    <mergeCell ref="B45:C45"/>
    <mergeCell ref="D45:E45"/>
    <mergeCell ref="G45:M45"/>
    <mergeCell ref="B46:C46"/>
    <mergeCell ref="D46:E46"/>
    <mergeCell ref="G46:M46"/>
    <mergeCell ref="B47:M47"/>
    <mergeCell ref="B48:M48"/>
    <mergeCell ref="B49:M49"/>
    <mergeCell ref="B50:M50"/>
    <mergeCell ref="B54:M54"/>
  </mergeCells>
  <phoneticPr fontId="2" type="noConversion"/>
  <pageMargins left="0.75" right="0.75" top="1" bottom="1" header="0.5" footer="0.5"/>
  <pageSetup paperSize="9" scale="78" orientation="portrait" blackAndWhite="1" r:id="rId2"/>
  <headerFooter alignWithMargins="0"/>
</worksheet>
</file>

<file path=xl/worksheets/sheet2.xml><?xml version="1.0" encoding="utf-8"?>
<worksheet xmlns="http://schemas.openxmlformats.org/spreadsheetml/2006/main" xmlns:r="http://schemas.openxmlformats.org/officeDocument/2006/relationships">
  <sheetPr codeName="Sayfa8" enableFormatConditionsCalculation="0">
    <tabColor indexed="52"/>
    <pageSetUpPr fitToPage="1"/>
  </sheetPr>
  <dimension ref="A1:IU2133"/>
  <sheetViews>
    <sheetView showGridLines="0" showZeros="0" topLeftCell="F1" zoomScale="85" zoomScaleNormal="85" workbookViewId="0">
      <selection activeCell="K11" sqref="K11"/>
    </sheetView>
  </sheetViews>
  <sheetFormatPr defaultColWidth="0" defaultRowHeight="13.2"/>
  <cols>
    <col min="1" max="1" width="4.44140625" style="81" customWidth="1"/>
    <col min="2" max="2" width="6.44140625" style="81" customWidth="1"/>
    <col min="3" max="3" width="9.88671875" style="81" customWidth="1"/>
    <col min="4" max="4" width="11.44140625" style="81" customWidth="1"/>
    <col min="5" max="5" width="17" style="81" customWidth="1"/>
    <col min="6" max="6" width="8.33203125" style="81" customWidth="1"/>
    <col min="7" max="7" width="7.44140625" style="81" customWidth="1"/>
    <col min="8" max="9" width="11.44140625" style="81" customWidth="1"/>
    <col min="10" max="10" width="11" style="81" customWidth="1"/>
    <col min="11" max="11" width="16.33203125" style="81" customWidth="1"/>
    <col min="12" max="12" width="1.5546875" style="81" customWidth="1"/>
    <col min="13" max="13" width="5.44140625" style="84" customWidth="1"/>
    <col min="14" max="14" width="4.6640625" style="47" customWidth="1"/>
    <col min="15" max="15" width="4.33203125" style="47" customWidth="1"/>
    <col min="16" max="16" width="5.33203125" style="47" customWidth="1"/>
    <col min="17" max="17" width="1" style="47" customWidth="1"/>
    <col min="18" max="18" width="40.5546875" style="47" hidden="1" customWidth="1"/>
    <col min="19" max="19" width="25.6640625" style="47" hidden="1" customWidth="1"/>
    <col min="20" max="20" width="16.109375" style="47" hidden="1" customWidth="1"/>
    <col min="21" max="21" width="25.88671875" style="47" hidden="1" customWidth="1"/>
    <col min="22" max="22" width="4.6640625" style="46" hidden="1" customWidth="1"/>
    <col min="23" max="65" width="4.6640625" style="47" hidden="1" customWidth="1"/>
    <col min="66" max="66" width="3.88671875" style="47" hidden="1" customWidth="1"/>
    <col min="67" max="67" width="8.44140625" style="16" customWidth="1"/>
    <col min="68" max="68" width="7" style="1034" customWidth="1"/>
    <col min="69" max="69" width="4.6640625" style="16" customWidth="1"/>
    <col min="70" max="70" width="12" style="16" customWidth="1"/>
    <col min="71" max="71" width="4" style="16" customWidth="1"/>
    <col min="72" max="72" width="4.109375" style="16" customWidth="1"/>
    <col min="73" max="73" width="4.33203125" style="16" customWidth="1"/>
    <col min="74" max="75" width="3.6640625" style="16" customWidth="1"/>
    <col min="76" max="76" width="3.88671875" style="16" customWidth="1"/>
    <col min="77" max="81" width="3.6640625" style="16" customWidth="1"/>
    <col min="82" max="82" width="4.6640625" style="16" customWidth="1"/>
    <col min="83" max="89" width="3.88671875" style="16" customWidth="1"/>
    <col min="90" max="96" width="3.6640625" style="16" customWidth="1"/>
    <col min="97" max="97" width="15.109375" style="16" customWidth="1"/>
    <col min="98" max="98" width="2" style="14" customWidth="1"/>
    <col min="99" max="99" width="7.5546875" style="17" hidden="1" customWidth="1"/>
    <col min="100" max="104" width="4.6640625" style="17" hidden="1" customWidth="1"/>
    <col min="105" max="254" width="4.6640625" style="16" hidden="1" customWidth="1"/>
    <col min="255" max="255" width="6.109375" style="17" hidden="1" customWidth="1"/>
  </cols>
  <sheetData>
    <row r="1" spans="1:255" ht="13.8" thickBot="1">
      <c r="A1" s="12"/>
      <c r="B1" s="12"/>
      <c r="C1" s="12"/>
      <c r="D1" s="12"/>
      <c r="E1" s="12"/>
      <c r="F1" s="12"/>
      <c r="G1" s="12"/>
      <c r="H1" s="12"/>
      <c r="I1" s="12"/>
      <c r="J1" s="12"/>
      <c r="K1" s="12"/>
      <c r="L1" s="12"/>
      <c r="M1" s="13"/>
      <c r="N1" s="14"/>
      <c r="O1" s="14"/>
      <c r="P1" s="14"/>
      <c r="Q1" s="14"/>
      <c r="R1" s="14"/>
      <c r="S1" s="14"/>
      <c r="T1" s="14"/>
      <c r="U1" s="14"/>
      <c r="V1" s="15"/>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071"/>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6"/>
    </row>
    <row r="2" spans="1:255" s="19" customFormat="1" ht="21" customHeight="1" thickTop="1">
      <c r="A2" s="21"/>
      <c r="B2" s="1405" t="s">
        <v>664</v>
      </c>
      <c r="C2" s="1406"/>
      <c r="D2" s="1406"/>
      <c r="E2" s="1406"/>
      <c r="F2" s="1406"/>
      <c r="G2" s="1406"/>
      <c r="H2" s="1406"/>
      <c r="I2" s="1406"/>
      <c r="J2" s="1406"/>
      <c r="K2" s="1407"/>
      <c r="L2" s="862">
        <v>2</v>
      </c>
      <c r="M2" s="1370" t="s">
        <v>513</v>
      </c>
      <c r="N2" s="1371"/>
      <c r="O2" s="1371"/>
      <c r="P2" s="1371"/>
      <c r="Q2" s="1371"/>
      <c r="R2" s="1371"/>
      <c r="S2" s="1371"/>
      <c r="T2" s="1371"/>
      <c r="U2" s="1371"/>
      <c r="V2" s="1371"/>
      <c r="W2" s="1371"/>
      <c r="X2" s="1371"/>
      <c r="Y2" s="1371"/>
      <c r="Z2" s="1371"/>
      <c r="AA2" s="1371"/>
      <c r="AB2" s="1371"/>
      <c r="AC2" s="1371"/>
      <c r="AD2" s="1371"/>
      <c r="AE2" s="1371"/>
      <c r="AF2" s="1371"/>
      <c r="AG2" s="1371"/>
      <c r="AH2" s="1371"/>
      <c r="AI2" s="1371"/>
      <c r="AJ2" s="1371"/>
      <c r="AK2" s="1371"/>
      <c r="AL2" s="1371"/>
      <c r="AM2" s="1371"/>
      <c r="AN2" s="1371"/>
      <c r="AO2" s="1371"/>
      <c r="AP2" s="1371"/>
      <c r="AQ2" s="1371"/>
      <c r="AR2" s="1371"/>
      <c r="AS2" s="1371"/>
      <c r="AT2" s="1371"/>
      <c r="AU2" s="1371"/>
      <c r="AV2" s="1371"/>
      <c r="AW2" s="1371"/>
      <c r="AX2" s="1371"/>
      <c r="AY2" s="1371"/>
      <c r="AZ2" s="1371"/>
      <c r="BA2" s="1371"/>
      <c r="BB2" s="1371"/>
      <c r="BC2" s="1371"/>
      <c r="BD2" s="1371"/>
      <c r="BE2" s="1371"/>
      <c r="BF2" s="1371"/>
      <c r="BG2" s="1371"/>
      <c r="BH2" s="1371"/>
      <c r="BI2" s="1371"/>
      <c r="BJ2" s="1371"/>
      <c r="BK2" s="1371"/>
      <c r="BL2" s="1371"/>
      <c r="BM2" s="1371"/>
      <c r="BN2" s="1371"/>
      <c r="BO2" s="1371"/>
      <c r="BP2" s="1371"/>
      <c r="BQ2" s="1371"/>
      <c r="BR2" s="1372"/>
      <c r="BS2" s="1392" t="s">
        <v>614</v>
      </c>
      <c r="BT2" s="1393"/>
      <c r="BU2" s="1393"/>
      <c r="BV2" s="1393"/>
      <c r="BW2" s="1393"/>
      <c r="BX2" s="1393"/>
      <c r="BY2" s="1393"/>
      <c r="BZ2" s="1393"/>
      <c r="CA2" s="1393"/>
      <c r="CB2" s="1393"/>
      <c r="CC2" s="1394"/>
      <c r="CD2" s="1389" t="s">
        <v>615</v>
      </c>
      <c r="CE2" s="1390"/>
      <c r="CF2" s="1390"/>
      <c r="CG2" s="1390"/>
      <c r="CH2" s="1390"/>
      <c r="CI2" s="1390"/>
      <c r="CJ2" s="1390"/>
      <c r="CK2" s="1390"/>
      <c r="CL2" s="1390"/>
      <c r="CM2" s="1390"/>
      <c r="CN2" s="1390"/>
      <c r="CO2" s="1390"/>
      <c r="CP2" s="1390"/>
      <c r="CQ2" s="1390"/>
      <c r="CR2" s="1390"/>
      <c r="CS2" s="1391"/>
      <c r="CU2" s="17"/>
      <c r="CV2" s="20">
        <v>2</v>
      </c>
      <c r="CW2" s="20">
        <v>3</v>
      </c>
      <c r="CX2" s="20"/>
      <c r="CY2" s="20"/>
      <c r="CZ2" s="20"/>
      <c r="IU2" s="20">
        <v>4</v>
      </c>
    </row>
    <row r="3" spans="1:255" s="19" customFormat="1" ht="22.5" customHeight="1" thickBot="1">
      <c r="A3" s="21"/>
      <c r="B3" s="1408"/>
      <c r="C3" s="1409"/>
      <c r="D3" s="1409"/>
      <c r="E3" s="1409"/>
      <c r="F3" s="1409"/>
      <c r="G3" s="1409"/>
      <c r="H3" s="1409"/>
      <c r="I3" s="1409"/>
      <c r="J3" s="1409"/>
      <c r="K3" s="1410"/>
      <c r="L3" s="22"/>
      <c r="M3" s="1328" t="s">
        <v>616</v>
      </c>
      <c r="N3" s="1329"/>
      <c r="O3" s="1329"/>
      <c r="P3" s="1329"/>
      <c r="Q3" s="1397"/>
      <c r="R3" s="23" t="s">
        <v>617</v>
      </c>
      <c r="S3" s="23" t="s">
        <v>618</v>
      </c>
      <c r="T3" s="23"/>
      <c r="U3" s="23"/>
      <c r="V3" s="23">
        <v>3</v>
      </c>
      <c r="W3" s="23"/>
      <c r="X3" s="23"/>
      <c r="Y3" s="23"/>
      <c r="Z3" s="23"/>
      <c r="AA3" s="23">
        <v>2</v>
      </c>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4"/>
      <c r="BN3" s="25"/>
      <c r="BO3" s="1398" t="s">
        <v>500</v>
      </c>
      <c r="BP3" s="1397"/>
      <c r="BQ3" s="1398" t="s">
        <v>501</v>
      </c>
      <c r="BR3" s="1397"/>
      <c r="BS3" s="716"/>
      <c r="BT3" s="1395"/>
      <c r="BU3" s="1395"/>
      <c r="BV3" s="1395"/>
      <c r="BW3" s="1395"/>
      <c r="BX3" s="1395"/>
      <c r="BY3" s="1395"/>
      <c r="BZ3" s="1395"/>
      <c r="CA3" s="1395"/>
      <c r="CB3" s="1395"/>
      <c r="CC3" s="1396"/>
      <c r="CD3" s="1153" t="s">
        <v>522</v>
      </c>
      <c r="CE3" s="1385" t="s">
        <v>519</v>
      </c>
      <c r="CF3" s="1386"/>
      <c r="CG3" s="1386"/>
      <c r="CH3" s="1386"/>
      <c r="CI3" s="1386"/>
      <c r="CJ3" s="1386"/>
      <c r="CK3" s="1387"/>
      <c r="CL3" s="1385" t="s">
        <v>520</v>
      </c>
      <c r="CM3" s="1386"/>
      <c r="CN3" s="1386"/>
      <c r="CO3" s="1386"/>
      <c r="CP3" s="1386"/>
      <c r="CQ3" s="1387"/>
      <c r="CR3" s="1385" t="s">
        <v>521</v>
      </c>
      <c r="CS3" s="1388"/>
      <c r="CU3" s="17"/>
      <c r="CV3" s="20">
        <v>3</v>
      </c>
      <c r="CW3" s="20">
        <v>7</v>
      </c>
      <c r="CX3" s="20"/>
      <c r="CY3" s="20"/>
      <c r="CZ3" s="20"/>
      <c r="IU3" s="20">
        <v>3</v>
      </c>
    </row>
    <row r="4" spans="1:255" s="19" customFormat="1" ht="18.75" customHeight="1" thickTop="1" thickBot="1">
      <c r="A4" s="21"/>
      <c r="B4" s="21"/>
      <c r="C4" s="21"/>
      <c r="D4" s="21"/>
      <c r="E4" s="21"/>
      <c r="F4" s="21"/>
      <c r="G4" s="1360" t="s">
        <v>620</v>
      </c>
      <c r="H4" s="1361"/>
      <c r="I4" s="1361"/>
      <c r="J4" s="1361"/>
      <c r="K4" s="1362"/>
      <c r="L4" s="21"/>
      <c r="M4" s="1328"/>
      <c r="N4" s="1329"/>
      <c r="O4" s="1329"/>
      <c r="P4" s="1329"/>
      <c r="Q4" s="1397"/>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4"/>
      <c r="BN4" s="25"/>
      <c r="BO4" s="1398"/>
      <c r="BP4" s="1397"/>
      <c r="BQ4" s="1399"/>
      <c r="BR4" s="1330"/>
      <c r="BS4" s="876">
        <v>1</v>
      </c>
      <c r="BT4" s="1251" t="s">
        <v>780</v>
      </c>
      <c r="BU4" s="1252"/>
      <c r="BV4" s="1252"/>
      <c r="BW4" s="1252"/>
      <c r="BX4" s="1252"/>
      <c r="BY4" s="1252"/>
      <c r="BZ4" s="1252"/>
      <c r="CA4" s="1252"/>
      <c r="CB4" s="1252"/>
      <c r="CC4" s="1253"/>
      <c r="CD4" s="1137" t="s">
        <v>621</v>
      </c>
      <c r="CE4" s="1376" t="s">
        <v>833</v>
      </c>
      <c r="CF4" s="1377"/>
      <c r="CG4" s="1377"/>
      <c r="CH4" s="1377"/>
      <c r="CI4" s="1377"/>
      <c r="CJ4" s="1377"/>
      <c r="CK4" s="1378"/>
      <c r="CL4" s="1325" t="s">
        <v>841</v>
      </c>
      <c r="CM4" s="1326"/>
      <c r="CN4" s="1326"/>
      <c r="CO4" s="1326"/>
      <c r="CP4" s="1326"/>
      <c r="CQ4" s="1327"/>
      <c r="CR4" s="1346"/>
      <c r="CS4" s="1347"/>
      <c r="CU4" s="17"/>
      <c r="CV4" s="20">
        <v>3</v>
      </c>
      <c r="CW4" s="20">
        <v>8</v>
      </c>
      <c r="CX4" s="20"/>
      <c r="CY4" s="20"/>
      <c r="CZ4" s="20"/>
      <c r="IU4" s="20">
        <v>4</v>
      </c>
    </row>
    <row r="5" spans="1:255" s="19" customFormat="1" ht="18" thickTop="1">
      <c r="A5" s="21"/>
      <c r="B5" s="1360" t="s">
        <v>622</v>
      </c>
      <c r="C5" s="1361"/>
      <c r="D5" s="1361"/>
      <c r="E5" s="1362"/>
      <c r="F5" s="858" t="s">
        <v>61</v>
      </c>
      <c r="G5" s="1284" t="s">
        <v>623</v>
      </c>
      <c r="H5" s="1285"/>
      <c r="I5" s="1285"/>
      <c r="J5" s="1286"/>
      <c r="K5" s="848">
        <v>45631</v>
      </c>
      <c r="L5" s="26"/>
      <c r="M5" s="1210" t="s">
        <v>834</v>
      </c>
      <c r="N5" s="1211"/>
      <c r="O5" s="1211"/>
      <c r="P5" s="1211"/>
      <c r="Q5" s="121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c r="AW5" s="871"/>
      <c r="AX5" s="871"/>
      <c r="AY5" s="871"/>
      <c r="AZ5" s="871"/>
      <c r="BA5" s="871"/>
      <c r="BB5" s="871"/>
      <c r="BC5" s="871"/>
      <c r="BD5" s="871"/>
      <c r="BE5" s="871"/>
      <c r="BF5" s="871"/>
      <c r="BG5" s="871"/>
      <c r="BH5" s="871"/>
      <c r="BI5" s="871"/>
      <c r="BJ5" s="871"/>
      <c r="BK5" s="871"/>
      <c r="BL5" s="871"/>
      <c r="BM5" s="756"/>
      <c r="BN5" s="872"/>
      <c r="BO5" s="1227" t="s">
        <v>826</v>
      </c>
      <c r="BP5" s="1228"/>
      <c r="BQ5" s="1208"/>
      <c r="BR5" s="1209"/>
      <c r="BS5" s="876">
        <v>2</v>
      </c>
      <c r="BT5" s="1251" t="s">
        <v>625</v>
      </c>
      <c r="BU5" s="1252"/>
      <c r="BV5" s="1252"/>
      <c r="BW5" s="1252"/>
      <c r="BX5" s="1252"/>
      <c r="BY5" s="1252"/>
      <c r="BZ5" s="1252"/>
      <c r="CA5" s="1252"/>
      <c r="CB5" s="1252"/>
      <c r="CC5" s="1253"/>
      <c r="CD5" s="1137"/>
      <c r="CE5" s="1376"/>
      <c r="CF5" s="1377"/>
      <c r="CG5" s="1377"/>
      <c r="CH5" s="1377"/>
      <c r="CI5" s="1377"/>
      <c r="CJ5" s="1377"/>
      <c r="CK5" s="1378"/>
      <c r="CL5" s="1325"/>
      <c r="CM5" s="1326"/>
      <c r="CN5" s="1326"/>
      <c r="CO5" s="1326"/>
      <c r="CP5" s="1326"/>
      <c r="CQ5" s="1327"/>
      <c r="CR5" s="1346"/>
      <c r="CS5" s="1347"/>
      <c r="CU5" s="17"/>
      <c r="CV5" s="20">
        <v>7</v>
      </c>
      <c r="CW5" s="20"/>
      <c r="CX5" s="20"/>
      <c r="CY5" s="20"/>
      <c r="CZ5" s="20"/>
      <c r="IU5" s="20">
        <v>5</v>
      </c>
    </row>
    <row r="6" spans="1:255" s="19" customFormat="1" ht="19.5" customHeight="1">
      <c r="A6" s="21"/>
      <c r="B6" s="1419" t="s">
        <v>626</v>
      </c>
      <c r="C6" s="1420"/>
      <c r="D6" s="1223" t="str">
        <f>INDEX(M4:M32,'VERİ GİRİŞİ'!CV2)</f>
        <v>Behçet Vural GÜRBÜZ</v>
      </c>
      <c r="E6" s="1224"/>
      <c r="F6" s="1132"/>
      <c r="G6" s="1284" t="s">
        <v>627</v>
      </c>
      <c r="H6" s="1285"/>
      <c r="I6" s="1285"/>
      <c r="J6" s="1286"/>
      <c r="K6" s="848">
        <v>45631</v>
      </c>
      <c r="L6" s="28"/>
      <c r="M6" s="1214" t="s">
        <v>835</v>
      </c>
      <c r="N6" s="1215"/>
      <c r="O6" s="1215"/>
      <c r="P6" s="1215"/>
      <c r="Q6" s="1216"/>
      <c r="R6" s="1171"/>
      <c r="S6" s="1171"/>
      <c r="T6" s="1171"/>
      <c r="U6" s="1171"/>
      <c r="V6" s="1171"/>
      <c r="W6" s="1171"/>
      <c r="X6" s="1171"/>
      <c r="Y6" s="1171"/>
      <c r="Z6" s="1171"/>
      <c r="AA6" s="1171"/>
      <c r="AB6" s="1171"/>
      <c r="AC6" s="1171"/>
      <c r="AD6" s="1171"/>
      <c r="AE6" s="1171"/>
      <c r="AF6" s="1171"/>
      <c r="AG6" s="1171"/>
      <c r="AH6" s="1171"/>
      <c r="AI6" s="1171"/>
      <c r="AJ6" s="1171"/>
      <c r="AK6" s="1171"/>
      <c r="AL6" s="1171"/>
      <c r="AM6" s="1171"/>
      <c r="AN6" s="1171"/>
      <c r="AO6" s="1171"/>
      <c r="AP6" s="1171"/>
      <c r="AQ6" s="1171"/>
      <c r="AR6" s="1171"/>
      <c r="AS6" s="1171"/>
      <c r="AT6" s="1171"/>
      <c r="AU6" s="1171"/>
      <c r="AV6" s="1171"/>
      <c r="AW6" s="1171"/>
      <c r="AX6" s="1171"/>
      <c r="AY6" s="1171"/>
      <c r="AZ6" s="1171"/>
      <c r="BA6" s="1171"/>
      <c r="BB6" s="1171"/>
      <c r="BC6" s="1171"/>
      <c r="BD6" s="1171"/>
      <c r="BE6" s="1171"/>
      <c r="BF6" s="1171"/>
      <c r="BG6" s="1171"/>
      <c r="BH6" s="1171"/>
      <c r="BI6" s="1171"/>
      <c r="BJ6" s="1171"/>
      <c r="BK6" s="1171"/>
      <c r="BL6" s="1171"/>
      <c r="BM6" s="756"/>
      <c r="BN6" s="872"/>
      <c r="BO6" s="1227" t="s">
        <v>831</v>
      </c>
      <c r="BP6" s="1228"/>
      <c r="BQ6" s="1208"/>
      <c r="BR6" s="1209"/>
      <c r="BS6" s="876">
        <v>3</v>
      </c>
      <c r="BT6" s="1251" t="s">
        <v>628</v>
      </c>
      <c r="BU6" s="1252"/>
      <c r="BV6" s="1252"/>
      <c r="BW6" s="1252"/>
      <c r="BX6" s="1252"/>
      <c r="BY6" s="1252"/>
      <c r="BZ6" s="1252"/>
      <c r="CA6" s="1252"/>
      <c r="CB6" s="1252"/>
      <c r="CC6" s="1253"/>
      <c r="CD6" s="1137"/>
      <c r="CE6" s="1376"/>
      <c r="CF6" s="1377"/>
      <c r="CG6" s="1377"/>
      <c r="CH6" s="1377"/>
      <c r="CI6" s="1377"/>
      <c r="CJ6" s="1377"/>
      <c r="CK6" s="1378"/>
      <c r="CL6" s="1325"/>
      <c r="CM6" s="1326"/>
      <c r="CN6" s="1326"/>
      <c r="CO6" s="1326"/>
      <c r="CP6" s="1326"/>
      <c r="CQ6" s="1327"/>
      <c r="CR6" s="1346"/>
      <c r="CS6" s="1347"/>
      <c r="CU6" s="17"/>
      <c r="CV6" s="20">
        <v>8</v>
      </c>
      <c r="CW6" s="20"/>
      <c r="CX6" s="20"/>
      <c r="CY6" s="20"/>
      <c r="CZ6" s="20"/>
      <c r="IU6" s="20">
        <v>5</v>
      </c>
    </row>
    <row r="7" spans="1:255" s="19" customFormat="1" ht="15" customHeight="1" thickBot="1">
      <c r="A7" s="21"/>
      <c r="B7" s="1421" t="s">
        <v>619</v>
      </c>
      <c r="C7" s="1422"/>
      <c r="D7" s="1223" t="str">
        <f>INDEX(BO4:BO32,'VERİ GİRİŞİ'!CV2)</f>
        <v>Okul Müdürü</v>
      </c>
      <c r="E7" s="1224"/>
      <c r="F7" s="1132">
        <f>INDEX(BQ4:BQ32,'VERİ GİRİŞİ'!CV2)</f>
        <v>0</v>
      </c>
      <c r="G7" s="1284" t="s">
        <v>629</v>
      </c>
      <c r="H7" s="1290"/>
      <c r="I7" s="1290"/>
      <c r="J7" s="1291"/>
      <c r="K7" s="848">
        <v>45630</v>
      </c>
      <c r="L7" s="28"/>
      <c r="M7" s="1214" t="s">
        <v>842</v>
      </c>
      <c r="N7" s="1215"/>
      <c r="O7" s="1215"/>
      <c r="P7" s="1215"/>
      <c r="Q7" s="1216"/>
      <c r="R7" s="1171"/>
      <c r="S7" s="1171"/>
      <c r="T7" s="1171"/>
      <c r="U7" s="1171"/>
      <c r="V7" s="1171"/>
      <c r="W7" s="1171"/>
      <c r="X7" s="1171"/>
      <c r="Y7" s="1171"/>
      <c r="Z7" s="1171"/>
      <c r="AA7" s="1171"/>
      <c r="AB7" s="1171"/>
      <c r="AC7" s="1171"/>
      <c r="AD7" s="1171"/>
      <c r="AE7" s="1171"/>
      <c r="AF7" s="1171"/>
      <c r="AG7" s="1171"/>
      <c r="AH7" s="1171"/>
      <c r="AI7" s="1171"/>
      <c r="AJ7" s="1171"/>
      <c r="AK7" s="1171"/>
      <c r="AL7" s="1171"/>
      <c r="AM7" s="1171"/>
      <c r="AN7" s="1171"/>
      <c r="AO7" s="1171"/>
      <c r="AP7" s="1171"/>
      <c r="AQ7" s="1171"/>
      <c r="AR7" s="1171"/>
      <c r="AS7" s="1171"/>
      <c r="AT7" s="1171"/>
      <c r="AU7" s="1171"/>
      <c r="AV7" s="1171"/>
      <c r="AW7" s="1171"/>
      <c r="AX7" s="1171"/>
      <c r="AY7" s="1171"/>
      <c r="AZ7" s="1171"/>
      <c r="BA7" s="1171"/>
      <c r="BB7" s="1171"/>
      <c r="BC7" s="1171"/>
      <c r="BD7" s="1171"/>
      <c r="BE7" s="1171"/>
      <c r="BF7" s="1171"/>
      <c r="BG7" s="1171"/>
      <c r="BH7" s="1171"/>
      <c r="BI7" s="1171"/>
      <c r="BJ7" s="1171"/>
      <c r="BK7" s="1171"/>
      <c r="BL7" s="1171"/>
      <c r="BM7" s="756"/>
      <c r="BN7" s="872"/>
      <c r="BO7" s="1227" t="s">
        <v>830</v>
      </c>
      <c r="BP7" s="1228"/>
      <c r="BQ7" s="1208"/>
      <c r="BR7" s="1209"/>
      <c r="BS7" s="876">
        <v>4</v>
      </c>
      <c r="BT7" s="1251" t="s">
        <v>632</v>
      </c>
      <c r="BU7" s="1252"/>
      <c r="BV7" s="1252"/>
      <c r="BW7" s="1252"/>
      <c r="BX7" s="1252"/>
      <c r="BY7" s="1252"/>
      <c r="BZ7" s="1252"/>
      <c r="CA7" s="1252"/>
      <c r="CB7" s="1252"/>
      <c r="CC7" s="1253"/>
      <c r="CD7" s="1137"/>
      <c r="CE7" s="1376"/>
      <c r="CF7" s="1377"/>
      <c r="CG7" s="1377"/>
      <c r="CH7" s="1377"/>
      <c r="CI7" s="1377"/>
      <c r="CJ7" s="1377"/>
      <c r="CK7" s="1378"/>
      <c r="CL7" s="1325"/>
      <c r="CM7" s="1326"/>
      <c r="CN7" s="1326"/>
      <c r="CO7" s="1326"/>
      <c r="CP7" s="1326"/>
      <c r="CQ7" s="1327"/>
      <c r="CR7" s="1346"/>
      <c r="CS7" s="1347"/>
      <c r="CU7" s="17"/>
      <c r="CV7" s="20">
        <v>3</v>
      </c>
      <c r="CW7" s="20"/>
      <c r="CX7" s="20"/>
      <c r="CY7" s="20"/>
      <c r="CZ7" s="20"/>
      <c r="IU7" s="20">
        <v>5</v>
      </c>
    </row>
    <row r="8" spans="1:255" s="19" customFormat="1" ht="15.75" customHeight="1" thickTop="1">
      <c r="A8" s="21"/>
      <c r="B8" s="1349" t="s">
        <v>633</v>
      </c>
      <c r="C8" s="1350"/>
      <c r="D8" s="1350"/>
      <c r="E8" s="1351"/>
      <c r="F8" s="1132"/>
      <c r="G8" s="1284" t="s">
        <v>634</v>
      </c>
      <c r="H8" s="1290"/>
      <c r="I8" s="1290"/>
      <c r="J8" s="1291"/>
      <c r="K8" s="848">
        <v>45631</v>
      </c>
      <c r="L8" s="28"/>
      <c r="M8" s="1214" t="s">
        <v>837</v>
      </c>
      <c r="N8" s="1215"/>
      <c r="O8" s="1215"/>
      <c r="P8" s="1215"/>
      <c r="Q8" s="1216"/>
      <c r="R8" s="1171"/>
      <c r="S8" s="1171"/>
      <c r="T8" s="1171"/>
      <c r="U8" s="1171"/>
      <c r="V8" s="1171"/>
      <c r="W8" s="1171"/>
      <c r="X8" s="1171"/>
      <c r="Y8" s="1171"/>
      <c r="Z8" s="1171"/>
      <c r="AA8" s="1171"/>
      <c r="AB8" s="1171"/>
      <c r="AC8" s="1171"/>
      <c r="AD8" s="1171"/>
      <c r="AE8" s="1171"/>
      <c r="AF8" s="1171"/>
      <c r="AG8" s="1171"/>
      <c r="AH8" s="1171"/>
      <c r="AI8" s="1171"/>
      <c r="AJ8" s="1171"/>
      <c r="AK8" s="1171"/>
      <c r="AL8" s="1171"/>
      <c r="AM8" s="1171"/>
      <c r="AN8" s="1171"/>
      <c r="AO8" s="1171"/>
      <c r="AP8" s="1171"/>
      <c r="AQ8" s="1171"/>
      <c r="AR8" s="1171"/>
      <c r="AS8" s="1171"/>
      <c r="AT8" s="1171"/>
      <c r="AU8" s="1171"/>
      <c r="AV8" s="1171"/>
      <c r="AW8" s="1171"/>
      <c r="AX8" s="1171"/>
      <c r="AY8" s="1171"/>
      <c r="AZ8" s="1171"/>
      <c r="BA8" s="1171"/>
      <c r="BB8" s="1171"/>
      <c r="BC8" s="1171"/>
      <c r="BD8" s="1171"/>
      <c r="BE8" s="1171"/>
      <c r="BF8" s="1171"/>
      <c r="BG8" s="1171"/>
      <c r="BH8" s="1171"/>
      <c r="BI8" s="1171"/>
      <c r="BJ8" s="1171"/>
      <c r="BK8" s="1171"/>
      <c r="BL8" s="1171"/>
      <c r="BM8" s="756"/>
      <c r="BN8" s="872"/>
      <c r="BO8" s="1227" t="s">
        <v>830</v>
      </c>
      <c r="BP8" s="1228"/>
      <c r="BQ8" s="1208"/>
      <c r="BR8" s="1209"/>
      <c r="BS8" s="876">
        <v>5</v>
      </c>
      <c r="BT8" s="1251" t="s">
        <v>636</v>
      </c>
      <c r="BU8" s="1252"/>
      <c r="BV8" s="1252"/>
      <c r="BW8" s="1252"/>
      <c r="BX8" s="1252"/>
      <c r="BY8" s="1252"/>
      <c r="BZ8" s="1252"/>
      <c r="CA8" s="1252"/>
      <c r="CB8" s="1252"/>
      <c r="CC8" s="1253"/>
      <c r="CD8" s="1137"/>
      <c r="CE8" s="1376"/>
      <c r="CF8" s="1377"/>
      <c r="CG8" s="1377"/>
      <c r="CH8" s="1377"/>
      <c r="CI8" s="1377"/>
      <c r="CJ8" s="1377"/>
      <c r="CK8" s="1378"/>
      <c r="CL8" s="1325"/>
      <c r="CM8" s="1326"/>
      <c r="CN8" s="1326"/>
      <c r="CO8" s="1326"/>
      <c r="CP8" s="1326"/>
      <c r="CQ8" s="1327"/>
      <c r="CR8" s="1346"/>
      <c r="CS8" s="1347"/>
      <c r="CU8" s="17"/>
      <c r="CV8" s="20">
        <v>5</v>
      </c>
      <c r="CW8" s="20"/>
      <c r="CX8" s="20"/>
      <c r="CY8" s="20"/>
      <c r="CZ8" s="20"/>
      <c r="IU8" s="20">
        <v>6</v>
      </c>
    </row>
    <row r="9" spans="1:255" s="19" customFormat="1" ht="15.75" customHeight="1">
      <c r="A9" s="21"/>
      <c r="B9" s="1363" t="s">
        <v>626</v>
      </c>
      <c r="C9" s="1223"/>
      <c r="D9" s="1223" t="str">
        <f>INDEX(M4:M32,'VERİ GİRİŞİ'!CV3)</f>
        <v>Mehmet Ali DİRİCAN</v>
      </c>
      <c r="E9" s="1224"/>
      <c r="F9" s="1132"/>
      <c r="G9" s="1284" t="s">
        <v>637</v>
      </c>
      <c r="H9" s="1290"/>
      <c r="I9" s="1290"/>
      <c r="J9" s="1291"/>
      <c r="K9" s="848">
        <v>45631</v>
      </c>
      <c r="L9" s="28"/>
      <c r="M9" s="1214" t="s">
        <v>838</v>
      </c>
      <c r="N9" s="1215"/>
      <c r="O9" s="1215"/>
      <c r="P9" s="1215"/>
      <c r="Q9" s="1216"/>
      <c r="R9" s="1171"/>
      <c r="S9" s="1171"/>
      <c r="T9" s="1171"/>
      <c r="U9" s="1171"/>
      <c r="V9" s="1171"/>
      <c r="W9" s="1171"/>
      <c r="X9" s="1171"/>
      <c r="Y9" s="1171"/>
      <c r="Z9" s="1171"/>
      <c r="AA9" s="1171"/>
      <c r="AB9" s="1171"/>
      <c r="AC9" s="1171"/>
      <c r="AD9" s="1171"/>
      <c r="AE9" s="1171"/>
      <c r="AF9" s="1171"/>
      <c r="AG9" s="1171"/>
      <c r="AH9" s="1171"/>
      <c r="AI9" s="1171"/>
      <c r="AJ9" s="1171"/>
      <c r="AK9" s="1171"/>
      <c r="AL9" s="1171"/>
      <c r="AM9" s="1171"/>
      <c r="AN9" s="1171"/>
      <c r="AO9" s="1171"/>
      <c r="AP9" s="1171"/>
      <c r="AQ9" s="1171"/>
      <c r="AR9" s="1171"/>
      <c r="AS9" s="1171"/>
      <c r="AT9" s="1171"/>
      <c r="AU9" s="1171"/>
      <c r="AV9" s="1171"/>
      <c r="AW9" s="1171"/>
      <c r="AX9" s="1171"/>
      <c r="AY9" s="1171"/>
      <c r="AZ9" s="1171"/>
      <c r="BA9" s="1171"/>
      <c r="BB9" s="1171"/>
      <c r="BC9" s="1171"/>
      <c r="BD9" s="1171"/>
      <c r="BE9" s="1171"/>
      <c r="BF9" s="1171"/>
      <c r="BG9" s="1171"/>
      <c r="BH9" s="1171"/>
      <c r="BI9" s="1171"/>
      <c r="BJ9" s="1171"/>
      <c r="BK9" s="1171"/>
      <c r="BL9" s="1171"/>
      <c r="BM9" s="756"/>
      <c r="BN9" s="872"/>
      <c r="BO9" s="1227" t="s">
        <v>830</v>
      </c>
      <c r="BP9" s="1228"/>
      <c r="BQ9" s="1208"/>
      <c r="BR9" s="1209"/>
      <c r="BS9" s="876">
        <v>6</v>
      </c>
      <c r="BT9" s="1251" t="s">
        <v>638</v>
      </c>
      <c r="BU9" s="1252"/>
      <c r="BV9" s="1252"/>
      <c r="BW9" s="1252"/>
      <c r="BX9" s="1252"/>
      <c r="BY9" s="1252"/>
      <c r="BZ9" s="1252"/>
      <c r="CA9" s="1252"/>
      <c r="CB9" s="1252"/>
      <c r="CC9" s="1253"/>
      <c r="CD9" s="1137"/>
      <c r="CE9" s="1376"/>
      <c r="CF9" s="1377"/>
      <c r="CG9" s="1377"/>
      <c r="CH9" s="1377"/>
      <c r="CI9" s="1377"/>
      <c r="CJ9" s="1377"/>
      <c r="CK9" s="1378"/>
      <c r="CL9" s="1325"/>
      <c r="CM9" s="1326"/>
      <c r="CN9" s="1326"/>
      <c r="CO9" s="1326"/>
      <c r="CP9" s="1326"/>
      <c r="CQ9" s="1327"/>
      <c r="CR9" s="1346"/>
      <c r="CS9" s="1347"/>
      <c r="CU9" s="17"/>
      <c r="CV9" s="20">
        <v>6</v>
      </c>
      <c r="CW9" s="20"/>
      <c r="CX9" s="20"/>
      <c r="CY9" s="20"/>
      <c r="CZ9" s="20"/>
      <c r="IU9" s="20"/>
    </row>
    <row r="10" spans="1:255" s="19" customFormat="1" ht="18" customHeight="1" thickBot="1">
      <c r="A10" s="21"/>
      <c r="B10" s="1418" t="s">
        <v>619</v>
      </c>
      <c r="C10" s="1225"/>
      <c r="D10" s="1225" t="str">
        <f>INDEX(BO4:BO32,'VERİ GİRİŞİ'!CV3)</f>
        <v>Müdür Yardımcısı</v>
      </c>
      <c r="E10" s="1226"/>
      <c r="F10" s="1132">
        <f>INDEX(BQ4:BQ32,'VERİ GİRİŞİ'!CV3)</f>
        <v>0</v>
      </c>
      <c r="G10" s="1284" t="s">
        <v>639</v>
      </c>
      <c r="H10" s="1285"/>
      <c r="I10" s="1285"/>
      <c r="J10" s="1286"/>
      <c r="K10" s="848">
        <v>45635</v>
      </c>
      <c r="L10" s="28"/>
      <c r="M10" s="1214" t="s">
        <v>840</v>
      </c>
      <c r="N10" s="1215"/>
      <c r="O10" s="1215"/>
      <c r="P10" s="1215"/>
      <c r="Q10" s="1216"/>
      <c r="R10" s="1171"/>
      <c r="S10" s="1171"/>
      <c r="T10" s="1171"/>
      <c r="U10" s="1171"/>
      <c r="V10" s="1171"/>
      <c r="W10" s="1171"/>
      <c r="X10" s="1171"/>
      <c r="Y10" s="1171"/>
      <c r="Z10" s="1171"/>
      <c r="AA10" s="1171"/>
      <c r="AB10" s="1171"/>
      <c r="AC10" s="1171"/>
      <c r="AD10" s="1171"/>
      <c r="AE10" s="1171"/>
      <c r="AF10" s="1171"/>
      <c r="AG10" s="1171"/>
      <c r="AH10" s="1171"/>
      <c r="AI10" s="1171"/>
      <c r="AJ10" s="1171"/>
      <c r="AK10" s="1171"/>
      <c r="AL10" s="1171"/>
      <c r="AM10" s="1171"/>
      <c r="AN10" s="1171"/>
      <c r="AO10" s="1171"/>
      <c r="AP10" s="1171"/>
      <c r="AQ10" s="1171"/>
      <c r="AR10" s="1171"/>
      <c r="AS10" s="1171"/>
      <c r="AT10" s="1171"/>
      <c r="AU10" s="1171"/>
      <c r="AV10" s="1171"/>
      <c r="AW10" s="1171"/>
      <c r="AX10" s="1171"/>
      <c r="AY10" s="1171"/>
      <c r="AZ10" s="1171"/>
      <c r="BA10" s="1171"/>
      <c r="BB10" s="1171"/>
      <c r="BC10" s="1171"/>
      <c r="BD10" s="1171"/>
      <c r="BE10" s="1171"/>
      <c r="BF10" s="1171"/>
      <c r="BG10" s="1171"/>
      <c r="BH10" s="1171"/>
      <c r="BI10" s="1171"/>
      <c r="BJ10" s="1171"/>
      <c r="BK10" s="1171"/>
      <c r="BL10" s="1171"/>
      <c r="BM10" s="756"/>
      <c r="BN10" s="872"/>
      <c r="BO10" s="1227" t="s">
        <v>830</v>
      </c>
      <c r="BP10" s="1228"/>
      <c r="BQ10" s="1208"/>
      <c r="BR10" s="1209"/>
      <c r="BS10" s="876">
        <v>7</v>
      </c>
      <c r="BT10" s="1251" t="s">
        <v>640</v>
      </c>
      <c r="BU10" s="1252"/>
      <c r="BV10" s="1252"/>
      <c r="BW10" s="1252"/>
      <c r="BX10" s="1252"/>
      <c r="BY10" s="1252"/>
      <c r="BZ10" s="1252"/>
      <c r="CA10" s="1252"/>
      <c r="CB10" s="1252"/>
      <c r="CC10" s="1253"/>
      <c r="CD10" s="1137"/>
      <c r="CE10" s="1376"/>
      <c r="CF10" s="1377"/>
      <c r="CG10" s="1377"/>
      <c r="CH10" s="1377"/>
      <c r="CI10" s="1377"/>
      <c r="CJ10" s="1377"/>
      <c r="CK10" s="1378"/>
      <c r="CL10" s="1325"/>
      <c r="CM10" s="1326"/>
      <c r="CN10" s="1326"/>
      <c r="CO10" s="1326"/>
      <c r="CP10" s="1326"/>
      <c r="CQ10" s="1327"/>
      <c r="CR10" s="1346"/>
      <c r="CS10" s="1347"/>
      <c r="CU10" s="17"/>
      <c r="CV10" s="20">
        <v>2</v>
      </c>
      <c r="CW10" s="20"/>
      <c r="CX10" s="20"/>
      <c r="CY10" s="20"/>
      <c r="CZ10" s="20"/>
      <c r="IU10" s="20">
        <v>8</v>
      </c>
    </row>
    <row r="11" spans="1:255" s="19" customFormat="1" ht="16.8" thickTop="1" thickBot="1">
      <c r="A11" s="21"/>
      <c r="B11" s="1425"/>
      <c r="C11" s="1426"/>
      <c r="D11" s="1426"/>
      <c r="E11" s="1427"/>
      <c r="F11" s="1132"/>
      <c r="G11" s="1284" t="s">
        <v>641</v>
      </c>
      <c r="H11" s="1285"/>
      <c r="I11" s="1285"/>
      <c r="J11" s="1286"/>
      <c r="K11" s="848" t="s">
        <v>832</v>
      </c>
      <c r="L11" s="28"/>
      <c r="M11" s="1214" t="s">
        <v>836</v>
      </c>
      <c r="N11" s="1215"/>
      <c r="O11" s="1215"/>
      <c r="P11" s="1215"/>
      <c r="Q11" s="1216"/>
      <c r="R11" s="1171"/>
      <c r="S11" s="1171"/>
      <c r="T11" s="1171"/>
      <c r="U11" s="1171"/>
      <c r="V11" s="1171"/>
      <c r="W11" s="1171"/>
      <c r="X11" s="1171"/>
      <c r="Y11" s="1171"/>
      <c r="Z11" s="1171"/>
      <c r="AA11" s="1171"/>
      <c r="AB11" s="1171"/>
      <c r="AC11" s="1171"/>
      <c r="AD11" s="1171"/>
      <c r="AE11" s="1171"/>
      <c r="AF11" s="1171"/>
      <c r="AG11" s="1171"/>
      <c r="AH11" s="1171"/>
      <c r="AI11" s="1171"/>
      <c r="AJ11" s="1171"/>
      <c r="AK11" s="1171"/>
      <c r="AL11" s="1171"/>
      <c r="AM11" s="1171"/>
      <c r="AN11" s="1171"/>
      <c r="AO11" s="1171"/>
      <c r="AP11" s="1171"/>
      <c r="AQ11" s="1171"/>
      <c r="AR11" s="1171"/>
      <c r="AS11" s="1171"/>
      <c r="AT11" s="1171"/>
      <c r="AU11" s="1171"/>
      <c r="AV11" s="1171"/>
      <c r="AW11" s="1171"/>
      <c r="AX11" s="1171"/>
      <c r="AY11" s="1171"/>
      <c r="AZ11" s="1171"/>
      <c r="BA11" s="1171"/>
      <c r="BB11" s="1171"/>
      <c r="BC11" s="1171"/>
      <c r="BD11" s="1171"/>
      <c r="BE11" s="1171"/>
      <c r="BF11" s="1171"/>
      <c r="BG11" s="1171"/>
      <c r="BH11" s="1171"/>
      <c r="BI11" s="1171"/>
      <c r="BJ11" s="1171"/>
      <c r="BK11" s="1171"/>
      <c r="BL11" s="1171"/>
      <c r="BM11" s="756"/>
      <c r="BN11" s="872"/>
      <c r="BO11" s="1227" t="s">
        <v>830</v>
      </c>
      <c r="BP11" s="1228"/>
      <c r="BQ11" s="1208"/>
      <c r="BR11" s="1209"/>
      <c r="BS11" s="876">
        <v>8</v>
      </c>
      <c r="BT11" s="1251" t="s">
        <v>642</v>
      </c>
      <c r="BU11" s="1252"/>
      <c r="BV11" s="1252"/>
      <c r="BW11" s="1252"/>
      <c r="BX11" s="1252"/>
      <c r="BY11" s="1252"/>
      <c r="BZ11" s="1252"/>
      <c r="CA11" s="1252"/>
      <c r="CB11" s="1252"/>
      <c r="CC11" s="1253"/>
      <c r="CD11" s="1137"/>
      <c r="CE11" s="1376"/>
      <c r="CF11" s="1377"/>
      <c r="CG11" s="1377"/>
      <c r="CH11" s="1377"/>
      <c r="CI11" s="1377"/>
      <c r="CJ11" s="1377"/>
      <c r="CK11" s="1378"/>
      <c r="CL11" s="1325"/>
      <c r="CM11" s="1326"/>
      <c r="CN11" s="1326"/>
      <c r="CO11" s="1326"/>
      <c r="CP11" s="1326"/>
      <c r="CQ11" s="1327"/>
      <c r="CR11" s="1346"/>
      <c r="CS11" s="1347"/>
      <c r="CU11" s="17"/>
      <c r="CV11" s="20">
        <v>10</v>
      </c>
      <c r="CW11" s="20"/>
      <c r="CX11" s="20"/>
      <c r="CY11" s="20"/>
      <c r="CZ11" s="20"/>
      <c r="IU11" s="20">
        <v>8</v>
      </c>
    </row>
    <row r="12" spans="1:255" s="19" customFormat="1" ht="16.2" thickTop="1" thickBot="1">
      <c r="A12" s="21"/>
      <c r="B12" s="1364" t="s">
        <v>643</v>
      </c>
      <c r="C12" s="1365"/>
      <c r="D12" s="1365"/>
      <c r="E12" s="1366"/>
      <c r="F12" s="1131"/>
      <c r="G12" s="1284" t="s">
        <v>644</v>
      </c>
      <c r="H12" s="1285"/>
      <c r="I12" s="1285"/>
      <c r="J12" s="1286"/>
      <c r="K12" s="848" t="s">
        <v>832</v>
      </c>
      <c r="L12" s="28"/>
      <c r="M12" s="1214"/>
      <c r="N12" s="1215"/>
      <c r="O12" s="1215"/>
      <c r="P12" s="1215"/>
      <c r="Q12" s="1216"/>
      <c r="R12" s="871"/>
      <c r="S12" s="871"/>
      <c r="T12" s="871"/>
      <c r="U12" s="871"/>
      <c r="V12" s="871"/>
      <c r="W12" s="871"/>
      <c r="X12" s="871"/>
      <c r="Y12" s="871"/>
      <c r="Z12" s="871"/>
      <c r="AA12" s="871"/>
      <c r="AB12" s="871"/>
      <c r="AC12" s="871"/>
      <c r="AD12" s="871"/>
      <c r="AE12" s="871"/>
      <c r="AF12" s="871"/>
      <c r="AG12" s="871"/>
      <c r="AH12" s="871"/>
      <c r="AI12" s="871"/>
      <c r="AJ12" s="871"/>
      <c r="AK12" s="871"/>
      <c r="AL12" s="871"/>
      <c r="AM12" s="871"/>
      <c r="AN12" s="871"/>
      <c r="AO12" s="871"/>
      <c r="AP12" s="871"/>
      <c r="AQ12" s="871"/>
      <c r="AR12" s="871"/>
      <c r="AS12" s="871"/>
      <c r="AT12" s="871"/>
      <c r="AU12" s="871"/>
      <c r="AV12" s="871"/>
      <c r="AW12" s="871"/>
      <c r="AX12" s="871"/>
      <c r="AY12" s="871"/>
      <c r="AZ12" s="871"/>
      <c r="BA12" s="871"/>
      <c r="BB12" s="871"/>
      <c r="BC12" s="871"/>
      <c r="BD12" s="871"/>
      <c r="BE12" s="871"/>
      <c r="BF12" s="871"/>
      <c r="BG12" s="871"/>
      <c r="BH12" s="871"/>
      <c r="BI12" s="871"/>
      <c r="BJ12" s="871"/>
      <c r="BK12" s="871"/>
      <c r="BL12" s="871"/>
      <c r="BM12" s="756"/>
      <c r="BN12" s="872"/>
      <c r="BO12" s="1227"/>
      <c r="BP12" s="1228"/>
      <c r="BQ12" s="1208"/>
      <c r="BR12" s="1209"/>
      <c r="BS12" s="876">
        <v>9</v>
      </c>
      <c r="BT12" s="1251" t="s">
        <v>780</v>
      </c>
      <c r="BU12" s="1252"/>
      <c r="BV12" s="1252"/>
      <c r="BW12" s="1252"/>
      <c r="BX12" s="1252"/>
      <c r="BY12" s="1252"/>
      <c r="BZ12" s="1252"/>
      <c r="CA12" s="1252"/>
      <c r="CB12" s="1252"/>
      <c r="CC12" s="1253"/>
      <c r="CD12" s="1138"/>
      <c r="CE12" s="1379"/>
      <c r="CF12" s="1380"/>
      <c r="CG12" s="1380"/>
      <c r="CH12" s="1380"/>
      <c r="CI12" s="1380"/>
      <c r="CJ12" s="1380"/>
      <c r="CK12" s="1381"/>
      <c r="CL12" s="1325"/>
      <c r="CM12" s="1326"/>
      <c r="CN12" s="1326"/>
      <c r="CO12" s="1326"/>
      <c r="CP12" s="1326"/>
      <c r="CQ12" s="1327"/>
      <c r="CR12" s="1346"/>
      <c r="CS12" s="1347"/>
      <c r="CU12" s="17"/>
      <c r="CV12" s="20">
        <v>2</v>
      </c>
      <c r="CW12" s="20"/>
      <c r="CX12" s="20"/>
      <c r="CY12" s="20"/>
      <c r="CZ12" s="20"/>
      <c r="IU12" s="20">
        <v>9</v>
      </c>
    </row>
    <row r="13" spans="1:255" s="19" customFormat="1" ht="14.25" customHeight="1" thickTop="1">
      <c r="A13" s="21"/>
      <c r="B13" s="29">
        <v>1</v>
      </c>
      <c r="C13" s="1223" t="str">
        <f>INDEX(M4:M32,CW2)</f>
        <v>Mehmet Ali DİRİCAN</v>
      </c>
      <c r="D13" s="1223"/>
      <c r="E13" s="632" t="str">
        <f>INDEX(BO4:BO32,CW2)</f>
        <v>Müdür Yardımcısı</v>
      </c>
      <c r="F13" s="1131">
        <f>INDEX(BQ4:BQ32,CW2)</f>
        <v>0</v>
      </c>
      <c r="G13" s="1284" t="s">
        <v>645</v>
      </c>
      <c r="H13" s="1285"/>
      <c r="I13" s="1285"/>
      <c r="J13" s="1286"/>
      <c r="K13" s="848" t="s">
        <v>832</v>
      </c>
      <c r="L13" s="28"/>
      <c r="M13" s="1214"/>
      <c r="N13" s="1215"/>
      <c r="O13" s="1215"/>
      <c r="P13" s="1215"/>
      <c r="Q13" s="1216"/>
      <c r="R13" s="871"/>
      <c r="S13" s="871"/>
      <c r="T13" s="871"/>
      <c r="U13" s="871"/>
      <c r="V13" s="871"/>
      <c r="W13" s="871"/>
      <c r="X13" s="871"/>
      <c r="Y13" s="871"/>
      <c r="Z13" s="871"/>
      <c r="AA13" s="871"/>
      <c r="AB13" s="871"/>
      <c r="AC13" s="871"/>
      <c r="AD13" s="871"/>
      <c r="AE13" s="871"/>
      <c r="AF13" s="871"/>
      <c r="AG13" s="871"/>
      <c r="AH13" s="871"/>
      <c r="AI13" s="871"/>
      <c r="AJ13" s="871"/>
      <c r="AK13" s="871"/>
      <c r="AL13" s="871"/>
      <c r="AM13" s="871"/>
      <c r="AN13" s="871"/>
      <c r="AO13" s="871"/>
      <c r="AP13" s="871"/>
      <c r="AQ13" s="871"/>
      <c r="AR13" s="871"/>
      <c r="AS13" s="871"/>
      <c r="AT13" s="871"/>
      <c r="AU13" s="871"/>
      <c r="AV13" s="871"/>
      <c r="AW13" s="871"/>
      <c r="AX13" s="871"/>
      <c r="AY13" s="871"/>
      <c r="AZ13" s="871"/>
      <c r="BA13" s="871"/>
      <c r="BB13" s="871"/>
      <c r="BC13" s="871"/>
      <c r="BD13" s="871"/>
      <c r="BE13" s="871"/>
      <c r="BF13" s="871"/>
      <c r="BG13" s="871"/>
      <c r="BH13" s="871"/>
      <c r="BI13" s="871"/>
      <c r="BJ13" s="871"/>
      <c r="BK13" s="871"/>
      <c r="BL13" s="871"/>
      <c r="BM13" s="756"/>
      <c r="BN13" s="872"/>
      <c r="BO13" s="1227"/>
      <c r="BP13" s="1228"/>
      <c r="BQ13" s="1208"/>
      <c r="BR13" s="1209"/>
      <c r="BS13" s="876">
        <v>10</v>
      </c>
      <c r="BT13" s="1251" t="s">
        <v>171</v>
      </c>
      <c r="BU13" s="1252"/>
      <c r="BV13" s="1252"/>
      <c r="BW13" s="1252"/>
      <c r="BX13" s="1252"/>
      <c r="BY13" s="1252"/>
      <c r="BZ13" s="1252"/>
      <c r="CA13" s="1252"/>
      <c r="CB13" s="1252"/>
      <c r="CC13" s="1253"/>
      <c r="CD13" s="1373" t="s">
        <v>646</v>
      </c>
      <c r="CE13" s="1374"/>
      <c r="CF13" s="1374"/>
      <c r="CG13" s="1374"/>
      <c r="CH13" s="1374"/>
      <c r="CI13" s="1374"/>
      <c r="CJ13" s="1374"/>
      <c r="CK13" s="1374"/>
      <c r="CL13" s="1374"/>
      <c r="CM13" s="1374"/>
      <c r="CN13" s="1374"/>
      <c r="CO13" s="1374"/>
      <c r="CP13" s="1374"/>
      <c r="CQ13" s="1374"/>
      <c r="CR13" s="1374"/>
      <c r="CS13" s="1375"/>
      <c r="CU13" s="17"/>
      <c r="CV13" s="20">
        <v>2</v>
      </c>
      <c r="CW13" s="20"/>
      <c r="CX13" s="20"/>
      <c r="CY13" s="20"/>
      <c r="CZ13" s="20"/>
      <c r="IU13" s="20"/>
    </row>
    <row r="14" spans="1:255" s="19" customFormat="1" ht="16.5" customHeight="1">
      <c r="A14" s="21"/>
      <c r="B14" s="29">
        <v>2</v>
      </c>
      <c r="C14" s="1223" t="str">
        <f>INDEX(M4:M32,CW3)</f>
        <v>Ferda Nur ALTUN</v>
      </c>
      <c r="D14" s="1223"/>
      <c r="E14" s="633" t="str">
        <f>INDEX(BO4:BO32,CW3)</f>
        <v>Öğretmen</v>
      </c>
      <c r="F14" s="1131">
        <f>INDEX(BQ4:BQ32,CW3)</f>
        <v>0</v>
      </c>
      <c r="G14" s="1284" t="s">
        <v>647</v>
      </c>
      <c r="H14" s="1285"/>
      <c r="I14" s="1285"/>
      <c r="J14" s="1286"/>
      <c r="K14" s="848" t="s">
        <v>832</v>
      </c>
      <c r="L14" s="28"/>
      <c r="M14" s="1210"/>
      <c r="N14" s="1211"/>
      <c r="O14" s="1211"/>
      <c r="P14" s="1211"/>
      <c r="Q14" s="121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1"/>
      <c r="AY14" s="871"/>
      <c r="AZ14" s="871"/>
      <c r="BA14" s="871"/>
      <c r="BB14" s="871"/>
      <c r="BC14" s="871"/>
      <c r="BD14" s="871"/>
      <c r="BE14" s="871"/>
      <c r="BF14" s="871"/>
      <c r="BG14" s="871"/>
      <c r="BH14" s="871"/>
      <c r="BI14" s="871"/>
      <c r="BJ14" s="871"/>
      <c r="BK14" s="871"/>
      <c r="BL14" s="871"/>
      <c r="BM14" s="756"/>
      <c r="BN14" s="872"/>
      <c r="BO14" s="1227"/>
      <c r="BP14" s="1228"/>
      <c r="BQ14" s="1208"/>
      <c r="BR14" s="1209"/>
      <c r="BS14" s="876">
        <v>11</v>
      </c>
      <c r="BT14" s="1251"/>
      <c r="BU14" s="1252"/>
      <c r="BV14" s="1252"/>
      <c r="BW14" s="1252"/>
      <c r="BX14" s="1252"/>
      <c r="BY14" s="1252"/>
      <c r="BZ14" s="1252"/>
      <c r="CA14" s="1252"/>
      <c r="CB14" s="1252"/>
      <c r="CC14" s="1253"/>
      <c r="CD14" s="1328"/>
      <c r="CE14" s="1329"/>
      <c r="CF14" s="1329"/>
      <c r="CG14" s="1329"/>
      <c r="CH14" s="1329"/>
      <c r="CI14" s="1329"/>
      <c r="CJ14" s="1329"/>
      <c r="CK14" s="1329"/>
      <c r="CL14" s="1329"/>
      <c r="CM14" s="1329"/>
      <c r="CN14" s="1329"/>
      <c r="CO14" s="1329"/>
      <c r="CP14" s="1329"/>
      <c r="CQ14" s="1329"/>
      <c r="CR14" s="1329"/>
      <c r="CS14" s="1330"/>
      <c r="CU14" s="17"/>
      <c r="CV14" s="20"/>
      <c r="CW14" s="20"/>
      <c r="CX14" s="20"/>
      <c r="CY14" s="20"/>
      <c r="CZ14" s="20"/>
      <c r="IU14" s="20"/>
    </row>
    <row r="15" spans="1:255" s="19" customFormat="1" ht="21" customHeight="1" thickBot="1">
      <c r="A15" s="21"/>
      <c r="B15" s="30">
        <v>3</v>
      </c>
      <c r="C15" s="1358" t="str">
        <f>INDEX(M4:M32,CW4)</f>
        <v>Suat ÖZTOPRAK</v>
      </c>
      <c r="D15" s="1358"/>
      <c r="E15" s="634" t="str">
        <f>INDEX(BO4:BO32,CW4)</f>
        <v>Öğretmen</v>
      </c>
      <c r="F15" s="1131">
        <f>INDEX(BQ4:BQ32,CW4)</f>
        <v>0</v>
      </c>
      <c r="G15" s="1284" t="s">
        <v>648</v>
      </c>
      <c r="H15" s="1285"/>
      <c r="I15" s="1285"/>
      <c r="J15" s="1286"/>
      <c r="K15" s="848" t="s">
        <v>832</v>
      </c>
      <c r="L15" s="31"/>
      <c r="M15" s="1210"/>
      <c r="N15" s="1211"/>
      <c r="O15" s="1211"/>
      <c r="P15" s="1211"/>
      <c r="Q15" s="121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1"/>
      <c r="AY15" s="871"/>
      <c r="AZ15" s="871"/>
      <c r="BA15" s="871"/>
      <c r="BB15" s="871"/>
      <c r="BC15" s="871"/>
      <c r="BD15" s="871"/>
      <c r="BE15" s="871"/>
      <c r="BF15" s="871"/>
      <c r="BG15" s="871"/>
      <c r="BH15" s="871"/>
      <c r="BI15" s="871"/>
      <c r="BJ15" s="871"/>
      <c r="BK15" s="871"/>
      <c r="BL15" s="871"/>
      <c r="BM15" s="756"/>
      <c r="BN15" s="872"/>
      <c r="BO15" s="1227"/>
      <c r="BP15" s="1228"/>
      <c r="BQ15" s="1208"/>
      <c r="BR15" s="1209"/>
      <c r="BS15" s="876">
        <v>12</v>
      </c>
      <c r="BT15" s="1251"/>
      <c r="BU15" s="1252"/>
      <c r="BV15" s="1252"/>
      <c r="BW15" s="1252"/>
      <c r="BX15" s="1252"/>
      <c r="BY15" s="1252"/>
      <c r="BZ15" s="1252"/>
      <c r="CA15" s="1252"/>
      <c r="CB15" s="1252"/>
      <c r="CC15" s="1253"/>
      <c r="CD15" s="1315" t="s">
        <v>855</v>
      </c>
      <c r="CE15" s="1316"/>
      <c r="CF15" s="1316"/>
      <c r="CG15" s="1316"/>
      <c r="CH15" s="1316"/>
      <c r="CI15" s="1316"/>
      <c r="CJ15" s="1316"/>
      <c r="CK15" s="1316"/>
      <c r="CL15" s="1316"/>
      <c r="CM15" s="1316"/>
      <c r="CN15" s="1316"/>
      <c r="CO15" s="1316"/>
      <c r="CP15" s="1316"/>
      <c r="CQ15" s="1316"/>
      <c r="CR15" s="1316"/>
      <c r="CS15" s="1317"/>
      <c r="CU15" s="17"/>
      <c r="CV15" s="20"/>
      <c r="CW15" s="20"/>
      <c r="CX15" s="20"/>
      <c r="CY15" s="20"/>
      <c r="CZ15" s="20"/>
      <c r="IU15" s="20"/>
    </row>
    <row r="16" spans="1:255" s="19" customFormat="1" ht="16.2" thickTop="1" thickBot="1">
      <c r="A16" s="21"/>
      <c r="B16" s="32"/>
      <c r="C16" s="33"/>
      <c r="D16" s="33"/>
      <c r="E16" s="34"/>
      <c r="F16" s="26"/>
      <c r="G16" s="1284" t="s">
        <v>677</v>
      </c>
      <c r="H16" s="1290"/>
      <c r="I16" s="1290"/>
      <c r="J16" s="1291"/>
      <c r="K16" s="848" t="s">
        <v>832</v>
      </c>
      <c r="L16" s="31"/>
      <c r="M16" s="1210"/>
      <c r="N16" s="1211"/>
      <c r="O16" s="1211"/>
      <c r="P16" s="1211"/>
      <c r="Q16" s="1211"/>
      <c r="R16" s="871"/>
      <c r="S16" s="871"/>
      <c r="T16" s="871"/>
      <c r="U16" s="871"/>
      <c r="V16" s="871"/>
      <c r="W16" s="871"/>
      <c r="X16" s="871"/>
      <c r="Y16" s="871"/>
      <c r="Z16" s="871"/>
      <c r="AA16" s="871"/>
      <c r="AB16" s="871"/>
      <c r="AC16" s="871"/>
      <c r="AD16" s="871"/>
      <c r="AE16" s="871"/>
      <c r="AF16" s="871"/>
      <c r="AG16" s="871"/>
      <c r="AH16" s="871"/>
      <c r="AI16" s="871"/>
      <c r="AJ16" s="871"/>
      <c r="AK16" s="871"/>
      <c r="AL16" s="871"/>
      <c r="AM16" s="871"/>
      <c r="AN16" s="871"/>
      <c r="AO16" s="871"/>
      <c r="AP16" s="871"/>
      <c r="AQ16" s="871"/>
      <c r="AR16" s="871"/>
      <c r="AS16" s="871"/>
      <c r="AT16" s="871"/>
      <c r="AU16" s="871"/>
      <c r="AV16" s="871"/>
      <c r="AW16" s="871"/>
      <c r="AX16" s="871"/>
      <c r="AY16" s="871"/>
      <c r="AZ16" s="871"/>
      <c r="BA16" s="871"/>
      <c r="BB16" s="871"/>
      <c r="BC16" s="871"/>
      <c r="BD16" s="871"/>
      <c r="BE16" s="871"/>
      <c r="BF16" s="871"/>
      <c r="BG16" s="871"/>
      <c r="BH16" s="871"/>
      <c r="BI16" s="871"/>
      <c r="BJ16" s="871"/>
      <c r="BK16" s="871"/>
      <c r="BL16" s="871"/>
      <c r="BM16" s="756"/>
      <c r="BN16" s="872"/>
      <c r="BO16" s="1227"/>
      <c r="BP16" s="1228"/>
      <c r="BQ16" s="1208"/>
      <c r="BR16" s="1209"/>
      <c r="BS16" s="876">
        <v>13</v>
      </c>
      <c r="BT16" s="1251"/>
      <c r="BU16" s="1252"/>
      <c r="BV16" s="1252"/>
      <c r="BW16" s="1252"/>
      <c r="BX16" s="1252"/>
      <c r="BY16" s="1252"/>
      <c r="BZ16" s="1252"/>
      <c r="CA16" s="1252"/>
      <c r="CB16" s="1252"/>
      <c r="CC16" s="1253"/>
      <c r="CD16" s="1340">
        <v>6.2</v>
      </c>
      <c r="CE16" s="1341"/>
      <c r="CF16" s="1341"/>
      <c r="CG16" s="1341"/>
      <c r="CH16" s="1341"/>
      <c r="CI16" s="1341"/>
      <c r="CJ16" s="1341"/>
      <c r="CK16" s="1341"/>
      <c r="CL16" s="1341"/>
      <c r="CM16" s="1341"/>
      <c r="CN16" s="1341"/>
      <c r="CO16" s="1341"/>
      <c r="CP16" s="1341"/>
      <c r="CQ16" s="1341"/>
      <c r="CR16" s="1341"/>
      <c r="CS16" s="1342"/>
      <c r="CU16" s="17"/>
      <c r="CV16" s="20"/>
      <c r="CW16" s="20"/>
      <c r="CX16" s="20"/>
      <c r="CY16" s="20"/>
      <c r="CZ16" s="20"/>
      <c r="IU16" s="20"/>
    </row>
    <row r="17" spans="1:255" s="19" customFormat="1" ht="18" thickTop="1">
      <c r="A17" s="21"/>
      <c r="B17" s="1360" t="s">
        <v>351</v>
      </c>
      <c r="C17" s="1361"/>
      <c r="D17" s="1361"/>
      <c r="E17" s="1362"/>
      <c r="F17" s="758"/>
      <c r="G17" s="1284" t="s">
        <v>649</v>
      </c>
      <c r="H17" s="1290"/>
      <c r="I17" s="1290"/>
      <c r="J17" s="1291"/>
      <c r="K17" s="848" t="s">
        <v>832</v>
      </c>
      <c r="L17" s="31"/>
      <c r="M17" s="1210"/>
      <c r="N17" s="1211"/>
      <c r="O17" s="1211"/>
      <c r="P17" s="1211"/>
      <c r="Q17" s="1211"/>
      <c r="R17" s="871"/>
      <c r="S17" s="871"/>
      <c r="T17" s="871"/>
      <c r="U17" s="871"/>
      <c r="V17" s="871"/>
      <c r="W17" s="871"/>
      <c r="X17" s="871"/>
      <c r="Y17" s="871"/>
      <c r="Z17" s="871"/>
      <c r="AA17" s="871"/>
      <c r="AB17" s="871"/>
      <c r="AC17" s="871"/>
      <c r="AD17" s="871"/>
      <c r="AE17" s="871"/>
      <c r="AF17" s="871"/>
      <c r="AG17" s="871"/>
      <c r="AH17" s="871"/>
      <c r="AI17" s="871"/>
      <c r="AJ17" s="871"/>
      <c r="AK17" s="871"/>
      <c r="AL17" s="871"/>
      <c r="AM17" s="871"/>
      <c r="AN17" s="871"/>
      <c r="AO17" s="871"/>
      <c r="AP17" s="871"/>
      <c r="AQ17" s="871"/>
      <c r="AR17" s="871"/>
      <c r="AS17" s="871"/>
      <c r="AT17" s="871"/>
      <c r="AU17" s="871"/>
      <c r="AV17" s="871"/>
      <c r="AW17" s="871"/>
      <c r="AX17" s="871"/>
      <c r="AY17" s="871"/>
      <c r="AZ17" s="871"/>
      <c r="BA17" s="871"/>
      <c r="BB17" s="871"/>
      <c r="BC17" s="871"/>
      <c r="BD17" s="871"/>
      <c r="BE17" s="871"/>
      <c r="BF17" s="871"/>
      <c r="BG17" s="871"/>
      <c r="BH17" s="871"/>
      <c r="BI17" s="871"/>
      <c r="BJ17" s="871"/>
      <c r="BK17" s="871"/>
      <c r="BL17" s="871"/>
      <c r="BM17" s="756"/>
      <c r="BN17" s="872"/>
      <c r="BO17" s="1227"/>
      <c r="BP17" s="1228"/>
      <c r="BQ17" s="1208"/>
      <c r="BR17" s="1209"/>
      <c r="BS17" s="876">
        <v>14</v>
      </c>
      <c r="BT17" s="1251"/>
      <c r="BU17" s="1252"/>
      <c r="BV17" s="1252"/>
      <c r="BW17" s="1252"/>
      <c r="BX17" s="1252"/>
      <c r="BY17" s="1252"/>
      <c r="BZ17" s="1252"/>
      <c r="CA17" s="1252"/>
      <c r="CB17" s="1252"/>
      <c r="CC17" s="1253"/>
      <c r="CD17" s="1315"/>
      <c r="CE17" s="1316"/>
      <c r="CF17" s="1316"/>
      <c r="CG17" s="1316"/>
      <c r="CH17" s="1316"/>
      <c r="CI17" s="1316"/>
      <c r="CJ17" s="1316"/>
      <c r="CK17" s="1316"/>
      <c r="CL17" s="1316"/>
      <c r="CM17" s="1316"/>
      <c r="CN17" s="1316"/>
      <c r="CO17" s="1316"/>
      <c r="CP17" s="1316"/>
      <c r="CQ17" s="1316"/>
      <c r="CR17" s="1316"/>
      <c r="CS17" s="1317"/>
      <c r="CU17" s="17"/>
      <c r="CV17" s="20"/>
      <c r="CW17" s="20"/>
      <c r="CX17" s="20"/>
      <c r="CY17" s="20"/>
      <c r="CZ17" s="20"/>
      <c r="IU17" s="20"/>
    </row>
    <row r="18" spans="1:255" s="19" customFormat="1" ht="15.6" thickBot="1">
      <c r="A18" s="21"/>
      <c r="B18" s="1295" t="str">
        <f>INDEX(BS34:BS41,'VERİ GİRİŞİ'!L2)</f>
        <v>E-45199961-841.02/ 120928280</v>
      </c>
      <c r="C18" s="1296"/>
      <c r="D18" s="1297">
        <f>INDEX(BY34:BY41,'VERİ GİRİŞİ'!L2)</f>
        <v>0</v>
      </c>
      <c r="E18" s="1298"/>
      <c r="F18" s="26"/>
      <c r="G18" s="1292" t="s">
        <v>650</v>
      </c>
      <c r="H18" s="1293"/>
      <c r="I18" s="1293"/>
      <c r="J18" s="1294"/>
      <c r="K18" s="848" t="s">
        <v>832</v>
      </c>
      <c r="L18" s="31"/>
      <c r="M18" s="1214"/>
      <c r="N18" s="1215"/>
      <c r="O18" s="1215"/>
      <c r="P18" s="1215"/>
      <c r="Q18" s="1216"/>
      <c r="R18" s="871"/>
      <c r="S18" s="871"/>
      <c r="T18" s="871"/>
      <c r="U18" s="871"/>
      <c r="V18" s="871"/>
      <c r="W18" s="871"/>
      <c r="X18" s="871"/>
      <c r="Y18" s="871"/>
      <c r="Z18" s="871"/>
      <c r="AA18" s="871"/>
      <c r="AB18" s="871"/>
      <c r="AC18" s="871"/>
      <c r="AD18" s="871"/>
      <c r="AE18" s="871"/>
      <c r="AF18" s="871"/>
      <c r="AG18" s="871"/>
      <c r="AH18" s="871"/>
      <c r="AI18" s="871"/>
      <c r="AJ18" s="871"/>
      <c r="AK18" s="871"/>
      <c r="AL18" s="871"/>
      <c r="AM18" s="871"/>
      <c r="AN18" s="871"/>
      <c r="AO18" s="871"/>
      <c r="AP18" s="871"/>
      <c r="AQ18" s="871"/>
      <c r="AR18" s="871"/>
      <c r="AS18" s="871"/>
      <c r="AT18" s="871"/>
      <c r="AU18" s="871"/>
      <c r="AV18" s="871"/>
      <c r="AW18" s="871"/>
      <c r="AX18" s="871"/>
      <c r="AY18" s="871"/>
      <c r="AZ18" s="871"/>
      <c r="BA18" s="871"/>
      <c r="BB18" s="871"/>
      <c r="BC18" s="871"/>
      <c r="BD18" s="871"/>
      <c r="BE18" s="871"/>
      <c r="BF18" s="871"/>
      <c r="BG18" s="871"/>
      <c r="BH18" s="871"/>
      <c r="BI18" s="871"/>
      <c r="BJ18" s="871"/>
      <c r="BK18" s="871"/>
      <c r="BL18" s="871"/>
      <c r="BM18" s="756"/>
      <c r="BN18" s="872"/>
      <c r="BO18" s="1227"/>
      <c r="BP18" s="1228"/>
      <c r="BQ18" s="1208"/>
      <c r="BR18" s="1209"/>
      <c r="BS18" s="876">
        <v>15</v>
      </c>
      <c r="BT18" s="1251"/>
      <c r="BU18" s="1252"/>
      <c r="BV18" s="1252"/>
      <c r="BW18" s="1252"/>
      <c r="BX18" s="1252"/>
      <c r="BY18" s="1252"/>
      <c r="BZ18" s="1252"/>
      <c r="CA18" s="1252"/>
      <c r="CB18" s="1252"/>
      <c r="CC18" s="1253"/>
      <c r="CD18" s="1315"/>
      <c r="CE18" s="1316"/>
      <c r="CF18" s="1316"/>
      <c r="CG18" s="1316"/>
      <c r="CH18" s="1316"/>
      <c r="CI18" s="1316"/>
      <c r="CJ18" s="1316"/>
      <c r="CK18" s="1316"/>
      <c r="CL18" s="1316"/>
      <c r="CM18" s="1316"/>
      <c r="CN18" s="1316"/>
      <c r="CO18" s="1316"/>
      <c r="CP18" s="1316"/>
      <c r="CQ18" s="1316"/>
      <c r="CR18" s="1316"/>
      <c r="CS18" s="1317"/>
      <c r="CU18" s="17"/>
      <c r="CV18" s="20"/>
      <c r="CW18" s="20"/>
      <c r="CX18" s="20"/>
      <c r="CY18" s="20"/>
      <c r="CZ18" s="20"/>
      <c r="IU18" s="20"/>
    </row>
    <row r="19" spans="1:255" s="19" customFormat="1" ht="14.4" thickTop="1" thickBot="1">
      <c r="A19" s="21"/>
      <c r="B19" s="1431"/>
      <c r="C19" s="1431"/>
      <c r="D19" s="1250"/>
      <c r="E19" s="1250"/>
      <c r="F19" s="26"/>
      <c r="G19" s="1423"/>
      <c r="H19" s="1424"/>
      <c r="I19" s="1424"/>
      <c r="J19" s="1424"/>
      <c r="K19" s="12"/>
      <c r="L19" s="12"/>
      <c r="M19" s="1214"/>
      <c r="N19" s="1215"/>
      <c r="O19" s="1215"/>
      <c r="P19" s="1215"/>
      <c r="Q19" s="1216"/>
      <c r="R19" s="871"/>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871"/>
      <c r="AQ19" s="871"/>
      <c r="AR19" s="871"/>
      <c r="AS19" s="871"/>
      <c r="AT19" s="871"/>
      <c r="AU19" s="871"/>
      <c r="AV19" s="871"/>
      <c r="AW19" s="871"/>
      <c r="AX19" s="871"/>
      <c r="AY19" s="871"/>
      <c r="AZ19" s="871"/>
      <c r="BA19" s="871"/>
      <c r="BB19" s="871"/>
      <c r="BC19" s="871"/>
      <c r="BD19" s="871"/>
      <c r="BE19" s="871"/>
      <c r="BF19" s="871"/>
      <c r="BG19" s="871"/>
      <c r="BH19" s="871"/>
      <c r="BI19" s="871"/>
      <c r="BJ19" s="871"/>
      <c r="BK19" s="871"/>
      <c r="BL19" s="871"/>
      <c r="BM19" s="756"/>
      <c r="BN19" s="872"/>
      <c r="BO19" s="1227"/>
      <c r="BP19" s="1228"/>
      <c r="BQ19" s="1208"/>
      <c r="BR19" s="1209"/>
      <c r="BS19" s="876">
        <v>16</v>
      </c>
      <c r="BT19" s="1251"/>
      <c r="BU19" s="1252"/>
      <c r="BV19" s="1252"/>
      <c r="BW19" s="1252"/>
      <c r="BX19" s="1252"/>
      <c r="BY19" s="1252"/>
      <c r="BZ19" s="1252"/>
      <c r="CA19" s="1252"/>
      <c r="CB19" s="1252"/>
      <c r="CC19" s="1253"/>
      <c r="CD19" s="1315"/>
      <c r="CE19" s="1316"/>
      <c r="CF19" s="1316"/>
      <c r="CG19" s="1316"/>
      <c r="CH19" s="1316"/>
      <c r="CI19" s="1316"/>
      <c r="CJ19" s="1316"/>
      <c r="CK19" s="1316"/>
      <c r="CL19" s="1316"/>
      <c r="CM19" s="1316"/>
      <c r="CN19" s="1316"/>
      <c r="CO19" s="1316"/>
      <c r="CP19" s="1316"/>
      <c r="CQ19" s="1316"/>
      <c r="CR19" s="1316"/>
      <c r="CS19" s="1317"/>
      <c r="CU19" s="17"/>
      <c r="CV19" s="20"/>
      <c r="CW19" s="20"/>
      <c r="CX19" s="20"/>
      <c r="CY19" s="20"/>
      <c r="CZ19" s="20"/>
      <c r="IU19" s="20"/>
    </row>
    <row r="20" spans="1:255" s="19" customFormat="1" ht="15" customHeight="1" thickTop="1" thickBot="1">
      <c r="A20" s="21"/>
      <c r="B20" s="1412" t="s">
        <v>502</v>
      </c>
      <c r="C20" s="1413"/>
      <c r="D20" s="1413"/>
      <c r="E20" s="1413"/>
      <c r="F20" s="1414"/>
      <c r="G20" s="21"/>
      <c r="H20" s="1432" t="s">
        <v>651</v>
      </c>
      <c r="I20" s="1433"/>
      <c r="J20" s="1433"/>
      <c r="K20" s="1434"/>
      <c r="L20" s="35"/>
      <c r="M20" s="1214"/>
      <c r="N20" s="1215"/>
      <c r="O20" s="1215"/>
      <c r="P20" s="1215"/>
      <c r="Q20" s="1216"/>
      <c r="R20" s="871"/>
      <c r="S20" s="871"/>
      <c r="T20" s="871"/>
      <c r="U20" s="871"/>
      <c r="V20" s="871"/>
      <c r="W20" s="871"/>
      <c r="X20" s="871"/>
      <c r="Y20" s="871"/>
      <c r="Z20" s="871"/>
      <c r="AA20" s="871"/>
      <c r="AB20" s="871"/>
      <c r="AC20" s="871"/>
      <c r="AD20" s="871"/>
      <c r="AE20" s="871"/>
      <c r="AF20" s="871"/>
      <c r="AG20" s="871"/>
      <c r="AH20" s="871"/>
      <c r="AI20" s="871"/>
      <c r="AJ20" s="871"/>
      <c r="AK20" s="871"/>
      <c r="AL20" s="871"/>
      <c r="AM20" s="871"/>
      <c r="AN20" s="871"/>
      <c r="AO20" s="871"/>
      <c r="AP20" s="871"/>
      <c r="AQ20" s="871"/>
      <c r="AR20" s="871"/>
      <c r="AS20" s="871"/>
      <c r="AT20" s="871"/>
      <c r="AU20" s="871"/>
      <c r="AV20" s="871"/>
      <c r="AW20" s="871"/>
      <c r="AX20" s="871"/>
      <c r="AY20" s="871"/>
      <c r="AZ20" s="871"/>
      <c r="BA20" s="871"/>
      <c r="BB20" s="871"/>
      <c r="BC20" s="871"/>
      <c r="BD20" s="871"/>
      <c r="BE20" s="871"/>
      <c r="BF20" s="871"/>
      <c r="BG20" s="871"/>
      <c r="BH20" s="871"/>
      <c r="BI20" s="871"/>
      <c r="BJ20" s="871"/>
      <c r="BK20" s="871"/>
      <c r="BL20" s="871"/>
      <c r="BM20" s="756"/>
      <c r="BN20" s="872"/>
      <c r="BO20" s="1227"/>
      <c r="BP20" s="1228"/>
      <c r="BQ20" s="1208"/>
      <c r="BR20" s="1209"/>
      <c r="BS20" s="876">
        <v>17</v>
      </c>
      <c r="BT20" s="1251"/>
      <c r="BU20" s="1252"/>
      <c r="BV20" s="1252"/>
      <c r="BW20" s="1252"/>
      <c r="BX20" s="1252"/>
      <c r="BY20" s="1252"/>
      <c r="BZ20" s="1252"/>
      <c r="CA20" s="1252"/>
      <c r="CB20" s="1252"/>
      <c r="CC20" s="1253"/>
      <c r="CD20" s="1315"/>
      <c r="CE20" s="1316"/>
      <c r="CF20" s="1316"/>
      <c r="CG20" s="1316"/>
      <c r="CH20" s="1316"/>
      <c r="CI20" s="1316"/>
      <c r="CJ20" s="1316"/>
      <c r="CK20" s="1316"/>
      <c r="CL20" s="1316"/>
      <c r="CM20" s="1316"/>
      <c r="CN20" s="1316"/>
      <c r="CO20" s="1316"/>
      <c r="CP20" s="1316"/>
      <c r="CQ20" s="1316"/>
      <c r="CR20" s="1316"/>
      <c r="CS20" s="1317"/>
      <c r="CU20" s="17"/>
      <c r="CV20" s="20"/>
      <c r="CW20" s="20"/>
      <c r="CX20" s="20"/>
      <c r="CY20" s="20"/>
      <c r="CZ20" s="20"/>
      <c r="IU20" s="20"/>
    </row>
    <row r="21" spans="1:255" s="19" customFormat="1" ht="20.25" customHeight="1" thickTop="1" thickBot="1">
      <c r="A21" s="21"/>
      <c r="B21" s="1415"/>
      <c r="C21" s="1416"/>
      <c r="D21" s="1416"/>
      <c r="E21" s="1416"/>
      <c r="F21" s="1417"/>
      <c r="G21" s="12"/>
      <c r="H21" s="1287" t="str">
        <f>INDEX(BT22:BT32,CV10)</f>
        <v>ZELİHA SEYMEN İLKOKULU</v>
      </c>
      <c r="I21" s="1288"/>
      <c r="J21" s="1288"/>
      <c r="K21" s="1289"/>
      <c r="L21" s="36"/>
      <c r="M21" s="1214"/>
      <c r="N21" s="1215"/>
      <c r="O21" s="1215"/>
      <c r="P21" s="1215"/>
      <c r="Q21" s="1216"/>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1"/>
      <c r="AY21" s="871"/>
      <c r="AZ21" s="871"/>
      <c r="BA21" s="871"/>
      <c r="BB21" s="871"/>
      <c r="BC21" s="871"/>
      <c r="BD21" s="871"/>
      <c r="BE21" s="871"/>
      <c r="BF21" s="871"/>
      <c r="BG21" s="871"/>
      <c r="BH21" s="871"/>
      <c r="BI21" s="871"/>
      <c r="BJ21" s="871"/>
      <c r="BK21" s="871"/>
      <c r="BL21" s="871"/>
      <c r="BM21" s="756"/>
      <c r="BN21" s="872"/>
      <c r="BO21" s="1227"/>
      <c r="BP21" s="1228"/>
      <c r="BQ21" s="1208"/>
      <c r="BR21" s="1209"/>
      <c r="BS21" s="1257" t="s">
        <v>652</v>
      </c>
      <c r="BT21" s="1258"/>
      <c r="BU21" s="1258"/>
      <c r="BV21" s="1258"/>
      <c r="BW21" s="1258"/>
      <c r="BX21" s="1258"/>
      <c r="BY21" s="1258"/>
      <c r="BZ21" s="1258"/>
      <c r="CA21" s="1258"/>
      <c r="CB21" s="1258"/>
      <c r="CC21" s="1259"/>
      <c r="CD21" s="1315"/>
      <c r="CE21" s="1316"/>
      <c r="CF21" s="1316"/>
      <c r="CG21" s="1316"/>
      <c r="CH21" s="1316"/>
      <c r="CI21" s="1316"/>
      <c r="CJ21" s="1316"/>
      <c r="CK21" s="1316"/>
      <c r="CL21" s="1316"/>
      <c r="CM21" s="1316"/>
      <c r="CN21" s="1316"/>
      <c r="CO21" s="1316"/>
      <c r="CP21" s="1316"/>
      <c r="CQ21" s="1316"/>
      <c r="CR21" s="1316"/>
      <c r="CS21" s="1317"/>
      <c r="CU21" s="17"/>
      <c r="CV21" s="20"/>
      <c r="CW21" s="20"/>
      <c r="CX21" s="20"/>
      <c r="CY21" s="20"/>
      <c r="CZ21" s="20"/>
      <c r="IU21" s="20"/>
    </row>
    <row r="22" spans="1:255" s="19" customFormat="1" ht="15.75" customHeight="1" thickTop="1" thickBot="1">
      <c r="A22" s="21"/>
      <c r="B22" s="995" t="s">
        <v>596</v>
      </c>
      <c r="C22" s="1348" t="s">
        <v>626</v>
      </c>
      <c r="D22" s="1348"/>
      <c r="E22" s="1348" t="s">
        <v>619</v>
      </c>
      <c r="F22" s="1359"/>
      <c r="G22" s="1133"/>
      <c r="H22" s="12"/>
      <c r="I22" s="12"/>
      <c r="J22" s="12"/>
      <c r="K22" s="12"/>
      <c r="L22" s="12"/>
      <c r="M22" s="1214"/>
      <c r="N22" s="1215"/>
      <c r="O22" s="1215"/>
      <c r="P22" s="1215"/>
      <c r="Q22" s="1216"/>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1"/>
      <c r="AY22" s="871"/>
      <c r="AZ22" s="871"/>
      <c r="BA22" s="871"/>
      <c r="BB22" s="871"/>
      <c r="BC22" s="871"/>
      <c r="BD22" s="871"/>
      <c r="BE22" s="871"/>
      <c r="BF22" s="871"/>
      <c r="BG22" s="871"/>
      <c r="BH22" s="871"/>
      <c r="BI22" s="871"/>
      <c r="BJ22" s="871"/>
      <c r="BK22" s="871"/>
      <c r="BL22" s="871"/>
      <c r="BM22" s="756"/>
      <c r="BN22" s="872"/>
      <c r="BO22" s="1227"/>
      <c r="BP22" s="1228"/>
      <c r="BQ22" s="1208"/>
      <c r="BR22" s="1209"/>
      <c r="BS22" s="877"/>
      <c r="BT22" s="1338"/>
      <c r="BU22" s="1338"/>
      <c r="BV22" s="1338"/>
      <c r="BW22" s="1338"/>
      <c r="BX22" s="1338"/>
      <c r="BY22" s="1338"/>
      <c r="BZ22" s="1338"/>
      <c r="CA22" s="1338"/>
      <c r="CB22" s="1338"/>
      <c r="CC22" s="1339"/>
      <c r="CD22" s="1315"/>
      <c r="CE22" s="1316"/>
      <c r="CF22" s="1316"/>
      <c r="CG22" s="1316"/>
      <c r="CH22" s="1316"/>
      <c r="CI22" s="1316"/>
      <c r="CJ22" s="1316"/>
      <c r="CK22" s="1316"/>
      <c r="CL22" s="1316"/>
      <c r="CM22" s="1316"/>
      <c r="CN22" s="1316"/>
      <c r="CO22" s="1316"/>
      <c r="CP22" s="1316"/>
      <c r="CQ22" s="1316"/>
      <c r="CR22" s="1316"/>
      <c r="CS22" s="1317"/>
      <c r="CU22" s="17"/>
      <c r="CV22" s="20"/>
      <c r="CW22" s="20"/>
      <c r="CX22" s="20"/>
      <c r="CY22" s="20"/>
      <c r="CZ22" s="20"/>
      <c r="IU22" s="20"/>
    </row>
    <row r="23" spans="1:255" s="19" customFormat="1" ht="19.5" customHeight="1" thickTop="1">
      <c r="A23" s="21"/>
      <c r="B23" s="37">
        <v>1</v>
      </c>
      <c r="C23" s="1223" t="str">
        <f>INDEX(M4:M32,'VERİ GİRİŞİ'!CV4)</f>
        <v>Mehmet Ali DİRİCAN</v>
      </c>
      <c r="D23" s="1223"/>
      <c r="E23" s="1223" t="str">
        <f>INDEX(BO4:BO32,'VERİ GİRİŞİ'!CV4)</f>
        <v>Müdür Yardımcısı</v>
      </c>
      <c r="F23" s="1224"/>
      <c r="G23" s="1132">
        <f>INDEX(BQ4:BQ32,'VERİ GİRİŞİ'!CV4)</f>
        <v>0</v>
      </c>
      <c r="H23" s="1349" t="s">
        <v>653</v>
      </c>
      <c r="I23" s="1350"/>
      <c r="J23" s="1350"/>
      <c r="K23" s="1351"/>
      <c r="L23" s="26"/>
      <c r="M23" s="1214"/>
      <c r="N23" s="1215"/>
      <c r="O23" s="1215"/>
      <c r="P23" s="1215"/>
      <c r="Q23" s="1216"/>
      <c r="R23" s="871"/>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1"/>
      <c r="AY23" s="871"/>
      <c r="AZ23" s="871"/>
      <c r="BA23" s="871"/>
      <c r="BB23" s="871"/>
      <c r="BC23" s="871"/>
      <c r="BD23" s="871"/>
      <c r="BE23" s="871"/>
      <c r="BF23" s="871"/>
      <c r="BG23" s="871"/>
      <c r="BH23" s="871"/>
      <c r="BI23" s="871"/>
      <c r="BJ23" s="871"/>
      <c r="BK23" s="871"/>
      <c r="BL23" s="871"/>
      <c r="BM23" s="756"/>
      <c r="BN23" s="872"/>
      <c r="BO23" s="1227"/>
      <c r="BP23" s="1228"/>
      <c r="BQ23" s="1208"/>
      <c r="BR23" s="1209"/>
      <c r="BS23" s="876">
        <v>1</v>
      </c>
      <c r="BT23" s="1260" t="s">
        <v>839</v>
      </c>
      <c r="BU23" s="1261"/>
      <c r="BV23" s="1261"/>
      <c r="BW23" s="1261"/>
      <c r="BX23" s="1261"/>
      <c r="BY23" s="1261"/>
      <c r="BZ23" s="1261"/>
      <c r="CA23" s="1261"/>
      <c r="CB23" s="1261"/>
      <c r="CC23" s="1262"/>
      <c r="CD23" s="1315"/>
      <c r="CE23" s="1316"/>
      <c r="CF23" s="1316"/>
      <c r="CG23" s="1316"/>
      <c r="CH23" s="1316"/>
      <c r="CI23" s="1316"/>
      <c r="CJ23" s="1316"/>
      <c r="CK23" s="1316"/>
      <c r="CL23" s="1316"/>
      <c r="CM23" s="1316"/>
      <c r="CN23" s="1316"/>
      <c r="CO23" s="1316"/>
      <c r="CP23" s="1316"/>
      <c r="CQ23" s="1316"/>
      <c r="CR23" s="1316"/>
      <c r="CS23" s="1317"/>
      <c r="CU23" s="17"/>
      <c r="CV23" s="20"/>
      <c r="CW23" s="20"/>
      <c r="CX23" s="20"/>
      <c r="CY23" s="20"/>
      <c r="CZ23" s="20"/>
      <c r="IU23" s="20"/>
    </row>
    <row r="24" spans="1:255" s="19" customFormat="1" ht="17.25" customHeight="1" thickBot="1">
      <c r="A24" s="21"/>
      <c r="B24" s="37">
        <v>2</v>
      </c>
      <c r="C24" s="1223" t="str">
        <f>INDEX(M4:M32,'VERİ GİRİŞİ'!CV5)</f>
        <v>Ferda Nur ALTUN</v>
      </c>
      <c r="D24" s="1223"/>
      <c r="E24" s="1223" t="str">
        <f>INDEX(BO4:BO32,'VERİ GİRİŞİ'!CV5)</f>
        <v>Öğretmen</v>
      </c>
      <c r="F24" s="1224"/>
      <c r="G24" s="1132">
        <f>INDEX(BQ4:BQ32,'VERİ GİRİŞİ'!CV5)</f>
        <v>0</v>
      </c>
      <c r="H24" s="1363" t="s">
        <v>626</v>
      </c>
      <c r="I24" s="1223"/>
      <c r="J24" s="1223">
        <f>INDEX(M4:M32,CV11)</f>
        <v>0</v>
      </c>
      <c r="K24" s="1224"/>
      <c r="L24" s="31"/>
      <c r="M24" s="1214"/>
      <c r="N24" s="1215"/>
      <c r="O24" s="1215"/>
      <c r="P24" s="1215"/>
      <c r="Q24" s="1216"/>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871"/>
      <c r="BA24" s="871"/>
      <c r="BB24" s="871"/>
      <c r="BC24" s="871"/>
      <c r="BD24" s="871"/>
      <c r="BE24" s="871"/>
      <c r="BF24" s="871"/>
      <c r="BG24" s="871"/>
      <c r="BH24" s="871"/>
      <c r="BI24" s="871"/>
      <c r="BJ24" s="871"/>
      <c r="BK24" s="871"/>
      <c r="BL24" s="871"/>
      <c r="BM24" s="756"/>
      <c r="BN24" s="872"/>
      <c r="BO24" s="1227"/>
      <c r="BP24" s="1228"/>
      <c r="BQ24" s="1208"/>
      <c r="BR24" s="1209"/>
      <c r="BS24" s="876">
        <v>2</v>
      </c>
      <c r="BT24" s="1260"/>
      <c r="BU24" s="1261"/>
      <c r="BV24" s="1261"/>
      <c r="BW24" s="1261"/>
      <c r="BX24" s="1261"/>
      <c r="BY24" s="1261"/>
      <c r="BZ24" s="1261"/>
      <c r="CA24" s="1261"/>
      <c r="CB24" s="1261"/>
      <c r="CC24" s="1262"/>
      <c r="CD24" s="1315"/>
      <c r="CE24" s="1316"/>
      <c r="CF24" s="1316"/>
      <c r="CG24" s="1316"/>
      <c r="CH24" s="1316"/>
      <c r="CI24" s="1316"/>
      <c r="CJ24" s="1316"/>
      <c r="CK24" s="1316"/>
      <c r="CL24" s="1316"/>
      <c r="CM24" s="1316"/>
      <c r="CN24" s="1316"/>
      <c r="CO24" s="1316"/>
      <c r="CP24" s="1316"/>
      <c r="CQ24" s="1316"/>
      <c r="CR24" s="1316"/>
      <c r="CS24" s="1317"/>
      <c r="CU24" s="17"/>
      <c r="CV24" s="20"/>
      <c r="CW24" s="20"/>
      <c r="CX24" s="20"/>
      <c r="CY24" s="20"/>
      <c r="CZ24" s="20"/>
      <c r="IU24" s="20"/>
    </row>
    <row r="25" spans="1:255" s="19" customFormat="1" ht="18" customHeight="1" thickTop="1" thickBot="1">
      <c r="A25" s="21"/>
      <c r="B25" s="38">
        <v>3</v>
      </c>
      <c r="C25" s="1225" t="str">
        <f>INDEX(M4:$M$32,'VERİ GİRİŞİ'!CV6)</f>
        <v>Suat ÖZTOPRAK</v>
      </c>
      <c r="D25" s="1225"/>
      <c r="E25" s="1225" t="str">
        <f>INDEX(BO4:BO32,'VERİ GİRİŞİ'!CV6)</f>
        <v>Öğretmen</v>
      </c>
      <c r="F25" s="1226"/>
      <c r="G25" s="1132">
        <f>INDEX(BQ4:BQ32,'VERİ GİRİŞİ'!CV6)</f>
        <v>0</v>
      </c>
      <c r="H25" s="1418" t="s">
        <v>619</v>
      </c>
      <c r="I25" s="1225"/>
      <c r="J25" s="1225">
        <f>INDEX(BO4:BO32,CV11)</f>
        <v>0</v>
      </c>
      <c r="K25" s="1226"/>
      <c r="L25" s="31"/>
      <c r="M25" s="1210"/>
      <c r="N25" s="1211"/>
      <c r="O25" s="1211"/>
      <c r="P25" s="1211"/>
      <c r="Q25" s="1211"/>
      <c r="R25" s="871"/>
      <c r="S25" s="871"/>
      <c r="T25" s="871"/>
      <c r="U25" s="871"/>
      <c r="V25" s="871"/>
      <c r="W25" s="871"/>
      <c r="X25" s="871"/>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1"/>
      <c r="AY25" s="871"/>
      <c r="AZ25" s="871"/>
      <c r="BA25" s="871"/>
      <c r="BB25" s="871"/>
      <c r="BC25" s="871"/>
      <c r="BD25" s="871"/>
      <c r="BE25" s="871"/>
      <c r="BF25" s="871"/>
      <c r="BG25" s="871"/>
      <c r="BH25" s="871"/>
      <c r="BI25" s="871"/>
      <c r="BJ25" s="871"/>
      <c r="BK25" s="871"/>
      <c r="BL25" s="871"/>
      <c r="BM25" s="756"/>
      <c r="BN25" s="872"/>
      <c r="BO25" s="1227"/>
      <c r="BP25" s="1228"/>
      <c r="BQ25" s="1208"/>
      <c r="BR25" s="1209"/>
      <c r="BS25" s="876">
        <v>3</v>
      </c>
      <c r="BT25" s="1260"/>
      <c r="BU25" s="1261"/>
      <c r="BV25" s="1261"/>
      <c r="BW25" s="1261"/>
      <c r="BX25" s="1261"/>
      <c r="BY25" s="1261"/>
      <c r="BZ25" s="1261"/>
      <c r="CA25" s="1261"/>
      <c r="CB25" s="1261"/>
      <c r="CC25" s="1262"/>
      <c r="CD25" s="1319" t="s">
        <v>654</v>
      </c>
      <c r="CE25" s="1320"/>
      <c r="CF25" s="1320"/>
      <c r="CG25" s="1320"/>
      <c r="CH25" s="1320"/>
      <c r="CI25" s="1320"/>
      <c r="CJ25" s="1320"/>
      <c r="CK25" s="1320"/>
      <c r="CL25" s="1320"/>
      <c r="CM25" s="1320"/>
      <c r="CN25" s="1320"/>
      <c r="CO25" s="1320"/>
      <c r="CP25" s="1320"/>
      <c r="CQ25" s="1320"/>
      <c r="CR25" s="1320"/>
      <c r="CS25" s="1321"/>
      <c r="CU25" s="17"/>
      <c r="CV25" s="20"/>
      <c r="CW25" s="20"/>
      <c r="CX25" s="20"/>
      <c r="CY25" s="20"/>
      <c r="CZ25" s="20"/>
      <c r="IU25" s="20"/>
    </row>
    <row r="26" spans="1:255" s="19" customFormat="1" ht="15" customHeight="1" thickTop="1" thickBot="1">
      <c r="A26" s="21"/>
      <c r="B26" s="21"/>
      <c r="C26" s="21"/>
      <c r="D26" s="21"/>
      <c r="E26" s="21"/>
      <c r="F26" s="21"/>
      <c r="G26" s="21"/>
      <c r="H26" s="21"/>
      <c r="I26" s="21"/>
      <c r="J26" s="1411">
        <f>INDEX(BQ4:BQ32,CV11)</f>
        <v>0</v>
      </c>
      <c r="K26" s="1411"/>
      <c r="L26" s="21"/>
      <c r="M26" s="1210"/>
      <c r="N26" s="1211"/>
      <c r="O26" s="1211"/>
      <c r="P26" s="1211"/>
      <c r="Q26" s="121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756"/>
      <c r="BN26" s="872"/>
      <c r="BO26" s="1227"/>
      <c r="BP26" s="1228"/>
      <c r="BQ26" s="1208"/>
      <c r="BR26" s="1209"/>
      <c r="BS26" s="876">
        <v>4</v>
      </c>
      <c r="BT26" s="1260"/>
      <c r="BU26" s="1261"/>
      <c r="BV26" s="1261"/>
      <c r="BW26" s="1261"/>
      <c r="BX26" s="1261"/>
      <c r="BY26" s="1261"/>
      <c r="BZ26" s="1261"/>
      <c r="CA26" s="1261"/>
      <c r="CB26" s="1261"/>
      <c r="CC26" s="1262"/>
      <c r="CD26" s="1322"/>
      <c r="CE26" s="1323"/>
      <c r="CF26" s="1323"/>
      <c r="CG26" s="1323"/>
      <c r="CH26" s="1323"/>
      <c r="CI26" s="1323"/>
      <c r="CJ26" s="1323"/>
      <c r="CK26" s="1323"/>
      <c r="CL26" s="1323"/>
      <c r="CM26" s="1323"/>
      <c r="CN26" s="1323"/>
      <c r="CO26" s="1323"/>
      <c r="CP26" s="1323"/>
      <c r="CQ26" s="1323"/>
      <c r="CR26" s="1323"/>
      <c r="CS26" s="1324"/>
      <c r="CU26" s="17"/>
      <c r="CV26" s="20"/>
      <c r="CW26" s="20"/>
      <c r="CX26" s="20"/>
      <c r="CY26" s="20"/>
      <c r="CZ26" s="20"/>
      <c r="IU26" s="20"/>
    </row>
    <row r="27" spans="1:255" s="19" customFormat="1" ht="15" customHeight="1" thickTop="1">
      <c r="A27" s="21"/>
      <c r="B27" s="1352" t="s">
        <v>655</v>
      </c>
      <c r="C27" s="1353"/>
      <c r="D27" s="1353"/>
      <c r="E27" s="1353"/>
      <c r="F27" s="1354"/>
      <c r="G27" s="21"/>
      <c r="H27" s="1281" t="s">
        <v>656</v>
      </c>
      <c r="I27" s="1282"/>
      <c r="J27" s="1282"/>
      <c r="K27" s="1283"/>
      <c r="L27" s="26"/>
      <c r="M27" s="1210"/>
      <c r="N27" s="1211"/>
      <c r="O27" s="1211"/>
      <c r="P27" s="1211"/>
      <c r="Q27" s="1211"/>
      <c r="R27" s="871"/>
      <c r="S27" s="871"/>
      <c r="T27" s="871"/>
      <c r="U27" s="871"/>
      <c r="V27" s="871"/>
      <c r="W27" s="871"/>
      <c r="X27" s="871"/>
      <c r="Y27" s="871"/>
      <c r="Z27" s="871"/>
      <c r="AA27" s="871"/>
      <c r="AB27" s="871"/>
      <c r="AC27" s="871"/>
      <c r="AD27" s="871"/>
      <c r="AE27" s="871"/>
      <c r="AF27" s="871"/>
      <c r="AG27" s="871"/>
      <c r="AH27" s="871"/>
      <c r="AI27" s="871"/>
      <c r="AJ27" s="871"/>
      <c r="AK27" s="871"/>
      <c r="AL27" s="871"/>
      <c r="AM27" s="871"/>
      <c r="AN27" s="871"/>
      <c r="AO27" s="871"/>
      <c r="AP27" s="871"/>
      <c r="AQ27" s="871"/>
      <c r="AR27" s="871"/>
      <c r="AS27" s="871"/>
      <c r="AT27" s="871"/>
      <c r="AU27" s="871"/>
      <c r="AV27" s="871"/>
      <c r="AW27" s="871"/>
      <c r="AX27" s="871"/>
      <c r="AY27" s="871"/>
      <c r="AZ27" s="871"/>
      <c r="BA27" s="871"/>
      <c r="BB27" s="871"/>
      <c r="BC27" s="871"/>
      <c r="BD27" s="871"/>
      <c r="BE27" s="871"/>
      <c r="BF27" s="871"/>
      <c r="BG27" s="871"/>
      <c r="BH27" s="871"/>
      <c r="BI27" s="871"/>
      <c r="BJ27" s="871"/>
      <c r="BK27" s="871"/>
      <c r="BL27" s="871"/>
      <c r="BM27" s="756"/>
      <c r="BN27" s="872"/>
      <c r="BO27" s="1227"/>
      <c r="BP27" s="1228"/>
      <c r="BQ27" s="1208"/>
      <c r="BR27" s="1209"/>
      <c r="BS27" s="876">
        <v>5</v>
      </c>
      <c r="BT27" s="1260"/>
      <c r="BU27" s="1261"/>
      <c r="BV27" s="1261"/>
      <c r="BW27" s="1261"/>
      <c r="BX27" s="1261"/>
      <c r="BY27" s="1261"/>
      <c r="BZ27" s="1261"/>
      <c r="CA27" s="1261"/>
      <c r="CB27" s="1261"/>
      <c r="CC27" s="1262"/>
      <c r="CD27" s="744">
        <v>1</v>
      </c>
      <c r="CE27" s="1318" t="s">
        <v>657</v>
      </c>
      <c r="CF27" s="1316"/>
      <c r="CG27" s="1316"/>
      <c r="CH27" s="1316"/>
      <c r="CI27" s="1316"/>
      <c r="CJ27" s="1316"/>
      <c r="CK27" s="1316"/>
      <c r="CL27" s="1316"/>
      <c r="CM27" s="1316"/>
      <c r="CN27" s="1316"/>
      <c r="CO27" s="1316"/>
      <c r="CP27" s="1316"/>
      <c r="CQ27" s="1316"/>
      <c r="CR27" s="1316"/>
      <c r="CS27" s="1317"/>
      <c r="CU27" s="17"/>
      <c r="CV27" s="20"/>
      <c r="CW27" s="20"/>
      <c r="CX27" s="20"/>
      <c r="CY27" s="20"/>
      <c r="CZ27" s="20"/>
      <c r="IU27" s="20"/>
    </row>
    <row r="28" spans="1:255" s="19" customFormat="1" ht="21" customHeight="1" thickBot="1">
      <c r="A28" s="21"/>
      <c r="B28" s="1355"/>
      <c r="C28" s="1356"/>
      <c r="D28" s="1356"/>
      <c r="E28" s="1356"/>
      <c r="F28" s="1357"/>
      <c r="G28" s="12"/>
      <c r="H28" s="1303" t="str">
        <f>INDEX(CD14:CD24,CV12)</f>
        <v>40.149.423.18683.13.68.01.03.02</v>
      </c>
      <c r="I28" s="1304"/>
      <c r="J28" s="1304"/>
      <c r="K28" s="1305"/>
      <c r="L28" s="26"/>
      <c r="M28" s="1210"/>
      <c r="N28" s="1211"/>
      <c r="O28" s="1211"/>
      <c r="P28" s="1211"/>
      <c r="Q28" s="1211"/>
      <c r="R28" s="871"/>
      <c r="S28" s="871"/>
      <c r="T28" s="871"/>
      <c r="U28" s="871"/>
      <c r="V28" s="871"/>
      <c r="W28" s="871"/>
      <c r="X28" s="871"/>
      <c r="Y28" s="871"/>
      <c r="Z28" s="871"/>
      <c r="AA28" s="871"/>
      <c r="AB28" s="871"/>
      <c r="AC28" s="871"/>
      <c r="AD28" s="871"/>
      <c r="AE28" s="871"/>
      <c r="AF28" s="871"/>
      <c r="AG28" s="871"/>
      <c r="AH28" s="871"/>
      <c r="AI28" s="871"/>
      <c r="AJ28" s="871"/>
      <c r="AK28" s="871"/>
      <c r="AL28" s="871"/>
      <c r="AM28" s="871"/>
      <c r="AN28" s="871"/>
      <c r="AO28" s="871"/>
      <c r="AP28" s="871"/>
      <c r="AQ28" s="871"/>
      <c r="AR28" s="871"/>
      <c r="AS28" s="871"/>
      <c r="AT28" s="871"/>
      <c r="AU28" s="871"/>
      <c r="AV28" s="871"/>
      <c r="AW28" s="871"/>
      <c r="AX28" s="871"/>
      <c r="AY28" s="871"/>
      <c r="AZ28" s="871"/>
      <c r="BA28" s="871"/>
      <c r="BB28" s="871"/>
      <c r="BC28" s="871"/>
      <c r="BD28" s="871"/>
      <c r="BE28" s="871"/>
      <c r="BF28" s="871"/>
      <c r="BG28" s="871"/>
      <c r="BH28" s="871"/>
      <c r="BI28" s="871"/>
      <c r="BJ28" s="871"/>
      <c r="BK28" s="871"/>
      <c r="BL28" s="871"/>
      <c r="BM28" s="756"/>
      <c r="BN28" s="872"/>
      <c r="BO28" s="1227"/>
      <c r="BP28" s="1228"/>
      <c r="BQ28" s="1208"/>
      <c r="BR28" s="1209"/>
      <c r="BS28" s="876">
        <v>6</v>
      </c>
      <c r="BT28" s="1260"/>
      <c r="BU28" s="1261"/>
      <c r="BV28" s="1261"/>
      <c r="BW28" s="1261"/>
      <c r="BX28" s="1261"/>
      <c r="BY28" s="1261"/>
      <c r="BZ28" s="1261"/>
      <c r="CA28" s="1261"/>
      <c r="CB28" s="1261"/>
      <c r="CC28" s="1262"/>
      <c r="CD28" s="744">
        <v>2</v>
      </c>
      <c r="CE28" s="1318" t="s">
        <v>658</v>
      </c>
      <c r="CF28" s="1316"/>
      <c r="CG28" s="1316"/>
      <c r="CH28" s="1316"/>
      <c r="CI28" s="1316"/>
      <c r="CJ28" s="1316"/>
      <c r="CK28" s="1316"/>
      <c r="CL28" s="1316"/>
      <c r="CM28" s="1316"/>
      <c r="CN28" s="1316"/>
      <c r="CO28" s="1316"/>
      <c r="CP28" s="1316"/>
      <c r="CQ28" s="1316"/>
      <c r="CR28" s="1316"/>
      <c r="CS28" s="1317"/>
      <c r="CU28" s="17"/>
      <c r="CV28" s="20"/>
      <c r="CW28" s="20"/>
      <c r="CX28" s="20"/>
      <c r="CY28" s="20"/>
      <c r="CZ28" s="20"/>
      <c r="IU28" s="20"/>
    </row>
    <row r="29" spans="1:255" s="19" customFormat="1" ht="15" customHeight="1" thickTop="1">
      <c r="A29" s="21"/>
      <c r="B29" s="1309" t="str">
        <f>INDEX(CD3:CD12,CV13)</f>
        <v>T.C.</v>
      </c>
      <c r="C29" s="1310"/>
      <c r="D29" s="1310"/>
      <c r="E29" s="1310"/>
      <c r="F29" s="1311"/>
      <c r="G29" s="12"/>
      <c r="H29" s="1281"/>
      <c r="I29" s="1282"/>
      <c r="J29" s="1282"/>
      <c r="K29" s="1283"/>
      <c r="L29" s="31"/>
      <c r="M29" s="1210"/>
      <c r="N29" s="1211"/>
      <c r="O29" s="1211"/>
      <c r="P29" s="1211"/>
      <c r="Q29" s="1211"/>
      <c r="R29" s="871"/>
      <c r="S29" s="871"/>
      <c r="T29" s="871"/>
      <c r="U29" s="871"/>
      <c r="V29" s="871"/>
      <c r="W29" s="871"/>
      <c r="X29" s="871"/>
      <c r="Y29" s="871"/>
      <c r="Z29" s="871"/>
      <c r="AA29" s="871"/>
      <c r="AB29" s="871"/>
      <c r="AC29" s="871"/>
      <c r="AD29" s="871"/>
      <c r="AE29" s="871"/>
      <c r="AF29" s="871"/>
      <c r="AG29" s="871"/>
      <c r="AH29" s="871"/>
      <c r="AI29" s="871"/>
      <c r="AJ29" s="871"/>
      <c r="AK29" s="871"/>
      <c r="AL29" s="871"/>
      <c r="AM29" s="871"/>
      <c r="AN29" s="871"/>
      <c r="AO29" s="871"/>
      <c r="AP29" s="871"/>
      <c r="AQ29" s="871"/>
      <c r="AR29" s="871"/>
      <c r="AS29" s="871"/>
      <c r="AT29" s="871"/>
      <c r="AU29" s="871"/>
      <c r="AV29" s="871"/>
      <c r="AW29" s="871"/>
      <c r="AX29" s="871"/>
      <c r="AY29" s="871"/>
      <c r="AZ29" s="871"/>
      <c r="BA29" s="871"/>
      <c r="BB29" s="871"/>
      <c r="BC29" s="871"/>
      <c r="BD29" s="871"/>
      <c r="BE29" s="871"/>
      <c r="BF29" s="871"/>
      <c r="BG29" s="871"/>
      <c r="BH29" s="871"/>
      <c r="BI29" s="871"/>
      <c r="BJ29" s="871"/>
      <c r="BK29" s="871"/>
      <c r="BL29" s="871"/>
      <c r="BM29" s="756"/>
      <c r="BN29" s="872"/>
      <c r="BO29" s="1227"/>
      <c r="BP29" s="1228"/>
      <c r="BQ29" s="1208"/>
      <c r="BR29" s="1209"/>
      <c r="BS29" s="876">
        <v>7</v>
      </c>
      <c r="BT29" s="1260"/>
      <c r="BU29" s="1261"/>
      <c r="BV29" s="1261"/>
      <c r="BW29" s="1261"/>
      <c r="BX29" s="1261"/>
      <c r="BY29" s="1261"/>
      <c r="BZ29" s="1261"/>
      <c r="CA29" s="1261"/>
      <c r="CB29" s="1261"/>
      <c r="CC29" s="1262"/>
      <c r="CD29" s="744">
        <v>3</v>
      </c>
      <c r="CE29" s="1318" t="s">
        <v>659</v>
      </c>
      <c r="CF29" s="1316"/>
      <c r="CG29" s="1316"/>
      <c r="CH29" s="1316"/>
      <c r="CI29" s="1316"/>
      <c r="CJ29" s="1316"/>
      <c r="CK29" s="1316"/>
      <c r="CL29" s="1316"/>
      <c r="CM29" s="1316"/>
      <c r="CN29" s="1316"/>
      <c r="CO29" s="1316"/>
      <c r="CP29" s="1316"/>
      <c r="CQ29" s="1316"/>
      <c r="CR29" s="1316"/>
      <c r="CS29" s="1317"/>
      <c r="CU29" s="17"/>
      <c r="CV29" s="20"/>
      <c r="CW29" s="20"/>
      <c r="CX29" s="20"/>
      <c r="CY29" s="20"/>
      <c r="CZ29" s="20"/>
      <c r="IU29" s="20"/>
    </row>
    <row r="30" spans="1:255" s="19" customFormat="1" ht="19.5" customHeight="1" thickBot="1">
      <c r="A30" s="21"/>
      <c r="B30" s="1309" t="str">
        <f>INDEX(CE3:CE12,CV13)</f>
        <v>KARATAY KAYMAKAMLIĞI</v>
      </c>
      <c r="C30" s="1310"/>
      <c r="D30" s="1310"/>
      <c r="E30" s="1310"/>
      <c r="F30" s="1311"/>
      <c r="G30" s="12"/>
      <c r="H30" s="1244"/>
      <c r="I30" s="1245"/>
      <c r="J30" s="1245"/>
      <c r="K30" s="39"/>
      <c r="L30" s="26"/>
      <c r="M30" s="1210"/>
      <c r="N30" s="1211"/>
      <c r="O30" s="1211"/>
      <c r="P30" s="1211"/>
      <c r="Q30" s="1211"/>
      <c r="R30" s="871"/>
      <c r="S30" s="871"/>
      <c r="T30" s="871"/>
      <c r="U30" s="871"/>
      <c r="V30" s="871"/>
      <c r="W30" s="871"/>
      <c r="X30" s="871"/>
      <c r="Y30" s="871"/>
      <c r="Z30" s="871"/>
      <c r="AA30" s="871"/>
      <c r="AB30" s="871"/>
      <c r="AC30" s="871"/>
      <c r="AD30" s="871"/>
      <c r="AE30" s="871"/>
      <c r="AF30" s="871"/>
      <c r="AG30" s="871"/>
      <c r="AH30" s="871"/>
      <c r="AI30" s="871"/>
      <c r="AJ30" s="871"/>
      <c r="AK30" s="871"/>
      <c r="AL30" s="871"/>
      <c r="AM30" s="871"/>
      <c r="AN30" s="871"/>
      <c r="AO30" s="871"/>
      <c r="AP30" s="871"/>
      <c r="AQ30" s="871"/>
      <c r="AR30" s="871"/>
      <c r="AS30" s="871"/>
      <c r="AT30" s="871"/>
      <c r="AU30" s="871"/>
      <c r="AV30" s="871"/>
      <c r="AW30" s="871"/>
      <c r="AX30" s="871"/>
      <c r="AY30" s="871"/>
      <c r="AZ30" s="871"/>
      <c r="BA30" s="871"/>
      <c r="BB30" s="871"/>
      <c r="BC30" s="871"/>
      <c r="BD30" s="871"/>
      <c r="BE30" s="871"/>
      <c r="BF30" s="871"/>
      <c r="BG30" s="871"/>
      <c r="BH30" s="871"/>
      <c r="BI30" s="871"/>
      <c r="BJ30" s="871"/>
      <c r="BK30" s="871"/>
      <c r="BL30" s="871"/>
      <c r="BM30" s="756"/>
      <c r="BN30" s="872"/>
      <c r="BO30" s="1227"/>
      <c r="BP30" s="1228"/>
      <c r="BQ30" s="1208"/>
      <c r="BR30" s="1209"/>
      <c r="BS30" s="876">
        <v>8</v>
      </c>
      <c r="BT30" s="1260"/>
      <c r="BU30" s="1261"/>
      <c r="BV30" s="1261"/>
      <c r="BW30" s="1261"/>
      <c r="BX30" s="1261"/>
      <c r="BY30" s="1261"/>
      <c r="BZ30" s="1261"/>
      <c r="CA30" s="1261"/>
      <c r="CB30" s="1261"/>
      <c r="CC30" s="1262"/>
      <c r="CD30" s="744">
        <v>4</v>
      </c>
      <c r="CE30" s="1318"/>
      <c r="CF30" s="1316"/>
      <c r="CG30" s="1316"/>
      <c r="CH30" s="1316"/>
      <c r="CI30" s="1316"/>
      <c r="CJ30" s="1316"/>
      <c r="CK30" s="1316"/>
      <c r="CL30" s="1316"/>
      <c r="CM30" s="1316"/>
      <c r="CN30" s="1316"/>
      <c r="CO30" s="1316"/>
      <c r="CP30" s="1316"/>
      <c r="CQ30" s="1316"/>
      <c r="CR30" s="1316"/>
      <c r="CS30" s="1317"/>
      <c r="CU30" s="17"/>
      <c r="CV30" s="20"/>
      <c r="CW30" s="20"/>
      <c r="CX30" s="20"/>
      <c r="CY30" s="20"/>
      <c r="CZ30" s="20"/>
      <c r="IU30" s="20"/>
    </row>
    <row r="31" spans="1:255" s="19" customFormat="1" ht="18" customHeight="1" thickTop="1" thickBot="1">
      <c r="A31" s="21"/>
      <c r="B31" s="1295" t="str">
        <f>INDEX(CL3:CL12,CV13)</f>
        <v>Zeliha Seymen İlkokulu Müdürlüğü</v>
      </c>
      <c r="C31" s="1296"/>
      <c r="D31" s="1296"/>
      <c r="E31" s="1296"/>
      <c r="F31" s="1313"/>
      <c r="G31" s="12"/>
      <c r="H31" s="21"/>
      <c r="I31" s="21"/>
      <c r="J31" s="21"/>
      <c r="K31" s="21"/>
      <c r="L31" s="21"/>
      <c r="M31" s="1210"/>
      <c r="N31" s="1211"/>
      <c r="O31" s="1211"/>
      <c r="P31" s="1211"/>
      <c r="Q31" s="121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1"/>
      <c r="AY31" s="871"/>
      <c r="AZ31" s="871"/>
      <c r="BA31" s="871"/>
      <c r="BB31" s="871"/>
      <c r="BC31" s="871"/>
      <c r="BD31" s="871"/>
      <c r="BE31" s="871"/>
      <c r="BF31" s="871"/>
      <c r="BG31" s="871"/>
      <c r="BH31" s="871"/>
      <c r="BI31" s="871"/>
      <c r="BJ31" s="871"/>
      <c r="BK31" s="871"/>
      <c r="BL31" s="871"/>
      <c r="BM31" s="756"/>
      <c r="BN31" s="872"/>
      <c r="BO31" s="1227"/>
      <c r="BP31" s="1228"/>
      <c r="BQ31" s="1208"/>
      <c r="BR31" s="1209"/>
      <c r="BS31" s="876">
        <v>9</v>
      </c>
      <c r="BT31" s="1260"/>
      <c r="BU31" s="1261"/>
      <c r="BV31" s="1261"/>
      <c r="BW31" s="1261"/>
      <c r="BX31" s="1261"/>
      <c r="BY31" s="1261"/>
      <c r="BZ31" s="1261"/>
      <c r="CA31" s="1261"/>
      <c r="CB31" s="1261"/>
      <c r="CC31" s="1262"/>
      <c r="CD31" s="744">
        <v>5</v>
      </c>
      <c r="CE31" s="1318"/>
      <c r="CF31" s="1316"/>
      <c r="CG31" s="1316"/>
      <c r="CH31" s="1316"/>
      <c r="CI31" s="1316"/>
      <c r="CJ31" s="1316"/>
      <c r="CK31" s="1316"/>
      <c r="CL31" s="1316"/>
      <c r="CM31" s="1316"/>
      <c r="CN31" s="1316"/>
      <c r="CO31" s="1316"/>
      <c r="CP31" s="1316"/>
      <c r="CQ31" s="1316"/>
      <c r="CR31" s="1316"/>
      <c r="CS31" s="1317"/>
      <c r="CU31" s="17"/>
      <c r="CV31" s="20"/>
      <c r="CW31" s="20"/>
      <c r="CX31" s="20"/>
      <c r="CY31" s="20"/>
      <c r="CZ31" s="20"/>
      <c r="IU31" s="20"/>
    </row>
    <row r="32" spans="1:255" s="19" customFormat="1" ht="15" customHeight="1" thickTop="1" thickBot="1">
      <c r="A32" s="21"/>
      <c r="B32" s="1411">
        <f>INDEX(CR3:CR12,CV13)</f>
        <v>0</v>
      </c>
      <c r="C32" s="1411"/>
      <c r="D32" s="1411"/>
      <c r="E32" s="1411"/>
      <c r="F32" s="1411"/>
      <c r="G32" s="21"/>
      <c r="H32" s="1314"/>
      <c r="I32" s="1314"/>
      <c r="J32" s="1314"/>
      <c r="K32" s="40"/>
      <c r="L32" s="41"/>
      <c r="M32" s="1212"/>
      <c r="N32" s="1213"/>
      <c r="O32" s="1213"/>
      <c r="P32" s="1213"/>
      <c r="Q32" s="1213"/>
      <c r="R32" s="873"/>
      <c r="S32" s="873"/>
      <c r="T32" s="873"/>
      <c r="U32" s="873"/>
      <c r="V32" s="873"/>
      <c r="W32" s="873"/>
      <c r="X32" s="873"/>
      <c r="Y32" s="873"/>
      <c r="Z32" s="873"/>
      <c r="AA32" s="873"/>
      <c r="AB32" s="873"/>
      <c r="AC32" s="873"/>
      <c r="AD32" s="873"/>
      <c r="AE32" s="873"/>
      <c r="AF32" s="873"/>
      <c r="AG32" s="873"/>
      <c r="AH32" s="873"/>
      <c r="AI32" s="873"/>
      <c r="AJ32" s="873"/>
      <c r="AK32" s="873"/>
      <c r="AL32" s="873"/>
      <c r="AM32" s="873"/>
      <c r="AN32" s="873"/>
      <c r="AO32" s="873"/>
      <c r="AP32" s="873"/>
      <c r="AQ32" s="873"/>
      <c r="AR32" s="873"/>
      <c r="AS32" s="873"/>
      <c r="AT32" s="873"/>
      <c r="AU32" s="873"/>
      <c r="AV32" s="873"/>
      <c r="AW32" s="873"/>
      <c r="AX32" s="873"/>
      <c r="AY32" s="873"/>
      <c r="AZ32" s="873"/>
      <c r="BA32" s="873"/>
      <c r="BB32" s="873"/>
      <c r="BC32" s="873"/>
      <c r="BD32" s="873"/>
      <c r="BE32" s="873"/>
      <c r="BF32" s="873"/>
      <c r="BG32" s="873"/>
      <c r="BH32" s="873"/>
      <c r="BI32" s="873"/>
      <c r="BJ32" s="873"/>
      <c r="BK32" s="873"/>
      <c r="BL32" s="873"/>
      <c r="BM32" s="870"/>
      <c r="BN32" s="874"/>
      <c r="BO32" s="1227"/>
      <c r="BP32" s="1228"/>
      <c r="BQ32" s="1208"/>
      <c r="BR32" s="1209"/>
      <c r="BS32" s="878">
        <v>10</v>
      </c>
      <c r="BT32" s="1254"/>
      <c r="BU32" s="1255"/>
      <c r="BV32" s="1255"/>
      <c r="BW32" s="1255"/>
      <c r="BX32" s="1255"/>
      <c r="BY32" s="1255"/>
      <c r="BZ32" s="1255"/>
      <c r="CA32" s="1255"/>
      <c r="CB32" s="1255"/>
      <c r="CC32" s="1256"/>
      <c r="CD32" s="757">
        <v>6</v>
      </c>
      <c r="CE32" s="1382"/>
      <c r="CF32" s="1383"/>
      <c r="CG32" s="1383"/>
      <c r="CH32" s="1383"/>
      <c r="CI32" s="1383"/>
      <c r="CJ32" s="1383"/>
      <c r="CK32" s="1383"/>
      <c r="CL32" s="1383"/>
      <c r="CM32" s="1383"/>
      <c r="CN32" s="1383"/>
      <c r="CO32" s="1383"/>
      <c r="CP32" s="1383"/>
      <c r="CQ32" s="1383"/>
      <c r="CR32" s="1383"/>
      <c r="CS32" s="1384"/>
      <c r="CU32" s="17"/>
      <c r="CV32" s="20"/>
      <c r="CW32" s="20"/>
      <c r="CX32" s="20"/>
      <c r="CY32" s="20"/>
      <c r="CZ32" s="20"/>
      <c r="IU32" s="20"/>
    </row>
    <row r="33" spans="1:255" s="19" customFormat="1" ht="19.5" customHeight="1" thickTop="1">
      <c r="A33" s="21"/>
      <c r="B33" s="1246" t="s">
        <v>660</v>
      </c>
      <c r="C33" s="1247"/>
      <c r="D33" s="1247"/>
      <c r="E33" s="1247"/>
      <c r="F33" s="1248"/>
      <c r="G33" s="21"/>
      <c r="H33" s="1301" t="s">
        <v>661</v>
      </c>
      <c r="I33" s="1302"/>
      <c r="J33" s="1302"/>
      <c r="K33" s="753">
        <v>8.25</v>
      </c>
      <c r="L33" s="31"/>
      <c r="M33" s="1217" t="s">
        <v>662</v>
      </c>
      <c r="N33" s="1217" t="s">
        <v>617</v>
      </c>
      <c r="O33" s="1217" t="s">
        <v>663</v>
      </c>
      <c r="P33" s="1229" t="s">
        <v>785</v>
      </c>
      <c r="Q33" s="42"/>
      <c r="R33" s="43"/>
      <c r="S33" s="44"/>
      <c r="T33" s="45"/>
      <c r="U33" s="44"/>
      <c r="V33" s="46"/>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16"/>
      <c r="BP33" s="1055"/>
      <c r="BQ33" s="16"/>
      <c r="BR33" s="16"/>
      <c r="BS33" s="1331" t="s">
        <v>352</v>
      </c>
      <c r="BT33" s="1332"/>
      <c r="BU33" s="1332"/>
      <c r="BV33" s="1332"/>
      <c r="BW33" s="1332"/>
      <c r="BX33" s="1332"/>
      <c r="BY33" s="1332"/>
      <c r="BZ33" s="1332"/>
      <c r="CA33" s="1332"/>
      <c r="CB33" s="1332"/>
      <c r="CC33" s="1333"/>
      <c r="CD33" s="1370" t="s">
        <v>274</v>
      </c>
      <c r="CE33" s="1371"/>
      <c r="CF33" s="1371"/>
      <c r="CG33" s="1371"/>
      <c r="CH33" s="1371"/>
      <c r="CI33" s="1371"/>
      <c r="CJ33" s="1371"/>
      <c r="CK33" s="1371"/>
      <c r="CL33" s="1371"/>
      <c r="CM33" s="1371"/>
      <c r="CN33" s="1371"/>
      <c r="CO33" s="1371"/>
      <c r="CP33" s="1371"/>
      <c r="CQ33" s="1371"/>
      <c r="CR33" s="1371"/>
      <c r="CS33" s="1372"/>
      <c r="CU33" s="17"/>
      <c r="CV33" s="20"/>
      <c r="CW33" s="20"/>
      <c r="CX33" s="20"/>
      <c r="CY33" s="20"/>
      <c r="CZ33" s="20"/>
      <c r="IU33" s="20"/>
    </row>
    <row r="34" spans="1:255" s="19" customFormat="1" ht="15" customHeight="1">
      <c r="A34" s="21"/>
      <c r="B34" s="48" t="s">
        <v>596</v>
      </c>
      <c r="C34" s="1312" t="s">
        <v>626</v>
      </c>
      <c r="D34" s="1312"/>
      <c r="E34" s="1312" t="s">
        <v>619</v>
      </c>
      <c r="F34" s="1404"/>
      <c r="G34" s="21"/>
      <c r="H34" s="1307" t="s">
        <v>786</v>
      </c>
      <c r="I34" s="1308"/>
      <c r="J34" s="1308"/>
      <c r="K34" s="754"/>
      <c r="L34" s="31"/>
      <c r="M34" s="1217"/>
      <c r="N34" s="1217"/>
      <c r="O34" s="1217"/>
      <c r="P34" s="1230"/>
      <c r="Q34" s="42"/>
      <c r="R34" s="43"/>
      <c r="S34" s="44"/>
      <c r="T34" s="45"/>
      <c r="U34" s="44"/>
      <c r="V34" s="46"/>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16"/>
      <c r="BP34" s="1055"/>
      <c r="BQ34" s="16"/>
      <c r="BR34" s="16"/>
      <c r="BS34" s="1343" t="s">
        <v>699</v>
      </c>
      <c r="BT34" s="1344"/>
      <c r="BU34" s="1344"/>
      <c r="BV34" s="1344"/>
      <c r="BW34" s="1344"/>
      <c r="BX34" s="1344"/>
      <c r="BY34" s="1344"/>
      <c r="BZ34" s="1344"/>
      <c r="CA34" s="1344"/>
      <c r="CB34" s="1344"/>
      <c r="CC34" s="1345"/>
      <c r="CD34" s="1367" t="s">
        <v>134</v>
      </c>
      <c r="CE34" s="1368"/>
      <c r="CF34" s="1368"/>
      <c r="CG34" s="1368"/>
      <c r="CH34" s="1368"/>
      <c r="CI34" s="1368"/>
      <c r="CJ34" s="1368"/>
      <c r="CK34" s="1368"/>
      <c r="CL34" s="1368"/>
      <c r="CM34" s="1368"/>
      <c r="CN34" s="1368"/>
      <c r="CO34" s="1368"/>
      <c r="CP34" s="1368"/>
      <c r="CQ34" s="1368"/>
      <c r="CR34" s="1368"/>
      <c r="CS34" s="1369"/>
      <c r="CU34" s="17"/>
      <c r="CV34" s="20"/>
      <c r="CW34" s="20"/>
      <c r="CX34" s="20"/>
      <c r="CY34" s="20"/>
      <c r="CZ34" s="20"/>
      <c r="IU34" s="20"/>
    </row>
    <row r="35" spans="1:255" s="19" customFormat="1" ht="17.25" customHeight="1" thickBot="1">
      <c r="A35" s="21"/>
      <c r="B35" s="27">
        <v>1</v>
      </c>
      <c r="C35" s="1223" t="str">
        <f>INDEX(M4:M32,'VERİ GİRİŞİ'!CV7)</f>
        <v>Mehmet Ali DİRİCAN</v>
      </c>
      <c r="D35" s="1223"/>
      <c r="E35" s="1223" t="str">
        <f>INDEX(BO4:BO32,'VERİ GİRİŞİ'!CV7)</f>
        <v>Müdür Yardımcısı</v>
      </c>
      <c r="F35" s="1224"/>
      <c r="G35" s="1132">
        <f>INDEX(BQ4:BQ32,'VERİ GİRİŞİ'!CV7)</f>
        <v>0</v>
      </c>
      <c r="H35" s="1428" t="s">
        <v>787</v>
      </c>
      <c r="I35" s="1429"/>
      <c r="J35" s="1429"/>
      <c r="K35" s="755"/>
      <c r="L35" s="49"/>
      <c r="M35" s="1217"/>
      <c r="N35" s="1217"/>
      <c r="O35" s="1217"/>
      <c r="P35" s="1230"/>
      <c r="Q35" s="42"/>
      <c r="R35" s="50"/>
      <c r="S35" s="50"/>
      <c r="T35" s="45"/>
      <c r="U35" s="44"/>
      <c r="V35" s="46"/>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16"/>
      <c r="BP35" s="1055"/>
      <c r="BQ35" s="16"/>
      <c r="BR35" s="16"/>
      <c r="BS35" s="1334" t="s">
        <v>856</v>
      </c>
      <c r="BT35" s="1206"/>
      <c r="BU35" s="1206"/>
      <c r="BV35" s="1206"/>
      <c r="BW35" s="1206"/>
      <c r="BX35" s="1206"/>
      <c r="BY35" s="1205"/>
      <c r="BZ35" s="1206"/>
      <c r="CA35" s="1206"/>
      <c r="CB35" s="1206"/>
      <c r="CC35" s="1207"/>
      <c r="CD35" s="1335" t="s">
        <v>135</v>
      </c>
      <c r="CE35" s="1336"/>
      <c r="CF35" s="1336"/>
      <c r="CG35" s="1336"/>
      <c r="CH35" s="1336"/>
      <c r="CI35" s="1336"/>
      <c r="CJ35" s="1336"/>
      <c r="CK35" s="1336"/>
      <c r="CL35" s="1336"/>
      <c r="CM35" s="1336"/>
      <c r="CN35" s="1336"/>
      <c r="CO35" s="1336"/>
      <c r="CP35" s="1336"/>
      <c r="CQ35" s="1336"/>
      <c r="CR35" s="1336"/>
      <c r="CS35" s="1337"/>
      <c r="CU35" s="17"/>
      <c r="CV35" s="20"/>
      <c r="CW35" s="20"/>
      <c r="CX35" s="20"/>
      <c r="CY35" s="20"/>
      <c r="CZ35" s="20"/>
      <c r="IU35" s="20"/>
    </row>
    <row r="36" spans="1:255" s="19" customFormat="1" ht="17.25" customHeight="1" thickTop="1">
      <c r="A36" s="21"/>
      <c r="B36" s="27">
        <v>2</v>
      </c>
      <c r="C36" s="1223" t="str">
        <f>INDEX(M4:M32,CV8)</f>
        <v>Şerif ÖZTOPRAK</v>
      </c>
      <c r="D36" s="1223"/>
      <c r="E36" s="1223" t="str">
        <f>INDEX(BO4:BO32,'VERİ GİRİŞİ'!CV8)</f>
        <v>Öğretmen</v>
      </c>
      <c r="F36" s="1224"/>
      <c r="G36" s="1132">
        <f>INDEX(BQ4:BQ32,'VERİ GİRİŞİ'!CV8)</f>
        <v>0</v>
      </c>
      <c r="H36" s="1250"/>
      <c r="I36" s="1250"/>
      <c r="J36" s="1250"/>
      <c r="K36" s="33"/>
      <c r="L36" s="26"/>
      <c r="M36" s="1217"/>
      <c r="N36" s="1217"/>
      <c r="O36" s="1217"/>
      <c r="P36" s="1230"/>
      <c r="Q36" s="42"/>
      <c r="R36" s="50" t="s">
        <v>788</v>
      </c>
      <c r="S36" s="50"/>
      <c r="T36" s="50"/>
      <c r="U36" s="44"/>
      <c r="V36" s="46">
        <v>2</v>
      </c>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16"/>
      <c r="BP36" s="1055"/>
      <c r="BQ36" s="16"/>
      <c r="BR36" s="16"/>
      <c r="BS36" s="1222"/>
      <c r="BT36" s="1206"/>
      <c r="BU36" s="1206"/>
      <c r="BV36" s="1206"/>
      <c r="BW36" s="1206"/>
      <c r="BX36" s="1206"/>
      <c r="BY36" s="1205"/>
      <c r="BZ36" s="1206"/>
      <c r="CA36" s="1206"/>
      <c r="CB36" s="1206"/>
      <c r="CC36" s="1207"/>
      <c r="CD36" s="16"/>
      <c r="CE36" s="16"/>
      <c r="CF36" s="16"/>
      <c r="CG36" s="16"/>
      <c r="CH36" s="16"/>
      <c r="CI36" s="16"/>
      <c r="CJ36" s="16"/>
      <c r="CK36" s="16"/>
      <c r="CL36" s="16"/>
      <c r="CM36" s="16"/>
      <c r="CN36" s="16"/>
      <c r="CO36" s="16"/>
      <c r="CP36" s="16"/>
      <c r="CQ36" s="16"/>
      <c r="CR36" s="16"/>
      <c r="CS36" s="16"/>
      <c r="CU36" s="17"/>
      <c r="CV36" s="20"/>
      <c r="CW36" s="20"/>
      <c r="CX36" s="20"/>
      <c r="CY36" s="20"/>
      <c r="CZ36" s="20"/>
      <c r="IU36" s="20"/>
    </row>
    <row r="37" spans="1:255" s="19" customFormat="1" ht="19.5" customHeight="1" thickBot="1">
      <c r="A37" s="21"/>
      <c r="B37" s="51">
        <v>3</v>
      </c>
      <c r="C37" s="1225" t="str">
        <f>INDEX(M4:M32,CV9)</f>
        <v>Sevil GÖLCÜK</v>
      </c>
      <c r="D37" s="1225"/>
      <c r="E37" s="1225" t="str">
        <f>INDEX(BO4:BO32,'VERİ GİRİŞİ'!CV9)</f>
        <v>Öğretmen</v>
      </c>
      <c r="F37" s="1226"/>
      <c r="G37" s="1132">
        <f>INDEX(BQ4:BQ32,'VERİ GİRİŞİ'!CV9)</f>
        <v>0</v>
      </c>
      <c r="H37" s="1249"/>
      <c r="I37" s="1249"/>
      <c r="J37" s="1249"/>
      <c r="K37" s="31"/>
      <c r="L37" s="31"/>
      <c r="M37" s="1217"/>
      <c r="N37" s="1217"/>
      <c r="O37" s="1217"/>
      <c r="P37" s="1230"/>
      <c r="Q37" s="42"/>
      <c r="R37" s="52"/>
      <c r="S37" s="52"/>
      <c r="T37" s="52"/>
      <c r="U37" s="44"/>
      <c r="V37" s="46"/>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16"/>
      <c r="BP37" s="1055"/>
      <c r="BQ37" s="16"/>
      <c r="BR37" s="16"/>
      <c r="BS37" s="1222"/>
      <c r="BT37" s="1206"/>
      <c r="BU37" s="1206"/>
      <c r="BV37" s="1206"/>
      <c r="BW37" s="1206"/>
      <c r="BX37" s="1206"/>
      <c r="BY37" s="1205"/>
      <c r="BZ37" s="1206"/>
      <c r="CA37" s="1206"/>
      <c r="CB37" s="1206"/>
      <c r="CC37" s="1207"/>
      <c r="CD37" s="16"/>
      <c r="CE37" s="16"/>
      <c r="CF37" s="16"/>
      <c r="CG37" s="16"/>
      <c r="CH37" s="16"/>
      <c r="CI37" s="16"/>
      <c r="CJ37" s="16"/>
      <c r="CK37" s="16"/>
      <c r="CL37" s="16"/>
      <c r="CM37" s="16"/>
      <c r="CN37" s="16"/>
      <c r="CO37" s="16"/>
      <c r="CP37" s="16"/>
      <c r="CQ37" s="16"/>
      <c r="CR37" s="16"/>
      <c r="CS37" s="16"/>
      <c r="CU37" s="17"/>
      <c r="CV37" s="20"/>
      <c r="CW37" s="20"/>
      <c r="CX37" s="20"/>
      <c r="CY37" s="20"/>
      <c r="CZ37" s="20"/>
      <c r="IU37" s="20"/>
    </row>
    <row r="38" spans="1:255" s="19" customFormat="1" ht="13.8" thickTop="1">
      <c r="A38" s="21"/>
      <c r="B38" s="53"/>
      <c r="C38" s="31"/>
      <c r="D38" s="31"/>
      <c r="E38" s="31"/>
      <c r="F38" s="31"/>
      <c r="G38" s="21"/>
      <c r="H38" s="1249"/>
      <c r="I38" s="1249"/>
      <c r="J38" s="1249"/>
      <c r="K38" s="31"/>
      <c r="L38" s="31"/>
      <c r="M38" s="1217"/>
      <c r="N38" s="1217"/>
      <c r="O38" s="1217"/>
      <c r="P38" s="1230"/>
      <c r="Q38" s="42"/>
      <c r="R38" s="50" t="s">
        <v>789</v>
      </c>
      <c r="S38" s="50"/>
      <c r="T38" s="50"/>
      <c r="U38" s="44"/>
      <c r="V38" s="46"/>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16"/>
      <c r="BP38" s="1055"/>
      <c r="BQ38" s="16"/>
      <c r="BR38" s="16"/>
      <c r="BS38" s="1222"/>
      <c r="BT38" s="1206"/>
      <c r="BU38" s="1206"/>
      <c r="BV38" s="1206"/>
      <c r="BW38" s="1206"/>
      <c r="BX38" s="1206"/>
      <c r="BY38" s="1205"/>
      <c r="BZ38" s="1206"/>
      <c r="CA38" s="1206"/>
      <c r="CB38" s="1206"/>
      <c r="CC38" s="1207"/>
      <c r="CD38" s="16"/>
      <c r="CE38" s="16"/>
      <c r="CF38" s="16"/>
      <c r="CG38" s="16"/>
      <c r="CH38" s="16"/>
      <c r="CI38" s="16"/>
      <c r="CJ38" s="16"/>
      <c r="CK38" s="16"/>
      <c r="CL38" s="16"/>
      <c r="CM38" s="16"/>
      <c r="CN38" s="16"/>
      <c r="CO38" s="16"/>
      <c r="CP38" s="16"/>
      <c r="CQ38" s="16"/>
      <c r="CR38" s="16"/>
      <c r="CS38" s="16"/>
      <c r="CU38" s="17"/>
      <c r="CV38" s="20"/>
      <c r="CW38" s="20"/>
      <c r="CX38" s="20"/>
      <c r="CY38" s="20"/>
      <c r="CZ38" s="20"/>
      <c r="IU38" s="20"/>
    </row>
    <row r="39" spans="1:255" s="19" customFormat="1" ht="13.5" customHeight="1">
      <c r="A39" s="21"/>
      <c r="B39" s="53"/>
      <c r="C39" s="31"/>
      <c r="D39" s="31"/>
      <c r="E39" s="31"/>
      <c r="F39" s="31"/>
      <c r="G39" s="21"/>
      <c r="H39" s="21"/>
      <c r="I39" s="21"/>
      <c r="J39" s="21"/>
      <c r="K39" s="21"/>
      <c r="L39" s="21"/>
      <c r="M39" s="1217"/>
      <c r="N39" s="1217"/>
      <c r="O39" s="1217"/>
      <c r="P39" s="1230"/>
      <c r="Q39" s="42"/>
      <c r="R39" s="50" t="s">
        <v>790</v>
      </c>
      <c r="S39" s="50"/>
      <c r="T39" s="50"/>
      <c r="U39" s="44"/>
      <c r="V39" s="46"/>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16"/>
      <c r="BP39" s="1055"/>
      <c r="BQ39" s="16"/>
      <c r="BR39" s="16"/>
      <c r="BS39" s="1222"/>
      <c r="BT39" s="1206"/>
      <c r="BU39" s="1206"/>
      <c r="BV39" s="1206"/>
      <c r="BW39" s="1206"/>
      <c r="BX39" s="1206"/>
      <c r="BY39" s="1205"/>
      <c r="BZ39" s="1206"/>
      <c r="CA39" s="1206"/>
      <c r="CB39" s="1206"/>
      <c r="CC39" s="1207"/>
      <c r="CD39" s="16"/>
      <c r="CE39" s="16"/>
      <c r="CF39" s="16"/>
      <c r="CG39" s="16"/>
      <c r="CH39" s="16"/>
      <c r="CI39" s="16"/>
      <c r="CJ39" s="16"/>
      <c r="CK39" s="16"/>
      <c r="CL39" s="16"/>
      <c r="CM39" s="16"/>
      <c r="CN39" s="16"/>
      <c r="CO39" s="16"/>
      <c r="CP39" s="16"/>
      <c r="CQ39" s="16"/>
      <c r="CR39" s="16"/>
      <c r="CS39" s="16"/>
      <c r="CU39" s="17"/>
      <c r="CV39" s="20"/>
      <c r="CW39" s="20"/>
      <c r="CX39" s="20"/>
      <c r="CY39" s="20"/>
      <c r="CZ39" s="20"/>
      <c r="IU39" s="20"/>
    </row>
    <row r="40" spans="1:255" s="19" customFormat="1">
      <c r="A40" s="1430" t="str">
        <f>INDEX(CE26:CE32,V36)</f>
        <v>Satın Alınacak Malın</v>
      </c>
      <c r="B40" s="1430"/>
      <c r="C40" s="1430"/>
      <c r="D40" s="1430"/>
      <c r="E40" s="1430"/>
      <c r="F40" s="1430"/>
      <c r="G40" s="1430"/>
      <c r="H40" s="1430"/>
      <c r="I40" s="1430"/>
      <c r="J40" s="1430"/>
      <c r="K40" s="1430"/>
      <c r="L40" s="54"/>
      <c r="M40" s="1217"/>
      <c r="N40" s="1217"/>
      <c r="O40" s="1217"/>
      <c r="P40" s="1230"/>
      <c r="Q40" s="14"/>
      <c r="R40" s="55" t="s">
        <v>791</v>
      </c>
      <c r="S40" s="55"/>
      <c r="T40" s="55"/>
      <c r="U40" s="47"/>
      <c r="V40" s="46"/>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16"/>
      <c r="BP40" s="1055"/>
      <c r="BQ40" s="16"/>
      <c r="BR40" s="16"/>
      <c r="BS40" s="1222"/>
      <c r="BT40" s="1206"/>
      <c r="BU40" s="1206"/>
      <c r="BV40" s="1206"/>
      <c r="BW40" s="1206"/>
      <c r="BX40" s="1206"/>
      <c r="BY40" s="1205"/>
      <c r="BZ40" s="1206"/>
      <c r="CA40" s="1206"/>
      <c r="CB40" s="1206"/>
      <c r="CC40" s="1207"/>
      <c r="CD40" s="16"/>
      <c r="CE40" s="16"/>
      <c r="CF40" s="16"/>
      <c r="CG40" s="16"/>
      <c r="CH40" s="16"/>
      <c r="CI40" s="16"/>
      <c r="CJ40" s="16"/>
      <c r="CK40" s="16"/>
      <c r="CL40" s="16"/>
      <c r="CM40" s="16"/>
      <c r="CN40" s="16"/>
      <c r="CO40" s="16"/>
      <c r="CP40" s="16"/>
      <c r="CQ40" s="16"/>
      <c r="CR40" s="16"/>
      <c r="CS40" s="16"/>
      <c r="CU40" s="17"/>
      <c r="CV40" s="20"/>
      <c r="CW40" s="20"/>
      <c r="CX40" s="20"/>
      <c r="CY40" s="20"/>
      <c r="CZ40" s="20"/>
      <c r="IU40" s="20"/>
    </row>
    <row r="41" spans="1:255" s="19" customFormat="1">
      <c r="A41" s="1430"/>
      <c r="B41" s="1430"/>
      <c r="C41" s="1430"/>
      <c r="D41" s="1430"/>
      <c r="E41" s="1430"/>
      <c r="F41" s="1430"/>
      <c r="G41" s="1430"/>
      <c r="H41" s="1430"/>
      <c r="I41" s="1430"/>
      <c r="J41" s="1430"/>
      <c r="K41" s="1430"/>
      <c r="L41" s="54"/>
      <c r="M41" s="1217"/>
      <c r="N41" s="1217"/>
      <c r="O41" s="1217"/>
      <c r="P41" s="1230"/>
      <c r="Q41" s="14"/>
      <c r="R41" s="52"/>
      <c r="S41" s="52"/>
      <c r="T41" s="52"/>
      <c r="U41" s="47"/>
      <c r="V41" s="46"/>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16"/>
      <c r="BP41" s="1055"/>
      <c r="BQ41" s="16"/>
      <c r="BR41" s="16"/>
      <c r="BS41" s="1222"/>
      <c r="BT41" s="1206"/>
      <c r="BU41" s="1206"/>
      <c r="BV41" s="1206"/>
      <c r="BW41" s="1206"/>
      <c r="BX41" s="1206"/>
      <c r="BY41" s="1205"/>
      <c r="BZ41" s="1206"/>
      <c r="CA41" s="1206"/>
      <c r="CB41" s="1206"/>
      <c r="CC41" s="1207"/>
      <c r="CD41" s="16"/>
      <c r="CE41" s="16"/>
      <c r="CF41" s="16"/>
      <c r="CG41" s="16"/>
      <c r="CH41" s="16"/>
      <c r="CI41" s="16"/>
      <c r="CJ41" s="16"/>
      <c r="CK41" s="16"/>
      <c r="CL41" s="16"/>
      <c r="CM41" s="16"/>
      <c r="CN41" s="16"/>
      <c r="CO41" s="16"/>
      <c r="CP41" s="16"/>
      <c r="CQ41" s="16"/>
      <c r="CR41" s="16"/>
      <c r="CS41" s="16"/>
      <c r="CU41" s="17"/>
      <c r="CV41" s="20"/>
      <c r="CW41" s="20"/>
      <c r="CX41" s="20"/>
      <c r="CY41" s="20"/>
      <c r="CZ41" s="20"/>
      <c r="IU41" s="20"/>
    </row>
    <row r="42" spans="1:255" s="19" customFormat="1" ht="24" customHeight="1">
      <c r="A42" s="875" t="s">
        <v>792</v>
      </c>
      <c r="B42" s="1306" t="s">
        <v>793</v>
      </c>
      <c r="C42" s="1306"/>
      <c r="D42" s="1306"/>
      <c r="E42" s="1306"/>
      <c r="F42" s="1306" t="s">
        <v>794</v>
      </c>
      <c r="G42" s="1306"/>
      <c r="H42" s="1306"/>
      <c r="I42" s="1306"/>
      <c r="J42" s="18" t="s">
        <v>795</v>
      </c>
      <c r="K42" s="1299" t="s">
        <v>796</v>
      </c>
      <c r="L42" s="1300"/>
      <c r="M42" s="1218"/>
      <c r="N42" s="1218"/>
      <c r="O42" s="1218"/>
      <c r="P42" s="1231"/>
      <c r="Q42" s="14"/>
      <c r="R42" s="44"/>
      <c r="S42" s="44"/>
      <c r="T42" s="44"/>
      <c r="U42" s="47"/>
      <c r="V42" s="46"/>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16"/>
      <c r="BP42" s="1055"/>
      <c r="BQ42" s="16"/>
      <c r="BR42" s="16"/>
      <c r="BS42" s="833"/>
      <c r="BT42" s="833"/>
      <c r="BU42" s="833"/>
      <c r="BV42" s="833"/>
      <c r="BW42" s="833"/>
      <c r="BX42" s="833"/>
      <c r="BY42" s="833"/>
      <c r="BZ42" s="833"/>
      <c r="CA42" s="833"/>
      <c r="CB42" s="833"/>
      <c r="CC42" s="833"/>
      <c r="CD42" s="16"/>
      <c r="CE42" s="16"/>
      <c r="CF42" s="16"/>
      <c r="CG42" s="16"/>
      <c r="CH42" s="16"/>
      <c r="CI42" s="16"/>
      <c r="CJ42" s="16"/>
      <c r="CK42" s="16"/>
      <c r="CL42" s="16"/>
      <c r="CM42" s="16"/>
      <c r="CN42" s="16"/>
      <c r="CO42" s="16"/>
      <c r="CP42" s="16"/>
      <c r="CQ42" s="16"/>
      <c r="CR42" s="16"/>
      <c r="CS42" s="16"/>
      <c r="CU42" s="17"/>
      <c r="CV42" s="20"/>
      <c r="CW42" s="20"/>
      <c r="CX42" s="20"/>
      <c r="CY42" s="20"/>
      <c r="CZ42" s="20"/>
      <c r="IU42" s="20"/>
    </row>
    <row r="43" spans="1:255" s="19" customFormat="1" ht="15">
      <c r="A43" s="1136">
        <f>IF(J43&gt;0,BP43,0)</f>
        <v>1</v>
      </c>
      <c r="B43" s="1403" t="s">
        <v>844</v>
      </c>
      <c r="C43" s="1240"/>
      <c r="D43" s="1240"/>
      <c r="E43" s="1241"/>
      <c r="F43" s="1403" t="s">
        <v>845</v>
      </c>
      <c r="G43" s="1240"/>
      <c r="H43" s="1240"/>
      <c r="I43" s="1241"/>
      <c r="J43" s="752">
        <v>45</v>
      </c>
      <c r="K43" s="1242" t="s">
        <v>846</v>
      </c>
      <c r="L43" s="1243"/>
      <c r="M43" s="748"/>
      <c r="N43" s="749">
        <v>10</v>
      </c>
      <c r="O43" s="750"/>
      <c r="P43" s="751"/>
      <c r="Q43" s="14"/>
      <c r="R43" s="44"/>
      <c r="S43" s="44"/>
      <c r="T43" s="44"/>
      <c r="U43" s="47"/>
      <c r="V43" s="46"/>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16"/>
      <c r="BP43" s="1055">
        <v>1</v>
      </c>
      <c r="BQ43" s="16"/>
      <c r="BR43" s="16"/>
      <c r="BS43" s="833"/>
      <c r="BT43" s="833"/>
      <c r="BU43" s="833"/>
      <c r="BV43" s="833"/>
      <c r="BW43" s="833"/>
      <c r="BX43" s="833"/>
      <c r="BY43" s="833"/>
      <c r="BZ43" s="833"/>
      <c r="CA43" s="833"/>
      <c r="CB43" s="833"/>
      <c r="CC43" s="833"/>
      <c r="CD43" s="16"/>
      <c r="CE43" s="16"/>
      <c r="CF43" s="16"/>
      <c r="CG43" s="16"/>
      <c r="CH43" s="16"/>
      <c r="CI43" s="16"/>
      <c r="CJ43" s="16"/>
      <c r="CK43" s="16"/>
      <c r="CL43" s="16"/>
      <c r="CM43" s="16"/>
      <c r="CN43" s="16"/>
      <c r="CO43" s="16"/>
      <c r="CP43" s="16"/>
      <c r="CQ43" s="16"/>
      <c r="CR43" s="16"/>
      <c r="CS43" s="16"/>
      <c r="CU43" s="17"/>
      <c r="CV43" s="20"/>
      <c r="CW43" s="20"/>
      <c r="CX43" s="20"/>
      <c r="CY43" s="20"/>
      <c r="CZ43" s="20"/>
      <c r="IU43" s="20"/>
    </row>
    <row r="44" spans="1:255" s="19" customFormat="1" ht="15">
      <c r="A44" s="1136">
        <f>IF(J44&gt;0,BP44,0)</f>
        <v>0</v>
      </c>
      <c r="B44" s="1239"/>
      <c r="C44" s="1240"/>
      <c r="D44" s="1240"/>
      <c r="E44" s="1241"/>
      <c r="F44" s="1239"/>
      <c r="G44" s="1240"/>
      <c r="H44" s="1240"/>
      <c r="I44" s="1241"/>
      <c r="J44" s="752"/>
      <c r="K44" s="1242"/>
      <c r="L44" s="1243"/>
      <c r="M44" s="748"/>
      <c r="N44" s="749"/>
      <c r="O44" s="750"/>
      <c r="P44" s="751"/>
      <c r="Q44" s="14"/>
      <c r="R44" s="44"/>
      <c r="S44" s="44"/>
      <c r="T44" s="44"/>
      <c r="U44" s="47"/>
      <c r="V44" s="46"/>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16"/>
      <c r="BP44" s="1055">
        <v>2</v>
      </c>
      <c r="BQ44" s="16"/>
      <c r="BR44" s="16"/>
      <c r="BS44" s="833"/>
      <c r="BT44" s="833"/>
      <c r="BU44" s="833"/>
      <c r="BV44" s="833"/>
      <c r="BW44" s="833"/>
      <c r="BX44" s="833"/>
      <c r="BY44" s="833"/>
      <c r="BZ44" s="833"/>
      <c r="CA44" s="833"/>
      <c r="CB44" s="833"/>
      <c r="CC44" s="833"/>
      <c r="CD44" s="16"/>
      <c r="CE44" s="16"/>
      <c r="CF44" s="16"/>
      <c r="CG44" s="16"/>
      <c r="CH44" s="16"/>
      <c r="CI44" s="16"/>
      <c r="CJ44" s="16"/>
      <c r="CK44" s="16"/>
      <c r="CL44" s="16"/>
      <c r="CM44" s="16"/>
      <c r="CN44" s="16"/>
      <c r="CO44" s="16"/>
      <c r="CP44" s="16"/>
      <c r="CQ44" s="16"/>
      <c r="CR44" s="16"/>
      <c r="CS44" s="16"/>
      <c r="CU44" s="17"/>
      <c r="CV44" s="20"/>
      <c r="CW44" s="20"/>
      <c r="CX44" s="20"/>
      <c r="CY44" s="20"/>
      <c r="CZ44" s="20"/>
      <c r="IU44" s="20"/>
    </row>
    <row r="45" spans="1:255" s="19" customFormat="1" ht="15">
      <c r="A45" s="1136">
        <f t="shared" ref="A45:A142" si="0">IF(J45&gt;0,BP45,0)</f>
        <v>0</v>
      </c>
      <c r="B45" s="1239"/>
      <c r="C45" s="1240"/>
      <c r="D45" s="1240"/>
      <c r="E45" s="1241"/>
      <c r="F45" s="1239"/>
      <c r="G45" s="1240"/>
      <c r="H45" s="1240"/>
      <c r="I45" s="1241"/>
      <c r="J45" s="752"/>
      <c r="K45" s="1242"/>
      <c r="L45" s="1243"/>
      <c r="M45" s="748"/>
      <c r="N45" s="749"/>
      <c r="O45" s="750"/>
      <c r="P45" s="751"/>
      <c r="Q45" s="14"/>
      <c r="R45" s="44"/>
      <c r="S45" s="44"/>
      <c r="T45" s="44"/>
      <c r="U45" s="47"/>
      <c r="V45" s="46"/>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16"/>
      <c r="BP45" s="1055">
        <v>3</v>
      </c>
      <c r="BQ45" s="16"/>
      <c r="BR45" s="16"/>
      <c r="BS45" s="833"/>
      <c r="BT45" s="833"/>
      <c r="BU45" s="833"/>
      <c r="BV45" s="833"/>
      <c r="BW45" s="833"/>
      <c r="BX45" s="833"/>
      <c r="BY45" s="833"/>
      <c r="BZ45" s="833"/>
      <c r="CA45" s="833"/>
      <c r="CB45" s="833"/>
      <c r="CC45" s="833"/>
      <c r="CD45" s="16"/>
      <c r="CE45" s="16"/>
      <c r="CF45" s="16"/>
      <c r="CG45" s="16"/>
      <c r="CH45" s="16"/>
      <c r="CI45" s="16"/>
      <c r="CJ45" s="16"/>
      <c r="CK45" s="16"/>
      <c r="CL45" s="16"/>
      <c r="CM45" s="16"/>
      <c r="CN45" s="16"/>
      <c r="CO45" s="16"/>
      <c r="CP45" s="16"/>
      <c r="CQ45" s="16"/>
      <c r="CR45" s="16"/>
      <c r="CS45" s="16"/>
      <c r="CU45" s="17"/>
      <c r="CV45" s="20"/>
      <c r="CW45" s="20"/>
      <c r="CX45" s="20"/>
      <c r="CY45" s="20"/>
      <c r="CZ45" s="20"/>
      <c r="IU45" s="20"/>
    </row>
    <row r="46" spans="1:255" s="19" customFormat="1" ht="15">
      <c r="A46" s="1136">
        <f t="shared" si="0"/>
        <v>0</v>
      </c>
      <c r="B46" s="1239"/>
      <c r="C46" s="1240"/>
      <c r="D46" s="1240"/>
      <c r="E46" s="1241"/>
      <c r="F46" s="1239"/>
      <c r="G46" s="1240"/>
      <c r="H46" s="1240"/>
      <c r="I46" s="1241"/>
      <c r="J46" s="752"/>
      <c r="K46" s="1242"/>
      <c r="L46" s="1243"/>
      <c r="M46" s="748"/>
      <c r="N46" s="749"/>
      <c r="O46" s="750"/>
      <c r="P46" s="751"/>
      <c r="Q46" s="14"/>
      <c r="R46" s="44"/>
      <c r="S46" s="44"/>
      <c r="T46" s="44"/>
      <c r="U46" s="47"/>
      <c r="V46" s="46"/>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16"/>
      <c r="BP46" s="1055">
        <v>4</v>
      </c>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U46" s="17"/>
      <c r="CV46" s="20"/>
      <c r="CW46" s="20"/>
      <c r="CX46" s="20"/>
      <c r="CY46" s="20"/>
      <c r="CZ46" s="20"/>
      <c r="IU46" s="20"/>
    </row>
    <row r="47" spans="1:255" s="19" customFormat="1" ht="15">
      <c r="A47" s="1136">
        <f>IF(J47&gt;0,BP47,0)</f>
        <v>0</v>
      </c>
      <c r="B47" s="1239"/>
      <c r="C47" s="1240"/>
      <c r="D47" s="1240"/>
      <c r="E47" s="1241"/>
      <c r="F47" s="1239"/>
      <c r="G47" s="1240"/>
      <c r="H47" s="1240"/>
      <c r="I47" s="1241"/>
      <c r="J47" s="752"/>
      <c r="K47" s="1242"/>
      <c r="L47" s="1243"/>
      <c r="M47" s="748"/>
      <c r="N47" s="749"/>
      <c r="O47" s="750"/>
      <c r="P47" s="751"/>
      <c r="Q47" s="14"/>
      <c r="R47" s="44"/>
      <c r="S47" s="44"/>
      <c r="T47" s="44"/>
      <c r="U47" s="47"/>
      <c r="V47" s="46"/>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16"/>
      <c r="BP47" s="1055">
        <v>5</v>
      </c>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U47" s="17"/>
      <c r="CV47" s="20"/>
      <c r="CW47" s="20"/>
      <c r="CX47" s="20"/>
      <c r="CY47" s="20"/>
      <c r="CZ47" s="20"/>
      <c r="IU47" s="20"/>
    </row>
    <row r="48" spans="1:255" s="19" customFormat="1" ht="15">
      <c r="A48" s="1136">
        <f t="shared" si="0"/>
        <v>0</v>
      </c>
      <c r="B48" s="1239"/>
      <c r="C48" s="1240"/>
      <c r="D48" s="1240"/>
      <c r="E48" s="1241"/>
      <c r="F48" s="1239"/>
      <c r="G48" s="1240"/>
      <c r="H48" s="1240"/>
      <c r="I48" s="1241"/>
      <c r="J48" s="752"/>
      <c r="K48" s="1242"/>
      <c r="L48" s="1243"/>
      <c r="M48" s="748"/>
      <c r="N48" s="749"/>
      <c r="O48" s="750"/>
      <c r="P48" s="751"/>
      <c r="Q48" s="14"/>
      <c r="R48" s="44"/>
      <c r="S48" s="44"/>
      <c r="T48" s="44"/>
      <c r="U48" s="47"/>
      <c r="V48" s="46"/>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16"/>
      <c r="BP48" s="1055">
        <v>6</v>
      </c>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U48" s="17"/>
      <c r="CV48" s="20"/>
      <c r="CW48" s="20"/>
      <c r="CX48" s="20"/>
      <c r="CY48" s="20"/>
      <c r="CZ48" s="20"/>
      <c r="IU48" s="20"/>
    </row>
    <row r="49" spans="1:255" s="19" customFormat="1" ht="15">
      <c r="A49" s="1136">
        <f t="shared" si="0"/>
        <v>0</v>
      </c>
      <c r="B49" s="1239"/>
      <c r="C49" s="1240"/>
      <c r="D49" s="1240"/>
      <c r="E49" s="1241"/>
      <c r="F49" s="1239"/>
      <c r="G49" s="1240"/>
      <c r="H49" s="1240"/>
      <c r="I49" s="1241"/>
      <c r="J49" s="752"/>
      <c r="K49" s="1242"/>
      <c r="L49" s="1243"/>
      <c r="M49" s="748"/>
      <c r="N49" s="749"/>
      <c r="O49" s="750"/>
      <c r="P49" s="751"/>
      <c r="Q49" s="14"/>
      <c r="R49" s="44"/>
      <c r="S49" s="44"/>
      <c r="T49" s="44"/>
      <c r="U49" s="47"/>
      <c r="V49" s="46"/>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16"/>
      <c r="BP49" s="1055">
        <v>7</v>
      </c>
      <c r="BQ49" s="16"/>
      <c r="BR49" s="16"/>
      <c r="BS49" s="16"/>
      <c r="BT49" s="16"/>
      <c r="BU49" s="16"/>
      <c r="BV49" s="56">
        <v>5</v>
      </c>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U49" s="17"/>
      <c r="CV49" s="20"/>
      <c r="CW49" s="20"/>
      <c r="CX49" s="20"/>
      <c r="CY49" s="20"/>
      <c r="CZ49" s="20"/>
      <c r="IU49" s="20"/>
    </row>
    <row r="50" spans="1:255" s="19" customFormat="1" ht="15">
      <c r="A50" s="1136">
        <f t="shared" si="0"/>
        <v>0</v>
      </c>
      <c r="B50" s="1239"/>
      <c r="C50" s="1240"/>
      <c r="D50" s="1240"/>
      <c r="E50" s="1241"/>
      <c r="F50" s="1239"/>
      <c r="G50" s="1240"/>
      <c r="H50" s="1240"/>
      <c r="I50" s="1241"/>
      <c r="J50" s="752"/>
      <c r="K50" s="1242"/>
      <c r="L50" s="1243"/>
      <c r="M50" s="748"/>
      <c r="N50" s="749"/>
      <c r="O50" s="750"/>
      <c r="P50" s="751"/>
      <c r="Q50" s="14"/>
      <c r="R50" s="44"/>
      <c r="S50" s="44"/>
      <c r="T50" s="44"/>
      <c r="U50" s="47"/>
      <c r="V50" s="46"/>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16"/>
      <c r="BP50" s="1055">
        <v>8</v>
      </c>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U50" s="17"/>
      <c r="CV50" s="20"/>
      <c r="CW50" s="20"/>
      <c r="CX50" s="20"/>
      <c r="CY50" s="20"/>
      <c r="CZ50" s="20"/>
      <c r="IU50" s="20"/>
    </row>
    <row r="51" spans="1:255" s="19" customFormat="1" ht="15">
      <c r="A51" s="1136">
        <f>IF(J51&gt;0,BP51,0)</f>
        <v>0</v>
      </c>
      <c r="B51" s="1239"/>
      <c r="C51" s="1240"/>
      <c r="D51" s="1240"/>
      <c r="E51" s="1241"/>
      <c r="F51" s="1239"/>
      <c r="G51" s="1240"/>
      <c r="H51" s="1240"/>
      <c r="I51" s="1241"/>
      <c r="J51" s="752"/>
      <c r="K51" s="1242"/>
      <c r="L51" s="1243"/>
      <c r="M51" s="748"/>
      <c r="N51" s="749"/>
      <c r="O51" s="750"/>
      <c r="P51" s="751"/>
      <c r="Q51" s="14"/>
      <c r="R51" s="44"/>
      <c r="S51" s="44"/>
      <c r="T51" s="44"/>
      <c r="U51" s="47"/>
      <c r="V51" s="46"/>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16"/>
      <c r="BP51" s="1055">
        <v>9</v>
      </c>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U51" s="17"/>
      <c r="CV51" s="20"/>
      <c r="CW51" s="20"/>
      <c r="CX51" s="20"/>
      <c r="CY51" s="20"/>
      <c r="CZ51" s="20"/>
      <c r="IU51" s="20"/>
    </row>
    <row r="52" spans="1:255" s="19" customFormat="1" ht="15" customHeight="1">
      <c r="A52" s="1136">
        <f t="shared" si="0"/>
        <v>0</v>
      </c>
      <c r="B52" s="1239"/>
      <c r="C52" s="1240"/>
      <c r="D52" s="1240"/>
      <c r="E52" s="1241"/>
      <c r="F52" s="1239"/>
      <c r="G52" s="1240"/>
      <c r="H52" s="1240"/>
      <c r="I52" s="1241"/>
      <c r="J52" s="752"/>
      <c r="K52" s="1242"/>
      <c r="L52" s="1243"/>
      <c r="M52" s="748"/>
      <c r="N52" s="749"/>
      <c r="O52" s="750"/>
      <c r="P52" s="751"/>
      <c r="Q52" s="14"/>
      <c r="R52" s="44"/>
      <c r="S52" s="44"/>
      <c r="T52" s="44"/>
      <c r="U52" s="47"/>
      <c r="V52" s="46"/>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16"/>
      <c r="BP52" s="1055">
        <v>10</v>
      </c>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U52" s="17"/>
      <c r="CV52" s="20"/>
      <c r="CW52" s="20"/>
      <c r="CX52" s="20"/>
      <c r="CY52" s="20"/>
      <c r="CZ52" s="20"/>
      <c r="IU52" s="20"/>
    </row>
    <row r="53" spans="1:255" s="19" customFormat="1" ht="15" customHeight="1">
      <c r="A53" s="1136">
        <f>IF(J53&gt;0,BP53,0)</f>
        <v>0</v>
      </c>
      <c r="B53" s="1239"/>
      <c r="C53" s="1240"/>
      <c r="D53" s="1240"/>
      <c r="E53" s="1241"/>
      <c r="F53" s="1239"/>
      <c r="G53" s="1240"/>
      <c r="H53" s="1240"/>
      <c r="I53" s="1241"/>
      <c r="J53" s="752"/>
      <c r="K53" s="1242"/>
      <c r="L53" s="1243"/>
      <c r="M53" s="748"/>
      <c r="N53" s="749"/>
      <c r="O53" s="750"/>
      <c r="P53" s="751"/>
      <c r="Q53" s="14"/>
      <c r="R53" s="44"/>
      <c r="S53" s="44"/>
      <c r="T53" s="44"/>
      <c r="U53" s="47"/>
      <c r="V53" s="46"/>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16"/>
      <c r="BP53" s="1055">
        <v>11</v>
      </c>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U53" s="17"/>
      <c r="CV53" s="20"/>
      <c r="CW53" s="20"/>
      <c r="CX53" s="20"/>
      <c r="CY53" s="20"/>
      <c r="CZ53" s="20"/>
      <c r="IU53" s="20"/>
    </row>
    <row r="54" spans="1:255" s="19" customFormat="1" ht="15" customHeight="1">
      <c r="A54" s="1136">
        <f t="shared" si="0"/>
        <v>0</v>
      </c>
      <c r="B54" s="1239"/>
      <c r="C54" s="1240"/>
      <c r="D54" s="1240"/>
      <c r="E54" s="1241"/>
      <c r="F54" s="1239"/>
      <c r="G54" s="1240"/>
      <c r="H54" s="1240"/>
      <c r="I54" s="1241"/>
      <c r="J54" s="752"/>
      <c r="K54" s="1242"/>
      <c r="L54" s="1243"/>
      <c r="M54" s="748"/>
      <c r="N54" s="749"/>
      <c r="O54" s="750"/>
      <c r="P54" s="751"/>
      <c r="Q54" s="14"/>
      <c r="R54" s="44"/>
      <c r="S54" s="44"/>
      <c r="T54" s="44"/>
      <c r="U54" s="47"/>
      <c r="V54" s="46"/>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16"/>
      <c r="BP54" s="1055">
        <v>12</v>
      </c>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U54" s="17"/>
      <c r="CV54" s="20"/>
      <c r="CW54" s="20"/>
      <c r="CX54" s="20"/>
      <c r="CY54" s="20"/>
      <c r="CZ54" s="20"/>
      <c r="IU54" s="20"/>
    </row>
    <row r="55" spans="1:255" s="19" customFormat="1" ht="15" customHeight="1">
      <c r="A55" s="1136">
        <f t="shared" si="0"/>
        <v>0</v>
      </c>
      <c r="B55" s="1239"/>
      <c r="C55" s="1240"/>
      <c r="D55" s="1240"/>
      <c r="E55" s="1241"/>
      <c r="F55" s="1239"/>
      <c r="G55" s="1240"/>
      <c r="H55" s="1240"/>
      <c r="I55" s="1241"/>
      <c r="J55" s="752"/>
      <c r="K55" s="1242"/>
      <c r="L55" s="1243"/>
      <c r="M55" s="748"/>
      <c r="N55" s="749"/>
      <c r="O55" s="750"/>
      <c r="P55" s="751"/>
      <c r="Q55" s="14"/>
      <c r="R55" s="44"/>
      <c r="S55" s="44"/>
      <c r="T55" s="44"/>
      <c r="U55" s="47"/>
      <c r="V55" s="46"/>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16"/>
      <c r="BP55" s="1055">
        <v>13</v>
      </c>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U55" s="17"/>
      <c r="CV55" s="20"/>
      <c r="CW55" s="20"/>
      <c r="CX55" s="20"/>
      <c r="CY55" s="20"/>
      <c r="CZ55" s="20"/>
      <c r="IU55" s="20"/>
    </row>
    <row r="56" spans="1:255" s="19" customFormat="1" ht="15">
      <c r="A56" s="1136">
        <f t="shared" si="0"/>
        <v>0</v>
      </c>
      <c r="B56" s="1239"/>
      <c r="C56" s="1240"/>
      <c r="D56" s="1240"/>
      <c r="E56" s="1241"/>
      <c r="F56" s="1239"/>
      <c r="G56" s="1240"/>
      <c r="H56" s="1240"/>
      <c r="I56" s="1241"/>
      <c r="J56" s="752"/>
      <c r="K56" s="1242"/>
      <c r="L56" s="1243"/>
      <c r="M56" s="748"/>
      <c r="N56" s="749"/>
      <c r="O56" s="750"/>
      <c r="P56" s="751"/>
      <c r="Q56" s="14"/>
      <c r="R56" s="44"/>
      <c r="S56" s="44"/>
      <c r="T56" s="44"/>
      <c r="U56" s="47"/>
      <c r="V56" s="46"/>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16"/>
      <c r="BP56" s="1055">
        <v>14</v>
      </c>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U56" s="17"/>
      <c r="CV56" s="20"/>
      <c r="CW56" s="20"/>
      <c r="CX56" s="20"/>
      <c r="CY56" s="20"/>
      <c r="CZ56" s="20"/>
      <c r="IU56" s="20"/>
    </row>
    <row r="57" spans="1:255" s="19" customFormat="1" ht="15">
      <c r="A57" s="1136">
        <f t="shared" si="0"/>
        <v>0</v>
      </c>
      <c r="B57" s="1239"/>
      <c r="C57" s="1240"/>
      <c r="D57" s="1240"/>
      <c r="E57" s="1241"/>
      <c r="F57" s="1239"/>
      <c r="G57" s="1240"/>
      <c r="H57" s="1240"/>
      <c r="I57" s="1241"/>
      <c r="J57" s="752"/>
      <c r="K57" s="1242"/>
      <c r="L57" s="1243"/>
      <c r="M57" s="748"/>
      <c r="N57" s="749"/>
      <c r="O57" s="750"/>
      <c r="P57" s="751"/>
      <c r="Q57" s="14"/>
      <c r="R57" s="44"/>
      <c r="S57" s="44"/>
      <c r="T57" s="44"/>
      <c r="U57" s="47"/>
      <c r="V57" s="46"/>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16"/>
      <c r="BP57" s="1055">
        <v>15</v>
      </c>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U57" s="17"/>
      <c r="CV57" s="20"/>
      <c r="CW57" s="20"/>
      <c r="CX57" s="20"/>
      <c r="CY57" s="20"/>
      <c r="CZ57" s="20"/>
      <c r="IU57" s="20"/>
    </row>
    <row r="58" spans="1:255" s="19" customFormat="1" ht="15">
      <c r="A58" s="1136">
        <f t="shared" si="0"/>
        <v>0</v>
      </c>
      <c r="B58" s="1239"/>
      <c r="C58" s="1240"/>
      <c r="D58" s="1240"/>
      <c r="E58" s="1241"/>
      <c r="F58" s="1239"/>
      <c r="G58" s="1240"/>
      <c r="H58" s="1240"/>
      <c r="I58" s="1241"/>
      <c r="J58" s="752"/>
      <c r="K58" s="1242"/>
      <c r="L58" s="1243"/>
      <c r="M58" s="748"/>
      <c r="N58" s="749"/>
      <c r="O58" s="750"/>
      <c r="P58" s="751"/>
      <c r="Q58" s="14"/>
      <c r="R58" s="44"/>
      <c r="S58" s="44"/>
      <c r="T58" s="44"/>
      <c r="U58" s="47"/>
      <c r="V58" s="46"/>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16"/>
      <c r="BP58" s="1055">
        <v>16</v>
      </c>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U58" s="17"/>
      <c r="CV58" s="20"/>
      <c r="CW58" s="20"/>
      <c r="CX58" s="20"/>
      <c r="CY58" s="20"/>
      <c r="CZ58" s="20"/>
      <c r="IU58" s="20"/>
    </row>
    <row r="59" spans="1:255" s="19" customFormat="1" ht="15">
      <c r="A59" s="1136">
        <f t="shared" si="0"/>
        <v>0</v>
      </c>
      <c r="B59" s="1239"/>
      <c r="C59" s="1240"/>
      <c r="D59" s="1240"/>
      <c r="E59" s="1241"/>
      <c r="F59" s="1239"/>
      <c r="G59" s="1240"/>
      <c r="H59" s="1240"/>
      <c r="I59" s="1241"/>
      <c r="J59" s="752"/>
      <c r="K59" s="1242"/>
      <c r="L59" s="1243"/>
      <c r="M59" s="748"/>
      <c r="N59" s="749"/>
      <c r="O59" s="750"/>
      <c r="P59" s="751"/>
      <c r="Q59" s="14"/>
      <c r="R59" s="44"/>
      <c r="S59" s="44"/>
      <c r="T59" s="44"/>
      <c r="U59" s="47"/>
      <c r="V59" s="46"/>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16"/>
      <c r="BP59" s="1055">
        <v>17</v>
      </c>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U59" s="17"/>
      <c r="CV59" s="20"/>
      <c r="CW59" s="20"/>
      <c r="CX59" s="20"/>
      <c r="CY59" s="20"/>
      <c r="CZ59" s="20"/>
      <c r="IU59" s="20"/>
    </row>
    <row r="60" spans="1:255" s="19" customFormat="1" ht="15">
      <c r="A60" s="1136">
        <f t="shared" si="0"/>
        <v>0</v>
      </c>
      <c r="B60" s="1239"/>
      <c r="C60" s="1240"/>
      <c r="D60" s="1240"/>
      <c r="E60" s="1241"/>
      <c r="F60" s="1239"/>
      <c r="G60" s="1240"/>
      <c r="H60" s="1240"/>
      <c r="I60" s="1241"/>
      <c r="J60" s="752"/>
      <c r="K60" s="1242"/>
      <c r="L60" s="1243"/>
      <c r="M60" s="748"/>
      <c r="N60" s="749"/>
      <c r="O60" s="750"/>
      <c r="P60" s="751"/>
      <c r="Q60" s="14"/>
      <c r="R60" s="44"/>
      <c r="S60" s="44"/>
      <c r="T60" s="44"/>
      <c r="U60" s="47"/>
      <c r="V60" s="46"/>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16"/>
      <c r="BP60" s="1055">
        <v>18</v>
      </c>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U60" s="17"/>
      <c r="CV60" s="20"/>
      <c r="CW60" s="20"/>
      <c r="CX60" s="20"/>
      <c r="CY60" s="20"/>
      <c r="CZ60" s="20"/>
      <c r="IU60" s="20"/>
    </row>
    <row r="61" spans="1:255" s="19" customFormat="1" ht="15">
      <c r="A61" s="1136">
        <f t="shared" si="0"/>
        <v>0</v>
      </c>
      <c r="B61" s="1239"/>
      <c r="C61" s="1240"/>
      <c r="D61" s="1240"/>
      <c r="E61" s="1241"/>
      <c r="F61" s="1239"/>
      <c r="G61" s="1240"/>
      <c r="H61" s="1240"/>
      <c r="I61" s="1241"/>
      <c r="J61" s="752"/>
      <c r="K61" s="1242"/>
      <c r="L61" s="1243"/>
      <c r="M61" s="748"/>
      <c r="N61" s="749"/>
      <c r="O61" s="750"/>
      <c r="P61" s="751"/>
      <c r="Q61" s="14"/>
      <c r="R61" s="44"/>
      <c r="S61" s="44"/>
      <c r="T61" s="44"/>
      <c r="U61" s="47"/>
      <c r="V61" s="46"/>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16"/>
      <c r="BP61" s="1055">
        <v>19</v>
      </c>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U61" s="17"/>
      <c r="CV61" s="20"/>
      <c r="CW61" s="20"/>
      <c r="CX61" s="20"/>
      <c r="CY61" s="20"/>
      <c r="CZ61" s="20"/>
      <c r="IU61" s="20"/>
    </row>
    <row r="62" spans="1:255" s="19" customFormat="1" ht="15">
      <c r="A62" s="1136">
        <f t="shared" si="0"/>
        <v>0</v>
      </c>
      <c r="B62" s="1239"/>
      <c r="C62" s="1240"/>
      <c r="D62" s="1240"/>
      <c r="E62" s="1241"/>
      <c r="F62" s="1239"/>
      <c r="G62" s="1240"/>
      <c r="H62" s="1240"/>
      <c r="I62" s="1241"/>
      <c r="J62" s="752"/>
      <c r="K62" s="1242"/>
      <c r="L62" s="1243"/>
      <c r="M62" s="748"/>
      <c r="N62" s="749"/>
      <c r="O62" s="750"/>
      <c r="P62" s="751"/>
      <c r="Q62" s="14"/>
      <c r="R62" s="44"/>
      <c r="S62" s="44"/>
      <c r="T62" s="44"/>
      <c r="U62" s="47"/>
      <c r="V62" s="46"/>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16"/>
      <c r="BP62" s="1055">
        <v>20</v>
      </c>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U62" s="17"/>
      <c r="CV62" s="20"/>
      <c r="CW62" s="20"/>
      <c r="CX62" s="20"/>
      <c r="CY62" s="20"/>
      <c r="CZ62" s="20"/>
      <c r="IU62" s="20"/>
    </row>
    <row r="63" spans="1:255" s="19" customFormat="1" ht="15">
      <c r="A63" s="1136">
        <f t="shared" si="0"/>
        <v>0</v>
      </c>
      <c r="B63" s="1239"/>
      <c r="C63" s="1240"/>
      <c r="D63" s="1240"/>
      <c r="E63" s="1241"/>
      <c r="F63" s="1239"/>
      <c r="G63" s="1240"/>
      <c r="H63" s="1240"/>
      <c r="I63" s="1241"/>
      <c r="J63" s="752"/>
      <c r="K63" s="1242"/>
      <c r="L63" s="1243"/>
      <c r="M63" s="748"/>
      <c r="N63" s="749"/>
      <c r="O63" s="750"/>
      <c r="P63" s="751"/>
      <c r="Q63" s="14"/>
      <c r="R63" s="44"/>
      <c r="S63" s="44"/>
      <c r="T63" s="44"/>
      <c r="U63" s="47"/>
      <c r="V63" s="46"/>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16"/>
      <c r="BP63" s="1055">
        <v>21</v>
      </c>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U63" s="17"/>
      <c r="CV63" s="20"/>
      <c r="CW63" s="20"/>
      <c r="CX63" s="20"/>
      <c r="CY63" s="20"/>
      <c r="CZ63" s="20"/>
      <c r="IU63" s="20"/>
    </row>
    <row r="64" spans="1:255" s="19" customFormat="1" ht="15">
      <c r="A64" s="1136">
        <f t="shared" si="0"/>
        <v>0</v>
      </c>
      <c r="B64" s="1239"/>
      <c r="C64" s="1240"/>
      <c r="D64" s="1240"/>
      <c r="E64" s="1241"/>
      <c r="F64" s="1239"/>
      <c r="G64" s="1240"/>
      <c r="H64" s="1240"/>
      <c r="I64" s="1241"/>
      <c r="J64" s="752"/>
      <c r="K64" s="1242"/>
      <c r="L64" s="1243"/>
      <c r="M64" s="748"/>
      <c r="N64" s="749"/>
      <c r="O64" s="750"/>
      <c r="P64" s="751"/>
      <c r="Q64" s="14"/>
      <c r="R64" s="44"/>
      <c r="S64" s="44"/>
      <c r="T64" s="44"/>
      <c r="U64" s="47"/>
      <c r="V64" s="46"/>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16"/>
      <c r="BP64" s="1055">
        <v>22</v>
      </c>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U64" s="17"/>
      <c r="CV64" s="20"/>
      <c r="CW64" s="20"/>
      <c r="CX64" s="20"/>
      <c r="CY64" s="20"/>
      <c r="CZ64" s="20"/>
      <c r="IU64" s="20"/>
    </row>
    <row r="65" spans="1:255" s="19" customFormat="1" ht="15">
      <c r="A65" s="1136">
        <f t="shared" si="0"/>
        <v>0</v>
      </c>
      <c r="B65" s="1239"/>
      <c r="C65" s="1240"/>
      <c r="D65" s="1240"/>
      <c r="E65" s="1241"/>
      <c r="F65" s="1239"/>
      <c r="G65" s="1240"/>
      <c r="H65" s="1240"/>
      <c r="I65" s="1241"/>
      <c r="J65" s="752"/>
      <c r="K65" s="1242"/>
      <c r="L65" s="1243"/>
      <c r="M65" s="748"/>
      <c r="N65" s="749"/>
      <c r="O65" s="750"/>
      <c r="P65" s="751"/>
      <c r="Q65" s="14"/>
      <c r="R65" s="44"/>
      <c r="S65" s="44"/>
      <c r="T65" s="44"/>
      <c r="U65" s="47"/>
      <c r="V65" s="46"/>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16"/>
      <c r="BP65" s="1055">
        <v>23</v>
      </c>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U65" s="17"/>
      <c r="CV65" s="20"/>
      <c r="CW65" s="20"/>
      <c r="CX65" s="20"/>
      <c r="CY65" s="20"/>
      <c r="CZ65" s="20"/>
      <c r="IU65" s="20"/>
    </row>
    <row r="66" spans="1:255" s="19" customFormat="1" ht="15">
      <c r="A66" s="1136">
        <f t="shared" si="0"/>
        <v>0</v>
      </c>
      <c r="B66" s="1239"/>
      <c r="C66" s="1240"/>
      <c r="D66" s="1240"/>
      <c r="E66" s="1241"/>
      <c r="F66" s="1239"/>
      <c r="G66" s="1240"/>
      <c r="H66" s="1240"/>
      <c r="I66" s="1241"/>
      <c r="J66" s="752"/>
      <c r="K66" s="1242"/>
      <c r="L66" s="1243"/>
      <c r="M66" s="748"/>
      <c r="N66" s="749"/>
      <c r="O66" s="750"/>
      <c r="P66" s="751"/>
      <c r="Q66" s="14"/>
      <c r="R66" s="44"/>
      <c r="S66" s="44"/>
      <c r="T66" s="44"/>
      <c r="U66" s="47"/>
      <c r="V66" s="46"/>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16"/>
      <c r="BP66" s="1055">
        <v>24</v>
      </c>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U66" s="17"/>
      <c r="CV66" s="20"/>
      <c r="CW66" s="20"/>
      <c r="CX66" s="20"/>
      <c r="CY66" s="20"/>
      <c r="CZ66" s="20"/>
      <c r="IU66" s="20"/>
    </row>
    <row r="67" spans="1:255" s="19" customFormat="1" ht="15">
      <c r="A67" s="1136">
        <f t="shared" si="0"/>
        <v>0</v>
      </c>
      <c r="B67" s="1239"/>
      <c r="C67" s="1240"/>
      <c r="D67" s="1240"/>
      <c r="E67" s="1241"/>
      <c r="F67" s="1239"/>
      <c r="G67" s="1240"/>
      <c r="H67" s="1240"/>
      <c r="I67" s="1241"/>
      <c r="J67" s="752"/>
      <c r="K67" s="1242"/>
      <c r="L67" s="1243"/>
      <c r="M67" s="748"/>
      <c r="N67" s="749"/>
      <c r="O67" s="750"/>
      <c r="P67" s="751"/>
      <c r="Q67" s="14"/>
      <c r="R67" s="44"/>
      <c r="S67" s="44"/>
      <c r="T67" s="44"/>
      <c r="U67" s="47"/>
      <c r="V67" s="46"/>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16"/>
      <c r="BP67" s="1055">
        <v>25</v>
      </c>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U67" s="17"/>
      <c r="CV67" s="20"/>
      <c r="CW67" s="20"/>
      <c r="CX67" s="20"/>
      <c r="CY67" s="20"/>
      <c r="CZ67" s="20"/>
      <c r="IU67" s="20"/>
    </row>
    <row r="68" spans="1:255" s="19" customFormat="1" ht="15">
      <c r="A68" s="1136">
        <f t="shared" si="0"/>
        <v>0</v>
      </c>
      <c r="B68" s="1239"/>
      <c r="C68" s="1240"/>
      <c r="D68" s="1240"/>
      <c r="E68" s="1241"/>
      <c r="F68" s="1239"/>
      <c r="G68" s="1240"/>
      <c r="H68" s="1240"/>
      <c r="I68" s="1241"/>
      <c r="J68" s="752"/>
      <c r="K68" s="1242"/>
      <c r="L68" s="1243"/>
      <c r="M68" s="748"/>
      <c r="N68" s="749"/>
      <c r="O68" s="750"/>
      <c r="P68" s="751"/>
      <c r="Q68" s="14"/>
      <c r="R68" s="44"/>
      <c r="S68" s="44"/>
      <c r="T68" s="44"/>
      <c r="U68" s="47"/>
      <c r="V68" s="46"/>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16"/>
      <c r="BP68" s="1055">
        <v>26</v>
      </c>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U68" s="17"/>
      <c r="CV68" s="20"/>
      <c r="CW68" s="20"/>
      <c r="CX68" s="20"/>
      <c r="CY68" s="20"/>
      <c r="CZ68" s="20"/>
      <c r="IU68" s="20"/>
    </row>
    <row r="69" spans="1:255" s="19" customFormat="1" ht="15">
      <c r="A69" s="1136">
        <f t="shared" si="0"/>
        <v>0</v>
      </c>
      <c r="B69" s="1239"/>
      <c r="C69" s="1240"/>
      <c r="D69" s="1240"/>
      <c r="E69" s="1241"/>
      <c r="F69" s="1239"/>
      <c r="G69" s="1240"/>
      <c r="H69" s="1240"/>
      <c r="I69" s="1241"/>
      <c r="J69" s="752"/>
      <c r="K69" s="1242"/>
      <c r="L69" s="1243"/>
      <c r="M69" s="748"/>
      <c r="N69" s="749"/>
      <c r="O69" s="750"/>
      <c r="P69" s="751"/>
      <c r="Q69" s="14"/>
      <c r="R69" s="44"/>
      <c r="S69" s="44"/>
      <c r="T69" s="44"/>
      <c r="U69" s="47"/>
      <c r="V69" s="46"/>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16"/>
      <c r="BP69" s="1055">
        <v>27</v>
      </c>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U69" s="17"/>
      <c r="CV69" s="20"/>
      <c r="CW69" s="20"/>
      <c r="CX69" s="20"/>
      <c r="CY69" s="20"/>
      <c r="CZ69" s="20"/>
      <c r="IU69" s="20"/>
    </row>
    <row r="70" spans="1:255" s="19" customFormat="1" ht="15">
      <c r="A70" s="1136">
        <f t="shared" si="0"/>
        <v>0</v>
      </c>
      <c r="B70" s="1239"/>
      <c r="C70" s="1240"/>
      <c r="D70" s="1240"/>
      <c r="E70" s="1241"/>
      <c r="F70" s="1239"/>
      <c r="G70" s="1240"/>
      <c r="H70" s="1240"/>
      <c r="I70" s="1241"/>
      <c r="J70" s="752"/>
      <c r="K70" s="1242"/>
      <c r="L70" s="1243"/>
      <c r="M70" s="748"/>
      <c r="N70" s="749"/>
      <c r="O70" s="750"/>
      <c r="P70" s="751"/>
      <c r="Q70" s="14"/>
      <c r="R70" s="44"/>
      <c r="S70" s="44"/>
      <c r="T70" s="44"/>
      <c r="U70" s="47"/>
      <c r="V70" s="46"/>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16"/>
      <c r="BP70" s="1055">
        <v>28</v>
      </c>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U70" s="17"/>
      <c r="CV70" s="20"/>
      <c r="CW70" s="20"/>
      <c r="CX70" s="20"/>
      <c r="CY70" s="20"/>
      <c r="CZ70" s="20"/>
      <c r="IU70" s="20"/>
    </row>
    <row r="71" spans="1:255" s="19" customFormat="1" ht="15">
      <c r="A71" s="1136">
        <f t="shared" si="0"/>
        <v>0</v>
      </c>
      <c r="B71" s="1239"/>
      <c r="C71" s="1240"/>
      <c r="D71" s="1240"/>
      <c r="E71" s="1241"/>
      <c r="F71" s="1239"/>
      <c r="G71" s="1240"/>
      <c r="H71" s="1240"/>
      <c r="I71" s="1241"/>
      <c r="J71" s="752"/>
      <c r="K71" s="1242"/>
      <c r="L71" s="1243"/>
      <c r="M71" s="748"/>
      <c r="N71" s="749"/>
      <c r="O71" s="750"/>
      <c r="P71" s="751"/>
      <c r="Q71" s="14"/>
      <c r="R71" s="44"/>
      <c r="S71" s="44"/>
      <c r="T71" s="44"/>
      <c r="U71" s="47"/>
      <c r="V71" s="46"/>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16"/>
      <c r="BP71" s="1055">
        <v>29</v>
      </c>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U71" s="17"/>
      <c r="CV71" s="20"/>
      <c r="CW71" s="20"/>
      <c r="CX71" s="20"/>
      <c r="CY71" s="20"/>
      <c r="CZ71" s="20"/>
      <c r="IU71" s="20"/>
    </row>
    <row r="72" spans="1:255" s="19" customFormat="1" ht="15">
      <c r="A72" s="1136">
        <f t="shared" si="0"/>
        <v>0</v>
      </c>
      <c r="B72" s="1239"/>
      <c r="C72" s="1240"/>
      <c r="D72" s="1240"/>
      <c r="E72" s="1241"/>
      <c r="F72" s="1239"/>
      <c r="G72" s="1240"/>
      <c r="H72" s="1240"/>
      <c r="I72" s="1241"/>
      <c r="J72" s="752"/>
      <c r="K72" s="1242"/>
      <c r="L72" s="1243"/>
      <c r="M72" s="748"/>
      <c r="N72" s="749"/>
      <c r="O72" s="750"/>
      <c r="P72" s="751"/>
      <c r="Q72" s="14"/>
      <c r="R72" s="44"/>
      <c r="S72" s="44"/>
      <c r="T72" s="44"/>
      <c r="U72" s="47"/>
      <c r="V72" s="46"/>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16"/>
      <c r="BP72" s="1055">
        <v>30</v>
      </c>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U72" s="17"/>
      <c r="CV72" s="20"/>
      <c r="CW72" s="20"/>
      <c r="CX72" s="20"/>
      <c r="CY72" s="20"/>
      <c r="CZ72" s="20"/>
      <c r="IU72" s="20"/>
    </row>
    <row r="73" spans="1:255" s="19" customFormat="1" ht="15" hidden="1">
      <c r="A73" s="1136"/>
      <c r="B73" s="1239"/>
      <c r="C73" s="1240"/>
      <c r="D73" s="1240"/>
      <c r="E73" s="1241"/>
      <c r="F73" s="1239"/>
      <c r="G73" s="1240"/>
      <c r="H73" s="1240"/>
      <c r="I73" s="1241"/>
      <c r="J73" s="752"/>
      <c r="K73" s="1242"/>
      <c r="L73" s="1243"/>
      <c r="M73" s="748"/>
      <c r="N73" s="749"/>
      <c r="O73" s="750"/>
      <c r="P73" s="751"/>
      <c r="Q73" s="14"/>
      <c r="R73" s="44"/>
      <c r="S73" s="44"/>
      <c r="T73" s="44"/>
      <c r="U73" s="47"/>
      <c r="V73" s="46"/>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16"/>
      <c r="BP73" s="1055">
        <v>31</v>
      </c>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U73" s="17"/>
      <c r="CV73" s="20"/>
      <c r="CW73" s="20"/>
      <c r="CX73" s="20"/>
      <c r="CY73" s="20"/>
      <c r="CZ73" s="20"/>
      <c r="IU73" s="20"/>
    </row>
    <row r="74" spans="1:255" s="19" customFormat="1" ht="15" hidden="1">
      <c r="A74" s="1136">
        <f t="shared" si="0"/>
        <v>0</v>
      </c>
      <c r="B74" s="1239"/>
      <c r="C74" s="1240"/>
      <c r="D74" s="1240"/>
      <c r="E74" s="1241"/>
      <c r="F74" s="1239"/>
      <c r="G74" s="1240"/>
      <c r="H74" s="1240"/>
      <c r="I74" s="1241"/>
      <c r="J74" s="752"/>
      <c r="K74" s="1242"/>
      <c r="L74" s="1243"/>
      <c r="M74" s="748"/>
      <c r="N74" s="749"/>
      <c r="O74" s="750"/>
      <c r="P74" s="751"/>
      <c r="Q74" s="14"/>
      <c r="R74" s="44"/>
      <c r="S74" s="44"/>
      <c r="T74" s="44"/>
      <c r="U74" s="47"/>
      <c r="V74" s="46"/>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16"/>
      <c r="BP74" s="1055">
        <v>32</v>
      </c>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U74" s="17"/>
      <c r="CV74" s="20"/>
      <c r="CW74" s="20"/>
      <c r="CX74" s="20"/>
      <c r="CY74" s="20"/>
      <c r="CZ74" s="20"/>
      <c r="IU74" s="20"/>
    </row>
    <row r="75" spans="1:255" s="19" customFormat="1" ht="15" hidden="1">
      <c r="A75" s="1136">
        <f t="shared" si="0"/>
        <v>0</v>
      </c>
      <c r="B75" s="1239"/>
      <c r="C75" s="1240"/>
      <c r="D75" s="1240"/>
      <c r="E75" s="1241"/>
      <c r="F75" s="1239"/>
      <c r="G75" s="1240"/>
      <c r="H75" s="1240"/>
      <c r="I75" s="1241"/>
      <c r="J75" s="752"/>
      <c r="K75" s="1242"/>
      <c r="L75" s="1243"/>
      <c r="M75" s="748"/>
      <c r="N75" s="749"/>
      <c r="O75" s="750"/>
      <c r="P75" s="751"/>
      <c r="Q75" s="14"/>
      <c r="R75" s="44"/>
      <c r="S75" s="44"/>
      <c r="T75" s="44"/>
      <c r="U75" s="47"/>
      <c r="V75" s="46"/>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16"/>
      <c r="BP75" s="1055">
        <v>33</v>
      </c>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U75" s="17"/>
      <c r="CV75" s="20"/>
      <c r="CW75" s="20"/>
      <c r="CX75" s="20"/>
      <c r="CY75" s="20"/>
      <c r="CZ75" s="20"/>
      <c r="IU75" s="20"/>
    </row>
    <row r="76" spans="1:255" s="19" customFormat="1" ht="15" hidden="1">
      <c r="A76" s="1136">
        <f t="shared" si="0"/>
        <v>0</v>
      </c>
      <c r="B76" s="1239"/>
      <c r="C76" s="1240"/>
      <c r="D76" s="1240"/>
      <c r="E76" s="1241"/>
      <c r="F76" s="1239"/>
      <c r="G76" s="1240"/>
      <c r="H76" s="1240"/>
      <c r="I76" s="1241"/>
      <c r="J76" s="752"/>
      <c r="K76" s="1242"/>
      <c r="L76" s="1243"/>
      <c r="M76" s="748"/>
      <c r="N76" s="749"/>
      <c r="O76" s="750"/>
      <c r="P76" s="751"/>
      <c r="Q76" s="14"/>
      <c r="R76" s="44"/>
      <c r="S76" s="44"/>
      <c r="T76" s="44"/>
      <c r="U76" s="47"/>
      <c r="V76" s="46"/>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16"/>
      <c r="BP76" s="1055">
        <v>34</v>
      </c>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U76" s="17"/>
      <c r="CV76" s="20"/>
      <c r="CW76" s="20"/>
      <c r="CX76" s="20"/>
      <c r="CY76" s="20"/>
      <c r="CZ76" s="20"/>
      <c r="IU76" s="20"/>
    </row>
    <row r="77" spans="1:255" s="19" customFormat="1" ht="15" hidden="1">
      <c r="A77" s="1136">
        <f t="shared" si="0"/>
        <v>0</v>
      </c>
      <c r="B77" s="1239"/>
      <c r="C77" s="1240"/>
      <c r="D77" s="1240"/>
      <c r="E77" s="1241"/>
      <c r="F77" s="1239"/>
      <c r="G77" s="1240"/>
      <c r="H77" s="1240"/>
      <c r="I77" s="1241"/>
      <c r="J77" s="752"/>
      <c r="K77" s="1242"/>
      <c r="L77" s="1243"/>
      <c r="M77" s="748"/>
      <c r="N77" s="749"/>
      <c r="O77" s="750"/>
      <c r="P77" s="751"/>
      <c r="Q77" s="14"/>
      <c r="R77" s="44"/>
      <c r="S77" s="44"/>
      <c r="T77" s="44"/>
      <c r="U77" s="47"/>
      <c r="V77" s="46"/>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16"/>
      <c r="BP77" s="1055">
        <v>35</v>
      </c>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U77" s="17"/>
      <c r="CV77" s="20"/>
      <c r="CW77" s="20"/>
      <c r="CX77" s="20"/>
      <c r="CY77" s="20"/>
      <c r="CZ77" s="20"/>
      <c r="IU77" s="20"/>
    </row>
    <row r="78" spans="1:255" s="19" customFormat="1" ht="15" hidden="1">
      <c r="A78" s="1136">
        <f t="shared" si="0"/>
        <v>0</v>
      </c>
      <c r="B78" s="1239"/>
      <c r="C78" s="1240"/>
      <c r="D78" s="1240"/>
      <c r="E78" s="1241"/>
      <c r="F78" s="1239"/>
      <c r="G78" s="1240"/>
      <c r="H78" s="1240"/>
      <c r="I78" s="1241"/>
      <c r="J78" s="752"/>
      <c r="K78" s="1242"/>
      <c r="L78" s="1243"/>
      <c r="M78" s="748"/>
      <c r="N78" s="749"/>
      <c r="O78" s="750"/>
      <c r="P78" s="751"/>
      <c r="Q78" s="14"/>
      <c r="R78" s="44"/>
      <c r="S78" s="44"/>
      <c r="T78" s="44"/>
      <c r="U78" s="47"/>
      <c r="V78" s="46"/>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16"/>
      <c r="BP78" s="1055">
        <v>36</v>
      </c>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U78" s="17"/>
      <c r="CV78" s="20"/>
      <c r="CW78" s="20"/>
      <c r="CX78" s="20"/>
      <c r="CY78" s="20"/>
      <c r="CZ78" s="20"/>
      <c r="IU78" s="20"/>
    </row>
    <row r="79" spans="1:255" s="19" customFormat="1" ht="15" hidden="1">
      <c r="A79" s="1136">
        <f t="shared" si="0"/>
        <v>0</v>
      </c>
      <c r="B79" s="1239"/>
      <c r="C79" s="1240"/>
      <c r="D79" s="1240"/>
      <c r="E79" s="1241"/>
      <c r="F79" s="1239"/>
      <c r="G79" s="1240"/>
      <c r="H79" s="1240"/>
      <c r="I79" s="1241"/>
      <c r="J79" s="752"/>
      <c r="K79" s="1242"/>
      <c r="L79" s="1243"/>
      <c r="M79" s="748"/>
      <c r="N79" s="749"/>
      <c r="O79" s="750"/>
      <c r="P79" s="751"/>
      <c r="Q79" s="14"/>
      <c r="R79" s="44"/>
      <c r="S79" s="44"/>
      <c r="T79" s="44"/>
      <c r="U79" s="47"/>
      <c r="V79" s="46"/>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16"/>
      <c r="BP79" s="1055">
        <v>37</v>
      </c>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U79" s="17"/>
      <c r="CV79" s="20"/>
      <c r="CW79" s="20"/>
      <c r="CX79" s="20"/>
      <c r="CY79" s="20"/>
      <c r="CZ79" s="20"/>
      <c r="IU79" s="20"/>
    </row>
    <row r="80" spans="1:255" s="19" customFormat="1" ht="15" hidden="1">
      <c r="A80" s="1136">
        <f t="shared" si="0"/>
        <v>0</v>
      </c>
      <c r="B80" s="1239"/>
      <c r="C80" s="1240"/>
      <c r="D80" s="1240"/>
      <c r="E80" s="1241"/>
      <c r="F80" s="1239"/>
      <c r="G80" s="1240"/>
      <c r="H80" s="1240"/>
      <c r="I80" s="1241"/>
      <c r="J80" s="752"/>
      <c r="K80" s="1242"/>
      <c r="L80" s="1243"/>
      <c r="M80" s="748"/>
      <c r="N80" s="749"/>
      <c r="O80" s="750"/>
      <c r="P80" s="751"/>
      <c r="Q80" s="14"/>
      <c r="R80" s="44"/>
      <c r="S80" s="44"/>
      <c r="T80" s="44"/>
      <c r="U80" s="47"/>
      <c r="V80" s="46"/>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16"/>
      <c r="BP80" s="1055">
        <v>38</v>
      </c>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U80" s="17"/>
      <c r="CV80" s="20"/>
      <c r="CW80" s="20"/>
      <c r="CX80" s="20"/>
      <c r="CY80" s="20"/>
      <c r="CZ80" s="20"/>
      <c r="IU80" s="20"/>
    </row>
    <row r="81" spans="1:255" s="19" customFormat="1" ht="15" hidden="1">
      <c r="A81" s="1136">
        <f t="shared" si="0"/>
        <v>0</v>
      </c>
      <c r="B81" s="1239"/>
      <c r="C81" s="1240"/>
      <c r="D81" s="1240"/>
      <c r="E81" s="1241"/>
      <c r="F81" s="1239"/>
      <c r="G81" s="1240"/>
      <c r="H81" s="1240"/>
      <c r="I81" s="1241"/>
      <c r="J81" s="752"/>
      <c r="K81" s="1242"/>
      <c r="L81" s="1243"/>
      <c r="M81" s="748"/>
      <c r="N81" s="749"/>
      <c r="O81" s="750"/>
      <c r="P81" s="751"/>
      <c r="Q81" s="14"/>
      <c r="R81" s="44"/>
      <c r="S81" s="44"/>
      <c r="T81" s="44"/>
      <c r="U81" s="47"/>
      <c r="V81" s="46"/>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16"/>
      <c r="BP81" s="1055">
        <v>39</v>
      </c>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U81" s="17"/>
      <c r="CV81" s="20"/>
      <c r="CW81" s="20"/>
      <c r="CX81" s="20"/>
      <c r="CY81" s="20"/>
      <c r="CZ81" s="20"/>
      <c r="IU81" s="20"/>
    </row>
    <row r="82" spans="1:255" s="19" customFormat="1" ht="15" hidden="1">
      <c r="A82" s="1136">
        <f t="shared" si="0"/>
        <v>0</v>
      </c>
      <c r="B82" s="1239"/>
      <c r="C82" s="1240"/>
      <c r="D82" s="1240"/>
      <c r="E82" s="1241"/>
      <c r="F82" s="1239"/>
      <c r="G82" s="1240"/>
      <c r="H82" s="1240"/>
      <c r="I82" s="1241"/>
      <c r="J82" s="752"/>
      <c r="K82" s="1242"/>
      <c r="L82" s="1243"/>
      <c r="M82" s="748"/>
      <c r="N82" s="749"/>
      <c r="O82" s="750"/>
      <c r="P82" s="751"/>
      <c r="Q82" s="14"/>
      <c r="R82" s="44"/>
      <c r="S82" s="44"/>
      <c r="T82" s="44"/>
      <c r="U82" s="47"/>
      <c r="V82" s="46"/>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16"/>
      <c r="BP82" s="1055">
        <v>40</v>
      </c>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U82" s="17"/>
      <c r="CV82" s="20"/>
      <c r="CW82" s="20"/>
      <c r="CX82" s="20"/>
      <c r="CY82" s="20"/>
      <c r="CZ82" s="20"/>
      <c r="IU82" s="20"/>
    </row>
    <row r="83" spans="1:255" s="19" customFormat="1" ht="15" hidden="1">
      <c r="A83" s="1136">
        <f t="shared" si="0"/>
        <v>0</v>
      </c>
      <c r="B83" s="1239"/>
      <c r="C83" s="1240"/>
      <c r="D83" s="1240"/>
      <c r="E83" s="1241"/>
      <c r="F83" s="1239"/>
      <c r="G83" s="1240"/>
      <c r="H83" s="1240"/>
      <c r="I83" s="1241"/>
      <c r="J83" s="752"/>
      <c r="K83" s="1242"/>
      <c r="L83" s="1243"/>
      <c r="M83" s="748"/>
      <c r="N83" s="749"/>
      <c r="O83" s="750"/>
      <c r="P83" s="751"/>
      <c r="Q83" s="14"/>
      <c r="R83" s="44"/>
      <c r="S83" s="44"/>
      <c r="T83" s="44"/>
      <c r="U83" s="47"/>
      <c r="V83" s="46"/>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16"/>
      <c r="BP83" s="1055">
        <v>41</v>
      </c>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U83" s="17"/>
      <c r="CV83" s="20"/>
      <c r="CW83" s="20"/>
      <c r="CX83" s="20"/>
      <c r="CY83" s="20"/>
      <c r="CZ83" s="20"/>
      <c r="IU83" s="20"/>
    </row>
    <row r="84" spans="1:255" s="19" customFormat="1" ht="15" hidden="1">
      <c r="A84" s="1136">
        <f t="shared" si="0"/>
        <v>0</v>
      </c>
      <c r="B84" s="1239"/>
      <c r="C84" s="1240"/>
      <c r="D84" s="1240"/>
      <c r="E84" s="1241"/>
      <c r="F84" s="1239"/>
      <c r="G84" s="1240"/>
      <c r="H84" s="1240"/>
      <c r="I84" s="1241"/>
      <c r="J84" s="752"/>
      <c r="K84" s="1242"/>
      <c r="L84" s="1243"/>
      <c r="M84" s="748"/>
      <c r="N84" s="749"/>
      <c r="O84" s="750"/>
      <c r="P84" s="751"/>
      <c r="Q84" s="14"/>
      <c r="R84" s="44"/>
      <c r="S84" s="44"/>
      <c r="T84" s="44"/>
      <c r="U84" s="47"/>
      <c r="V84" s="46"/>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16"/>
      <c r="BP84" s="1055">
        <v>42</v>
      </c>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U84" s="17"/>
      <c r="CV84" s="20"/>
      <c r="CW84" s="20"/>
      <c r="CX84" s="20"/>
      <c r="CY84" s="20"/>
      <c r="CZ84" s="20"/>
      <c r="IU84" s="20"/>
    </row>
    <row r="85" spans="1:255" s="19" customFormat="1" ht="15" hidden="1">
      <c r="A85" s="1136">
        <f t="shared" si="0"/>
        <v>0</v>
      </c>
      <c r="B85" s="1239"/>
      <c r="C85" s="1240"/>
      <c r="D85" s="1240"/>
      <c r="E85" s="1241"/>
      <c r="F85" s="1239"/>
      <c r="G85" s="1240"/>
      <c r="H85" s="1240"/>
      <c r="I85" s="1241"/>
      <c r="J85" s="752"/>
      <c r="K85" s="1242"/>
      <c r="L85" s="1243"/>
      <c r="M85" s="748"/>
      <c r="N85" s="749"/>
      <c r="O85" s="750"/>
      <c r="P85" s="751"/>
      <c r="Q85" s="14"/>
      <c r="R85" s="44"/>
      <c r="S85" s="44"/>
      <c r="T85" s="44"/>
      <c r="U85" s="47"/>
      <c r="V85" s="46"/>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16"/>
      <c r="BP85" s="1055">
        <v>43</v>
      </c>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U85" s="17"/>
      <c r="CV85" s="20"/>
      <c r="CW85" s="20"/>
      <c r="CX85" s="20"/>
      <c r="CY85" s="20"/>
      <c r="CZ85" s="20"/>
      <c r="IU85" s="20"/>
    </row>
    <row r="86" spans="1:255" s="19" customFormat="1" ht="15" hidden="1">
      <c r="A86" s="1136">
        <f t="shared" si="0"/>
        <v>0</v>
      </c>
      <c r="B86" s="1239"/>
      <c r="C86" s="1240"/>
      <c r="D86" s="1240"/>
      <c r="E86" s="1241"/>
      <c r="F86" s="1239"/>
      <c r="G86" s="1240"/>
      <c r="H86" s="1240"/>
      <c r="I86" s="1241"/>
      <c r="J86" s="752"/>
      <c r="K86" s="1242"/>
      <c r="L86" s="1243"/>
      <c r="M86" s="748"/>
      <c r="N86" s="749"/>
      <c r="O86" s="750"/>
      <c r="P86" s="751"/>
      <c r="Q86" s="14"/>
      <c r="R86" s="44"/>
      <c r="S86" s="44"/>
      <c r="T86" s="44"/>
      <c r="U86" s="47"/>
      <c r="V86" s="46"/>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16"/>
      <c r="BP86" s="1055">
        <v>44</v>
      </c>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U86" s="17"/>
      <c r="CV86" s="20"/>
      <c r="CW86" s="20"/>
      <c r="CX86" s="20"/>
      <c r="CY86" s="20"/>
      <c r="CZ86" s="20"/>
      <c r="IU86" s="20"/>
    </row>
    <row r="87" spans="1:255" s="19" customFormat="1" ht="15" hidden="1">
      <c r="A87" s="1136">
        <f t="shared" si="0"/>
        <v>0</v>
      </c>
      <c r="B87" s="1239"/>
      <c r="C87" s="1240"/>
      <c r="D87" s="1240"/>
      <c r="E87" s="1241"/>
      <c r="F87" s="1239"/>
      <c r="G87" s="1240"/>
      <c r="H87" s="1240"/>
      <c r="I87" s="1241"/>
      <c r="J87" s="752"/>
      <c r="K87" s="1242"/>
      <c r="L87" s="1243"/>
      <c r="M87" s="748"/>
      <c r="N87" s="749"/>
      <c r="O87" s="750"/>
      <c r="P87" s="751"/>
      <c r="Q87" s="14"/>
      <c r="R87" s="44"/>
      <c r="S87" s="44"/>
      <c r="T87" s="44"/>
      <c r="U87" s="47"/>
      <c r="V87" s="46"/>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16"/>
      <c r="BP87" s="1055">
        <v>45</v>
      </c>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U87" s="17"/>
      <c r="CV87" s="20"/>
      <c r="CW87" s="20"/>
      <c r="CX87" s="20"/>
      <c r="CY87" s="20"/>
      <c r="CZ87" s="20"/>
      <c r="IU87" s="20"/>
    </row>
    <row r="88" spans="1:255" s="19" customFormat="1" ht="15" hidden="1">
      <c r="A88" s="1136">
        <f t="shared" si="0"/>
        <v>0</v>
      </c>
      <c r="B88" s="1239"/>
      <c r="C88" s="1240"/>
      <c r="D88" s="1240"/>
      <c r="E88" s="1241"/>
      <c r="F88" s="1239"/>
      <c r="G88" s="1240"/>
      <c r="H88" s="1240"/>
      <c r="I88" s="1241"/>
      <c r="J88" s="752"/>
      <c r="K88" s="1242"/>
      <c r="L88" s="1243"/>
      <c r="M88" s="748"/>
      <c r="N88" s="749"/>
      <c r="O88" s="750"/>
      <c r="P88" s="751"/>
      <c r="Q88" s="14"/>
      <c r="R88" s="44"/>
      <c r="S88" s="44"/>
      <c r="T88" s="44"/>
      <c r="U88" s="47"/>
      <c r="V88" s="46"/>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16"/>
      <c r="BP88" s="1055">
        <v>46</v>
      </c>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U88" s="17"/>
      <c r="CV88" s="20"/>
      <c r="CW88" s="20"/>
      <c r="CX88" s="20"/>
      <c r="CY88" s="20"/>
      <c r="CZ88" s="20"/>
      <c r="IU88" s="20"/>
    </row>
    <row r="89" spans="1:255" s="19" customFormat="1" ht="15" hidden="1">
      <c r="A89" s="1136">
        <f t="shared" si="0"/>
        <v>0</v>
      </c>
      <c r="B89" s="1239"/>
      <c r="C89" s="1240"/>
      <c r="D89" s="1240"/>
      <c r="E89" s="1241"/>
      <c r="F89" s="1239"/>
      <c r="G89" s="1240"/>
      <c r="H89" s="1240"/>
      <c r="I89" s="1241"/>
      <c r="J89" s="752"/>
      <c r="K89" s="1242"/>
      <c r="L89" s="1243"/>
      <c r="M89" s="748"/>
      <c r="N89" s="749"/>
      <c r="O89" s="750"/>
      <c r="P89" s="751"/>
      <c r="Q89" s="14"/>
      <c r="R89" s="44"/>
      <c r="S89" s="44"/>
      <c r="T89" s="44"/>
      <c r="U89" s="47"/>
      <c r="V89" s="46"/>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16"/>
      <c r="BP89" s="1055">
        <v>47</v>
      </c>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U89" s="17"/>
      <c r="CV89" s="20"/>
      <c r="CW89" s="20"/>
      <c r="CX89" s="20"/>
      <c r="CY89" s="20"/>
      <c r="CZ89" s="20"/>
      <c r="IU89" s="20"/>
    </row>
    <row r="90" spans="1:255" s="19" customFormat="1" ht="15" hidden="1">
      <c r="A90" s="1136">
        <f t="shared" si="0"/>
        <v>0</v>
      </c>
      <c r="B90" s="1239"/>
      <c r="C90" s="1240"/>
      <c r="D90" s="1240"/>
      <c r="E90" s="1241"/>
      <c r="F90" s="1239"/>
      <c r="G90" s="1240"/>
      <c r="H90" s="1240"/>
      <c r="I90" s="1241"/>
      <c r="J90" s="752"/>
      <c r="K90" s="1242"/>
      <c r="L90" s="1243"/>
      <c r="M90" s="748"/>
      <c r="N90" s="749"/>
      <c r="O90" s="750"/>
      <c r="P90" s="751"/>
      <c r="Q90" s="14"/>
      <c r="R90" s="44"/>
      <c r="S90" s="44"/>
      <c r="T90" s="44"/>
      <c r="U90" s="47"/>
      <c r="V90" s="46"/>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16"/>
      <c r="BP90" s="1055">
        <v>48</v>
      </c>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U90" s="17"/>
      <c r="CV90" s="20"/>
      <c r="CW90" s="20"/>
      <c r="CX90" s="20"/>
      <c r="CY90" s="20"/>
      <c r="CZ90" s="20"/>
      <c r="IU90" s="20"/>
    </row>
    <row r="91" spans="1:255" s="19" customFormat="1" ht="15" hidden="1">
      <c r="A91" s="1136">
        <f t="shared" si="0"/>
        <v>0</v>
      </c>
      <c r="B91" s="1239"/>
      <c r="C91" s="1240"/>
      <c r="D91" s="1240"/>
      <c r="E91" s="1241"/>
      <c r="F91" s="1239"/>
      <c r="G91" s="1240"/>
      <c r="H91" s="1240"/>
      <c r="I91" s="1241"/>
      <c r="J91" s="752"/>
      <c r="K91" s="1242"/>
      <c r="L91" s="1243"/>
      <c r="M91" s="748"/>
      <c r="N91" s="749"/>
      <c r="O91" s="750"/>
      <c r="P91" s="751"/>
      <c r="Q91" s="14"/>
      <c r="R91" s="44"/>
      <c r="S91" s="44"/>
      <c r="T91" s="44"/>
      <c r="U91" s="47"/>
      <c r="V91" s="46"/>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16"/>
      <c r="BP91" s="1055">
        <v>49</v>
      </c>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U91" s="17"/>
      <c r="CV91" s="20"/>
      <c r="CW91" s="20"/>
      <c r="CX91" s="20"/>
      <c r="CY91" s="20"/>
      <c r="CZ91" s="20"/>
      <c r="IU91" s="20"/>
    </row>
    <row r="92" spans="1:255" s="19" customFormat="1" ht="15" hidden="1">
      <c r="A92" s="1136">
        <f t="shared" si="0"/>
        <v>0</v>
      </c>
      <c r="B92" s="1239"/>
      <c r="C92" s="1240"/>
      <c r="D92" s="1240"/>
      <c r="E92" s="1241"/>
      <c r="F92" s="1239"/>
      <c r="G92" s="1240"/>
      <c r="H92" s="1240"/>
      <c r="I92" s="1241"/>
      <c r="J92" s="752"/>
      <c r="K92" s="1242"/>
      <c r="L92" s="1243"/>
      <c r="M92" s="748"/>
      <c r="N92" s="749"/>
      <c r="O92" s="750"/>
      <c r="P92" s="751"/>
      <c r="Q92" s="14"/>
      <c r="R92" s="44"/>
      <c r="S92" s="44"/>
      <c r="T92" s="44"/>
      <c r="U92" s="47"/>
      <c r="V92" s="46"/>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16"/>
      <c r="BP92" s="1055">
        <v>50</v>
      </c>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U92" s="17"/>
      <c r="CV92" s="20"/>
      <c r="CW92" s="20"/>
      <c r="CX92" s="20"/>
      <c r="CY92" s="20"/>
      <c r="CZ92" s="20"/>
      <c r="IU92" s="20"/>
    </row>
    <row r="93" spans="1:255" s="19" customFormat="1" ht="15" hidden="1">
      <c r="A93" s="1136">
        <f t="shared" si="0"/>
        <v>0</v>
      </c>
      <c r="B93" s="1239"/>
      <c r="C93" s="1240"/>
      <c r="D93" s="1240"/>
      <c r="E93" s="1241"/>
      <c r="F93" s="1239"/>
      <c r="G93" s="1240"/>
      <c r="H93" s="1240"/>
      <c r="I93" s="1241"/>
      <c r="J93" s="752"/>
      <c r="K93" s="1242"/>
      <c r="L93" s="1243"/>
      <c r="M93" s="748"/>
      <c r="N93" s="749"/>
      <c r="O93" s="750"/>
      <c r="P93" s="751"/>
      <c r="Q93" s="14"/>
      <c r="R93" s="44"/>
      <c r="S93" s="44"/>
      <c r="T93" s="44"/>
      <c r="U93" s="47"/>
      <c r="V93" s="46"/>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16"/>
      <c r="BP93" s="1055">
        <v>51</v>
      </c>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U93" s="17"/>
      <c r="CV93" s="20"/>
      <c r="CW93" s="20"/>
      <c r="CX93" s="20"/>
      <c r="CY93" s="20"/>
      <c r="CZ93" s="20"/>
      <c r="IU93" s="20"/>
    </row>
    <row r="94" spans="1:255" s="19" customFormat="1" ht="15" hidden="1">
      <c r="A94" s="1136">
        <f t="shared" si="0"/>
        <v>0</v>
      </c>
      <c r="B94" s="1239"/>
      <c r="C94" s="1240"/>
      <c r="D94" s="1240"/>
      <c r="E94" s="1241"/>
      <c r="F94" s="1239"/>
      <c r="G94" s="1240"/>
      <c r="H94" s="1240"/>
      <c r="I94" s="1241"/>
      <c r="J94" s="752"/>
      <c r="K94" s="1242"/>
      <c r="L94" s="1243"/>
      <c r="M94" s="748"/>
      <c r="N94" s="749"/>
      <c r="O94" s="750"/>
      <c r="P94" s="751"/>
      <c r="Q94" s="14"/>
      <c r="R94" s="44"/>
      <c r="S94" s="44"/>
      <c r="T94" s="44"/>
      <c r="U94" s="47"/>
      <c r="V94" s="46"/>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16"/>
      <c r="BP94" s="1055">
        <v>52</v>
      </c>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U94" s="17"/>
      <c r="CV94" s="20"/>
      <c r="CW94" s="20"/>
      <c r="CX94" s="20"/>
      <c r="CY94" s="20"/>
      <c r="CZ94" s="20"/>
      <c r="IU94" s="20"/>
    </row>
    <row r="95" spans="1:255" s="19" customFormat="1" ht="15" hidden="1">
      <c r="A95" s="1136">
        <f t="shared" si="0"/>
        <v>0</v>
      </c>
      <c r="B95" s="1239"/>
      <c r="C95" s="1240"/>
      <c r="D95" s="1240"/>
      <c r="E95" s="1241"/>
      <c r="F95" s="1239"/>
      <c r="G95" s="1240"/>
      <c r="H95" s="1240"/>
      <c r="I95" s="1241"/>
      <c r="J95" s="752"/>
      <c r="K95" s="1242"/>
      <c r="L95" s="1243"/>
      <c r="M95" s="748"/>
      <c r="N95" s="749"/>
      <c r="O95" s="750"/>
      <c r="P95" s="751"/>
      <c r="Q95" s="14"/>
      <c r="R95" s="44"/>
      <c r="S95" s="44"/>
      <c r="T95" s="44"/>
      <c r="U95" s="47"/>
      <c r="V95" s="46"/>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16"/>
      <c r="BP95" s="1055">
        <v>53</v>
      </c>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U95" s="17"/>
      <c r="CV95" s="20"/>
      <c r="CW95" s="20"/>
      <c r="CX95" s="20"/>
      <c r="CY95" s="20"/>
      <c r="CZ95" s="20"/>
      <c r="IU95" s="20"/>
    </row>
    <row r="96" spans="1:255" s="19" customFormat="1" ht="15" hidden="1">
      <c r="A96" s="1136">
        <f t="shared" si="0"/>
        <v>0</v>
      </c>
      <c r="B96" s="1239"/>
      <c r="C96" s="1240"/>
      <c r="D96" s="1240"/>
      <c r="E96" s="1241"/>
      <c r="F96" s="1239"/>
      <c r="G96" s="1240"/>
      <c r="H96" s="1240"/>
      <c r="I96" s="1241"/>
      <c r="J96" s="752"/>
      <c r="K96" s="1242"/>
      <c r="L96" s="1243"/>
      <c r="M96" s="748"/>
      <c r="N96" s="749"/>
      <c r="O96" s="750"/>
      <c r="P96" s="751"/>
      <c r="Q96" s="14"/>
      <c r="R96" s="44"/>
      <c r="S96" s="44"/>
      <c r="T96" s="44"/>
      <c r="U96" s="47"/>
      <c r="V96" s="46"/>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16"/>
      <c r="BP96" s="1055">
        <v>54</v>
      </c>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U96" s="17"/>
      <c r="CV96" s="20"/>
      <c r="CW96" s="20"/>
      <c r="CX96" s="20"/>
      <c r="CY96" s="20"/>
      <c r="CZ96" s="20"/>
      <c r="IU96" s="20"/>
    </row>
    <row r="97" spans="1:255" s="19" customFormat="1" ht="15" hidden="1">
      <c r="A97" s="1136">
        <f t="shared" si="0"/>
        <v>0</v>
      </c>
      <c r="B97" s="1239"/>
      <c r="C97" s="1240"/>
      <c r="D97" s="1240"/>
      <c r="E97" s="1241"/>
      <c r="F97" s="1239"/>
      <c r="G97" s="1240"/>
      <c r="H97" s="1240"/>
      <c r="I97" s="1241"/>
      <c r="J97" s="752"/>
      <c r="K97" s="1242"/>
      <c r="L97" s="1243"/>
      <c r="M97" s="748"/>
      <c r="N97" s="749"/>
      <c r="O97" s="750"/>
      <c r="P97" s="751"/>
      <c r="Q97" s="14"/>
      <c r="R97" s="44"/>
      <c r="S97" s="44"/>
      <c r="T97" s="44"/>
      <c r="U97" s="47"/>
      <c r="V97" s="46"/>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16"/>
      <c r="BP97" s="1055">
        <v>55</v>
      </c>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U97" s="17"/>
      <c r="CV97" s="20"/>
      <c r="CW97" s="20"/>
      <c r="CX97" s="20"/>
      <c r="CY97" s="20"/>
      <c r="CZ97" s="20"/>
      <c r="IU97" s="20"/>
    </row>
    <row r="98" spans="1:255" s="19" customFormat="1" ht="15" hidden="1">
      <c r="A98" s="1136">
        <f t="shared" si="0"/>
        <v>0</v>
      </c>
      <c r="B98" s="1239"/>
      <c r="C98" s="1240"/>
      <c r="D98" s="1240"/>
      <c r="E98" s="1241"/>
      <c r="F98" s="1239"/>
      <c r="G98" s="1240"/>
      <c r="H98" s="1240"/>
      <c r="I98" s="1241"/>
      <c r="J98" s="752"/>
      <c r="K98" s="1242"/>
      <c r="L98" s="1243"/>
      <c r="M98" s="748"/>
      <c r="N98" s="749"/>
      <c r="O98" s="750"/>
      <c r="P98" s="751"/>
      <c r="Q98" s="14"/>
      <c r="R98" s="44"/>
      <c r="S98" s="44"/>
      <c r="T98" s="44"/>
      <c r="U98" s="47"/>
      <c r="V98" s="46"/>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16"/>
      <c r="BP98" s="1055">
        <v>56</v>
      </c>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U98" s="17"/>
      <c r="CV98" s="20"/>
      <c r="CW98" s="20"/>
      <c r="CX98" s="20"/>
      <c r="CY98" s="20"/>
      <c r="CZ98" s="20"/>
      <c r="IU98" s="20"/>
    </row>
    <row r="99" spans="1:255" s="19" customFormat="1" ht="15" hidden="1">
      <c r="A99" s="1136">
        <f t="shared" si="0"/>
        <v>0</v>
      </c>
      <c r="B99" s="1239"/>
      <c r="C99" s="1240"/>
      <c r="D99" s="1240"/>
      <c r="E99" s="1241"/>
      <c r="F99" s="1239"/>
      <c r="G99" s="1240"/>
      <c r="H99" s="1240"/>
      <c r="I99" s="1241"/>
      <c r="J99" s="752"/>
      <c r="K99" s="1242"/>
      <c r="L99" s="1243"/>
      <c r="M99" s="748"/>
      <c r="N99" s="749"/>
      <c r="O99" s="750"/>
      <c r="P99" s="751"/>
      <c r="Q99" s="14"/>
      <c r="R99" s="44"/>
      <c r="S99" s="44"/>
      <c r="T99" s="44"/>
      <c r="U99" s="47"/>
      <c r="V99" s="46"/>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16"/>
      <c r="BP99" s="1055">
        <v>57</v>
      </c>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U99" s="17"/>
      <c r="CV99" s="20"/>
      <c r="CW99" s="20"/>
      <c r="CX99" s="20"/>
      <c r="CY99" s="20"/>
      <c r="CZ99" s="20"/>
      <c r="IU99" s="20"/>
    </row>
    <row r="100" spans="1:255" s="19" customFormat="1" ht="15" hidden="1">
      <c r="A100" s="1136">
        <f t="shared" si="0"/>
        <v>0</v>
      </c>
      <c r="B100" s="1239"/>
      <c r="C100" s="1240"/>
      <c r="D100" s="1240"/>
      <c r="E100" s="1241"/>
      <c r="F100" s="1239"/>
      <c r="G100" s="1240"/>
      <c r="H100" s="1240"/>
      <c r="I100" s="1241"/>
      <c r="J100" s="752"/>
      <c r="K100" s="1242"/>
      <c r="L100" s="1243"/>
      <c r="M100" s="748"/>
      <c r="N100" s="749"/>
      <c r="O100" s="750"/>
      <c r="P100" s="751"/>
      <c r="Q100" s="14"/>
      <c r="R100" s="44"/>
      <c r="S100" s="44"/>
      <c r="T100" s="44"/>
      <c r="U100" s="47"/>
      <c r="V100" s="46"/>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16"/>
      <c r="BP100" s="1055">
        <v>58</v>
      </c>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U100" s="17"/>
      <c r="CV100" s="20"/>
      <c r="CW100" s="20"/>
      <c r="CX100" s="20"/>
      <c r="CY100" s="20"/>
      <c r="CZ100" s="20"/>
      <c r="IU100" s="20"/>
    </row>
    <row r="101" spans="1:255" s="19" customFormat="1" ht="15" hidden="1">
      <c r="A101" s="1136">
        <f t="shared" si="0"/>
        <v>0</v>
      </c>
      <c r="B101" s="1239"/>
      <c r="C101" s="1240"/>
      <c r="D101" s="1240"/>
      <c r="E101" s="1241"/>
      <c r="F101" s="1239"/>
      <c r="G101" s="1240"/>
      <c r="H101" s="1240"/>
      <c r="I101" s="1241"/>
      <c r="J101" s="752"/>
      <c r="K101" s="1242"/>
      <c r="L101" s="1243"/>
      <c r="M101" s="748"/>
      <c r="N101" s="749"/>
      <c r="O101" s="750"/>
      <c r="P101" s="751"/>
      <c r="Q101" s="14"/>
      <c r="R101" s="44"/>
      <c r="S101" s="44"/>
      <c r="T101" s="44"/>
      <c r="U101" s="47"/>
      <c r="V101" s="46"/>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16"/>
      <c r="BP101" s="1055">
        <v>59</v>
      </c>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U101" s="17"/>
      <c r="CV101" s="20"/>
      <c r="CW101" s="20"/>
      <c r="CX101" s="20"/>
      <c r="CY101" s="20"/>
      <c r="CZ101" s="20"/>
      <c r="IU101" s="20"/>
    </row>
    <row r="102" spans="1:255" s="19" customFormat="1" ht="15" hidden="1">
      <c r="A102" s="1136">
        <f t="shared" si="0"/>
        <v>0</v>
      </c>
      <c r="B102" s="1239"/>
      <c r="C102" s="1240"/>
      <c r="D102" s="1240"/>
      <c r="E102" s="1241"/>
      <c r="F102" s="1239"/>
      <c r="G102" s="1240"/>
      <c r="H102" s="1240"/>
      <c r="I102" s="1241"/>
      <c r="J102" s="752"/>
      <c r="K102" s="1242"/>
      <c r="L102" s="1243"/>
      <c r="M102" s="748"/>
      <c r="N102" s="749"/>
      <c r="O102" s="750"/>
      <c r="P102" s="751"/>
      <c r="Q102" s="14"/>
      <c r="R102" s="44"/>
      <c r="S102" s="44"/>
      <c r="T102" s="44"/>
      <c r="U102" s="47"/>
      <c r="V102" s="46"/>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16"/>
      <c r="BP102" s="1055">
        <v>60</v>
      </c>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U102" s="17"/>
      <c r="CV102" s="20"/>
      <c r="CW102" s="20"/>
      <c r="CX102" s="20"/>
      <c r="CY102" s="20"/>
      <c r="CZ102" s="20"/>
      <c r="IU102" s="20"/>
    </row>
    <row r="103" spans="1:255" s="19" customFormat="1" ht="15" hidden="1">
      <c r="A103" s="1136">
        <f t="shared" si="0"/>
        <v>0</v>
      </c>
      <c r="B103" s="1239"/>
      <c r="C103" s="1240"/>
      <c r="D103" s="1240"/>
      <c r="E103" s="1241"/>
      <c r="F103" s="1239"/>
      <c r="G103" s="1240"/>
      <c r="H103" s="1240"/>
      <c r="I103" s="1241"/>
      <c r="J103" s="752"/>
      <c r="K103" s="1242"/>
      <c r="L103" s="1243"/>
      <c r="M103" s="748"/>
      <c r="N103" s="749"/>
      <c r="O103" s="750"/>
      <c r="P103" s="751"/>
      <c r="Q103" s="14"/>
      <c r="R103" s="44"/>
      <c r="S103" s="44"/>
      <c r="T103" s="44"/>
      <c r="U103" s="47"/>
      <c r="V103" s="46"/>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16"/>
      <c r="BP103" s="1055">
        <v>61</v>
      </c>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U103" s="17"/>
      <c r="CV103" s="20"/>
      <c r="CW103" s="20"/>
      <c r="CX103" s="20"/>
      <c r="CY103" s="20"/>
      <c r="CZ103" s="20"/>
      <c r="IU103" s="20"/>
    </row>
    <row r="104" spans="1:255" s="19" customFormat="1" ht="15" hidden="1">
      <c r="A104" s="1136">
        <f t="shared" si="0"/>
        <v>0</v>
      </c>
      <c r="B104" s="1239"/>
      <c r="C104" s="1240"/>
      <c r="D104" s="1240"/>
      <c r="E104" s="1241"/>
      <c r="F104" s="1239"/>
      <c r="G104" s="1240"/>
      <c r="H104" s="1240"/>
      <c r="I104" s="1241"/>
      <c r="J104" s="752"/>
      <c r="K104" s="1242"/>
      <c r="L104" s="1243"/>
      <c r="M104" s="748"/>
      <c r="N104" s="749"/>
      <c r="O104" s="750"/>
      <c r="P104" s="751"/>
      <c r="Q104" s="14"/>
      <c r="R104" s="44"/>
      <c r="S104" s="44"/>
      <c r="T104" s="44"/>
      <c r="U104" s="47"/>
      <c r="V104" s="46"/>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16"/>
      <c r="BP104" s="1055">
        <v>62</v>
      </c>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U104" s="17"/>
      <c r="CV104" s="20"/>
      <c r="CW104" s="20"/>
      <c r="CX104" s="20"/>
      <c r="CY104" s="20"/>
      <c r="CZ104" s="20"/>
      <c r="IU104" s="20"/>
    </row>
    <row r="105" spans="1:255" s="19" customFormat="1" ht="15" hidden="1">
      <c r="A105" s="1136">
        <f t="shared" si="0"/>
        <v>0</v>
      </c>
      <c r="B105" s="1239"/>
      <c r="C105" s="1240"/>
      <c r="D105" s="1240"/>
      <c r="E105" s="1241"/>
      <c r="F105" s="1239"/>
      <c r="G105" s="1240"/>
      <c r="H105" s="1240"/>
      <c r="I105" s="1241"/>
      <c r="J105" s="752"/>
      <c r="K105" s="1242"/>
      <c r="L105" s="1243"/>
      <c r="M105" s="748"/>
      <c r="N105" s="749"/>
      <c r="O105" s="750"/>
      <c r="P105" s="751"/>
      <c r="Q105" s="14"/>
      <c r="R105" s="44"/>
      <c r="S105" s="44"/>
      <c r="T105" s="44"/>
      <c r="U105" s="47"/>
      <c r="V105" s="46"/>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16"/>
      <c r="BP105" s="1055">
        <v>63</v>
      </c>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U105" s="17"/>
      <c r="CV105" s="20"/>
      <c r="CW105" s="20"/>
      <c r="CX105" s="20"/>
      <c r="CY105" s="20"/>
      <c r="CZ105" s="20"/>
      <c r="IU105" s="20"/>
    </row>
    <row r="106" spans="1:255" s="19" customFormat="1" ht="15" hidden="1">
      <c r="A106" s="1136">
        <f t="shared" si="0"/>
        <v>0</v>
      </c>
      <c r="B106" s="1239"/>
      <c r="C106" s="1240"/>
      <c r="D106" s="1240"/>
      <c r="E106" s="1241"/>
      <c r="F106" s="1239"/>
      <c r="G106" s="1240"/>
      <c r="H106" s="1240"/>
      <c r="I106" s="1241"/>
      <c r="J106" s="752"/>
      <c r="K106" s="1242"/>
      <c r="L106" s="1243"/>
      <c r="M106" s="748"/>
      <c r="N106" s="749"/>
      <c r="O106" s="750"/>
      <c r="P106" s="751"/>
      <c r="Q106" s="14"/>
      <c r="R106" s="44"/>
      <c r="S106" s="44"/>
      <c r="T106" s="44"/>
      <c r="U106" s="47"/>
      <c r="V106" s="46"/>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16"/>
      <c r="BP106" s="1055">
        <v>64</v>
      </c>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U106" s="17"/>
      <c r="CV106" s="20"/>
      <c r="CW106" s="20"/>
      <c r="CX106" s="20"/>
      <c r="CY106" s="20"/>
      <c r="CZ106" s="20"/>
      <c r="IU106" s="20"/>
    </row>
    <row r="107" spans="1:255" s="19" customFormat="1" ht="15" hidden="1">
      <c r="A107" s="1136">
        <f t="shared" si="0"/>
        <v>0</v>
      </c>
      <c r="B107" s="1239"/>
      <c r="C107" s="1240"/>
      <c r="D107" s="1240"/>
      <c r="E107" s="1241"/>
      <c r="F107" s="1239"/>
      <c r="G107" s="1240"/>
      <c r="H107" s="1240"/>
      <c r="I107" s="1241"/>
      <c r="J107" s="752"/>
      <c r="K107" s="1242"/>
      <c r="L107" s="1243"/>
      <c r="M107" s="748"/>
      <c r="N107" s="749"/>
      <c r="O107" s="750"/>
      <c r="P107" s="751"/>
      <c r="Q107" s="14"/>
      <c r="R107" s="44"/>
      <c r="S107" s="44"/>
      <c r="T107" s="44"/>
      <c r="U107" s="47"/>
      <c r="V107" s="46"/>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16"/>
      <c r="BP107" s="1055">
        <v>65</v>
      </c>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U107" s="17"/>
      <c r="CV107" s="20"/>
      <c r="CW107" s="20"/>
      <c r="CX107" s="20"/>
      <c r="CY107" s="20"/>
      <c r="CZ107" s="20"/>
      <c r="IU107" s="20"/>
    </row>
    <row r="108" spans="1:255" s="19" customFormat="1" ht="15" hidden="1">
      <c r="A108" s="1136">
        <f t="shared" si="0"/>
        <v>0</v>
      </c>
      <c r="B108" s="1239"/>
      <c r="C108" s="1240"/>
      <c r="D108" s="1240"/>
      <c r="E108" s="1241"/>
      <c r="F108" s="1239"/>
      <c r="G108" s="1240"/>
      <c r="H108" s="1240"/>
      <c r="I108" s="1241"/>
      <c r="J108" s="752"/>
      <c r="K108" s="1242"/>
      <c r="L108" s="1243"/>
      <c r="M108" s="748"/>
      <c r="N108" s="749"/>
      <c r="O108" s="750"/>
      <c r="P108" s="751"/>
      <c r="Q108" s="14"/>
      <c r="R108" s="44"/>
      <c r="S108" s="44"/>
      <c r="T108" s="44"/>
      <c r="U108" s="47"/>
      <c r="V108" s="46"/>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16"/>
      <c r="BP108" s="1055">
        <v>66</v>
      </c>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U108" s="17"/>
      <c r="CV108" s="20"/>
      <c r="CW108" s="20"/>
      <c r="CX108" s="20"/>
      <c r="CY108" s="20"/>
      <c r="CZ108" s="20"/>
      <c r="IU108" s="20"/>
    </row>
    <row r="109" spans="1:255" s="19" customFormat="1" ht="15" hidden="1">
      <c r="A109" s="1136">
        <f t="shared" si="0"/>
        <v>0</v>
      </c>
      <c r="B109" s="1239"/>
      <c r="C109" s="1240"/>
      <c r="D109" s="1240"/>
      <c r="E109" s="1241"/>
      <c r="F109" s="1239"/>
      <c r="G109" s="1240"/>
      <c r="H109" s="1240"/>
      <c r="I109" s="1241"/>
      <c r="J109" s="752"/>
      <c r="K109" s="1242"/>
      <c r="L109" s="1243"/>
      <c r="M109" s="748"/>
      <c r="N109" s="749"/>
      <c r="O109" s="750"/>
      <c r="P109" s="751"/>
      <c r="Q109" s="14"/>
      <c r="R109" s="44"/>
      <c r="S109" s="44"/>
      <c r="T109" s="44"/>
      <c r="U109" s="47"/>
      <c r="V109" s="46"/>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16"/>
      <c r="BP109" s="1055">
        <v>67</v>
      </c>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U109" s="17"/>
      <c r="CV109" s="20"/>
      <c r="CW109" s="20"/>
      <c r="CX109" s="20"/>
      <c r="CY109" s="20"/>
      <c r="CZ109" s="20"/>
      <c r="IU109" s="20"/>
    </row>
    <row r="110" spans="1:255" s="19" customFormat="1" ht="15" hidden="1">
      <c r="A110" s="1136">
        <f t="shared" si="0"/>
        <v>0</v>
      </c>
      <c r="B110" s="1239"/>
      <c r="C110" s="1240"/>
      <c r="D110" s="1240"/>
      <c r="E110" s="1241"/>
      <c r="F110" s="1239"/>
      <c r="G110" s="1240"/>
      <c r="H110" s="1240"/>
      <c r="I110" s="1241"/>
      <c r="J110" s="752"/>
      <c r="K110" s="1242"/>
      <c r="L110" s="1243"/>
      <c r="M110" s="748"/>
      <c r="N110" s="749"/>
      <c r="O110" s="750"/>
      <c r="P110" s="751"/>
      <c r="Q110" s="14"/>
      <c r="R110" s="44"/>
      <c r="S110" s="44"/>
      <c r="T110" s="44"/>
      <c r="U110" s="47"/>
      <c r="V110" s="46"/>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16"/>
      <c r="BP110" s="1055">
        <v>68</v>
      </c>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U110" s="17"/>
      <c r="CV110" s="20"/>
      <c r="CW110" s="20"/>
      <c r="CX110" s="20"/>
      <c r="CY110" s="20"/>
      <c r="CZ110" s="20"/>
      <c r="IU110" s="20"/>
    </row>
    <row r="111" spans="1:255" s="19" customFormat="1" ht="15" hidden="1">
      <c r="A111" s="1136">
        <f t="shared" si="0"/>
        <v>0</v>
      </c>
      <c r="B111" s="1239"/>
      <c r="C111" s="1240"/>
      <c r="D111" s="1240"/>
      <c r="E111" s="1241"/>
      <c r="F111" s="1239"/>
      <c r="G111" s="1240"/>
      <c r="H111" s="1240"/>
      <c r="I111" s="1241"/>
      <c r="J111" s="752"/>
      <c r="K111" s="1242"/>
      <c r="L111" s="1243"/>
      <c r="M111" s="748"/>
      <c r="N111" s="749"/>
      <c r="O111" s="750"/>
      <c r="P111" s="751"/>
      <c r="Q111" s="14"/>
      <c r="R111" s="44"/>
      <c r="S111" s="44"/>
      <c r="T111" s="44"/>
      <c r="U111" s="47"/>
      <c r="V111" s="46"/>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16"/>
      <c r="BP111" s="1055">
        <v>69</v>
      </c>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U111" s="17"/>
      <c r="CV111" s="20"/>
      <c r="CW111" s="20"/>
      <c r="CX111" s="20"/>
      <c r="CY111" s="20"/>
      <c r="CZ111" s="20"/>
      <c r="IU111" s="20"/>
    </row>
    <row r="112" spans="1:255" s="19" customFormat="1" ht="15" hidden="1">
      <c r="A112" s="1136">
        <f t="shared" si="0"/>
        <v>0</v>
      </c>
      <c r="B112" s="1239"/>
      <c r="C112" s="1240"/>
      <c r="D112" s="1240"/>
      <c r="E112" s="1241"/>
      <c r="F112" s="1239"/>
      <c r="G112" s="1240"/>
      <c r="H112" s="1240"/>
      <c r="I112" s="1241"/>
      <c r="J112" s="752"/>
      <c r="K112" s="1242"/>
      <c r="L112" s="1243"/>
      <c r="M112" s="748"/>
      <c r="N112" s="749"/>
      <c r="O112" s="750"/>
      <c r="P112" s="751"/>
      <c r="Q112" s="14"/>
      <c r="R112" s="44"/>
      <c r="S112" s="44"/>
      <c r="T112" s="44"/>
      <c r="U112" s="47"/>
      <c r="V112" s="46"/>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16"/>
      <c r="BP112" s="1055">
        <v>70</v>
      </c>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U112" s="17"/>
      <c r="CV112" s="20"/>
      <c r="CW112" s="20"/>
      <c r="CX112" s="20"/>
      <c r="CY112" s="20"/>
      <c r="CZ112" s="20"/>
      <c r="IU112" s="20"/>
    </row>
    <row r="113" spans="1:255" s="19" customFormat="1" ht="15" hidden="1">
      <c r="A113" s="1136">
        <f t="shared" si="0"/>
        <v>0</v>
      </c>
      <c r="B113" s="1239"/>
      <c r="C113" s="1240"/>
      <c r="D113" s="1240"/>
      <c r="E113" s="1241"/>
      <c r="F113" s="1239"/>
      <c r="G113" s="1240"/>
      <c r="H113" s="1240"/>
      <c r="I113" s="1241"/>
      <c r="J113" s="752"/>
      <c r="K113" s="1242"/>
      <c r="L113" s="1243"/>
      <c r="M113" s="748"/>
      <c r="N113" s="749"/>
      <c r="O113" s="750"/>
      <c r="P113" s="751"/>
      <c r="Q113" s="14"/>
      <c r="R113" s="44"/>
      <c r="S113" s="44"/>
      <c r="T113" s="44"/>
      <c r="U113" s="47"/>
      <c r="V113" s="46"/>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16"/>
      <c r="BP113" s="1055">
        <v>71</v>
      </c>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U113" s="17"/>
      <c r="CV113" s="20"/>
      <c r="CW113" s="20"/>
      <c r="CX113" s="20"/>
      <c r="CY113" s="20"/>
      <c r="CZ113" s="20"/>
      <c r="IU113" s="20"/>
    </row>
    <row r="114" spans="1:255" s="19" customFormat="1" ht="15" hidden="1">
      <c r="A114" s="1136">
        <f t="shared" si="0"/>
        <v>0</v>
      </c>
      <c r="B114" s="1239"/>
      <c r="C114" s="1240"/>
      <c r="D114" s="1240"/>
      <c r="E114" s="1241"/>
      <c r="F114" s="1239"/>
      <c r="G114" s="1240"/>
      <c r="H114" s="1240"/>
      <c r="I114" s="1241"/>
      <c r="J114" s="752"/>
      <c r="K114" s="1242"/>
      <c r="L114" s="1243"/>
      <c r="M114" s="748"/>
      <c r="N114" s="749"/>
      <c r="O114" s="750"/>
      <c r="P114" s="751"/>
      <c r="Q114" s="14"/>
      <c r="R114" s="44"/>
      <c r="S114" s="44"/>
      <c r="T114" s="44"/>
      <c r="U114" s="47"/>
      <c r="V114" s="46"/>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16"/>
      <c r="BP114" s="1055">
        <v>72</v>
      </c>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U114" s="17"/>
      <c r="CV114" s="20"/>
      <c r="CW114" s="20"/>
      <c r="CX114" s="20"/>
      <c r="CY114" s="20"/>
      <c r="CZ114" s="20"/>
      <c r="IU114" s="20"/>
    </row>
    <row r="115" spans="1:255" s="19" customFormat="1" ht="15" hidden="1">
      <c r="A115" s="1136">
        <f t="shared" si="0"/>
        <v>0</v>
      </c>
      <c r="B115" s="1239"/>
      <c r="C115" s="1240"/>
      <c r="D115" s="1240"/>
      <c r="E115" s="1241"/>
      <c r="F115" s="1239"/>
      <c r="G115" s="1240"/>
      <c r="H115" s="1240"/>
      <c r="I115" s="1241"/>
      <c r="J115" s="752"/>
      <c r="K115" s="1242"/>
      <c r="L115" s="1243"/>
      <c r="M115" s="748"/>
      <c r="N115" s="749"/>
      <c r="O115" s="750"/>
      <c r="P115" s="751"/>
      <c r="Q115" s="14"/>
      <c r="R115" s="44"/>
      <c r="S115" s="44"/>
      <c r="T115" s="44"/>
      <c r="U115" s="47"/>
      <c r="V115" s="46"/>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16"/>
      <c r="BP115" s="1055">
        <v>73</v>
      </c>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U115" s="17"/>
      <c r="CV115" s="20"/>
      <c r="CW115" s="20"/>
      <c r="CX115" s="20"/>
      <c r="CY115" s="20"/>
      <c r="CZ115" s="20"/>
      <c r="IU115" s="20"/>
    </row>
    <row r="116" spans="1:255" s="19" customFormat="1" ht="15" hidden="1">
      <c r="A116" s="1136">
        <f t="shared" si="0"/>
        <v>0</v>
      </c>
      <c r="B116" s="1239"/>
      <c r="C116" s="1240"/>
      <c r="D116" s="1240"/>
      <c r="E116" s="1241"/>
      <c r="F116" s="1239"/>
      <c r="G116" s="1240"/>
      <c r="H116" s="1240"/>
      <c r="I116" s="1241"/>
      <c r="J116" s="752"/>
      <c r="K116" s="1242"/>
      <c r="L116" s="1243"/>
      <c r="M116" s="748"/>
      <c r="N116" s="749"/>
      <c r="O116" s="750"/>
      <c r="P116" s="751"/>
      <c r="Q116" s="14"/>
      <c r="R116" s="44"/>
      <c r="S116" s="44"/>
      <c r="T116" s="44"/>
      <c r="U116" s="47"/>
      <c r="V116" s="46"/>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16"/>
      <c r="BP116" s="1055">
        <v>74</v>
      </c>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U116" s="17"/>
      <c r="CV116" s="20"/>
      <c r="CW116" s="20"/>
      <c r="CX116" s="20"/>
      <c r="CY116" s="20"/>
      <c r="CZ116" s="20"/>
      <c r="IU116" s="20"/>
    </row>
    <row r="117" spans="1:255" s="19" customFormat="1" ht="15" hidden="1">
      <c r="A117" s="1136">
        <f t="shared" si="0"/>
        <v>0</v>
      </c>
      <c r="B117" s="1239"/>
      <c r="C117" s="1240"/>
      <c r="D117" s="1240"/>
      <c r="E117" s="1241"/>
      <c r="F117" s="1239"/>
      <c r="G117" s="1240"/>
      <c r="H117" s="1240"/>
      <c r="I117" s="1241"/>
      <c r="J117" s="752"/>
      <c r="K117" s="1242"/>
      <c r="L117" s="1243"/>
      <c r="M117" s="748"/>
      <c r="N117" s="749"/>
      <c r="O117" s="750"/>
      <c r="P117" s="751"/>
      <c r="Q117" s="14"/>
      <c r="R117" s="44"/>
      <c r="S117" s="44"/>
      <c r="T117" s="44"/>
      <c r="U117" s="47"/>
      <c r="V117" s="46"/>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16"/>
      <c r="BP117" s="1055">
        <v>75</v>
      </c>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U117" s="17"/>
      <c r="CV117" s="20"/>
      <c r="CW117" s="20"/>
      <c r="CX117" s="20"/>
      <c r="CY117" s="20"/>
      <c r="CZ117" s="20"/>
      <c r="IU117" s="20"/>
    </row>
    <row r="118" spans="1:255" s="19" customFormat="1" ht="15" hidden="1">
      <c r="A118" s="1136">
        <f t="shared" si="0"/>
        <v>0</v>
      </c>
      <c r="B118" s="1239"/>
      <c r="C118" s="1240"/>
      <c r="D118" s="1240"/>
      <c r="E118" s="1241"/>
      <c r="F118" s="1239"/>
      <c r="G118" s="1240"/>
      <c r="H118" s="1240"/>
      <c r="I118" s="1241"/>
      <c r="J118" s="752"/>
      <c r="K118" s="1242"/>
      <c r="L118" s="1243"/>
      <c r="M118" s="748"/>
      <c r="N118" s="749"/>
      <c r="O118" s="750"/>
      <c r="P118" s="751"/>
      <c r="Q118" s="14"/>
      <c r="R118" s="44"/>
      <c r="S118" s="44"/>
      <c r="T118" s="44"/>
      <c r="U118" s="47"/>
      <c r="V118" s="46"/>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16"/>
      <c r="BP118" s="1055">
        <v>76</v>
      </c>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U118" s="17"/>
      <c r="CV118" s="20"/>
      <c r="CW118" s="20"/>
      <c r="CX118" s="20"/>
      <c r="CY118" s="20"/>
      <c r="CZ118" s="20"/>
      <c r="IU118" s="20"/>
    </row>
    <row r="119" spans="1:255" s="19" customFormat="1" ht="15" hidden="1">
      <c r="A119" s="1136">
        <f t="shared" si="0"/>
        <v>0</v>
      </c>
      <c r="B119" s="1239"/>
      <c r="C119" s="1240"/>
      <c r="D119" s="1240"/>
      <c r="E119" s="1241"/>
      <c r="F119" s="1239"/>
      <c r="G119" s="1240"/>
      <c r="H119" s="1240"/>
      <c r="I119" s="1241"/>
      <c r="J119" s="752"/>
      <c r="K119" s="1242"/>
      <c r="L119" s="1243"/>
      <c r="M119" s="748"/>
      <c r="N119" s="749"/>
      <c r="O119" s="750"/>
      <c r="P119" s="751"/>
      <c r="Q119" s="14"/>
      <c r="R119" s="44"/>
      <c r="S119" s="44"/>
      <c r="T119" s="44"/>
      <c r="U119" s="47"/>
      <c r="V119" s="46"/>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16"/>
      <c r="BP119" s="1055">
        <v>77</v>
      </c>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U119" s="17"/>
      <c r="CV119" s="20"/>
      <c r="CW119" s="20"/>
      <c r="CX119" s="20"/>
      <c r="CY119" s="20"/>
      <c r="CZ119" s="20"/>
      <c r="IU119" s="20"/>
    </row>
    <row r="120" spans="1:255" s="19" customFormat="1" ht="15" hidden="1">
      <c r="A120" s="1136">
        <f t="shared" si="0"/>
        <v>0</v>
      </c>
      <c r="B120" s="1239"/>
      <c r="C120" s="1240"/>
      <c r="D120" s="1240"/>
      <c r="E120" s="1241"/>
      <c r="F120" s="1239"/>
      <c r="G120" s="1240"/>
      <c r="H120" s="1240"/>
      <c r="I120" s="1241"/>
      <c r="J120" s="752"/>
      <c r="K120" s="1242"/>
      <c r="L120" s="1243"/>
      <c r="M120" s="748"/>
      <c r="N120" s="749"/>
      <c r="O120" s="750"/>
      <c r="P120" s="751"/>
      <c r="Q120" s="14"/>
      <c r="R120" s="44"/>
      <c r="S120" s="44"/>
      <c r="T120" s="44"/>
      <c r="U120" s="47"/>
      <c r="V120" s="46"/>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16"/>
      <c r="BP120" s="1055">
        <v>78</v>
      </c>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U120" s="17"/>
      <c r="CV120" s="20"/>
      <c r="CW120" s="20"/>
      <c r="CX120" s="20"/>
      <c r="CY120" s="20"/>
      <c r="CZ120" s="20"/>
      <c r="IU120" s="20"/>
    </row>
    <row r="121" spans="1:255" s="19" customFormat="1" ht="15" hidden="1">
      <c r="A121" s="1136">
        <f t="shared" si="0"/>
        <v>0</v>
      </c>
      <c r="B121" s="1239"/>
      <c r="C121" s="1240"/>
      <c r="D121" s="1240"/>
      <c r="E121" s="1241"/>
      <c r="F121" s="1239"/>
      <c r="G121" s="1240"/>
      <c r="H121" s="1240"/>
      <c r="I121" s="1241"/>
      <c r="J121" s="752"/>
      <c r="K121" s="1242"/>
      <c r="L121" s="1243"/>
      <c r="M121" s="748"/>
      <c r="N121" s="749"/>
      <c r="O121" s="750"/>
      <c r="P121" s="751"/>
      <c r="Q121" s="14"/>
      <c r="R121" s="44"/>
      <c r="S121" s="44"/>
      <c r="T121" s="44"/>
      <c r="U121" s="47"/>
      <c r="V121" s="46"/>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16"/>
      <c r="BP121" s="1055">
        <v>79</v>
      </c>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U121" s="17"/>
      <c r="CV121" s="20"/>
      <c r="CW121" s="20"/>
      <c r="CX121" s="20"/>
      <c r="CY121" s="20"/>
      <c r="CZ121" s="20"/>
      <c r="IU121" s="20"/>
    </row>
    <row r="122" spans="1:255" s="19" customFormat="1" ht="15" hidden="1">
      <c r="A122" s="1136">
        <f t="shared" si="0"/>
        <v>0</v>
      </c>
      <c r="B122" s="1239"/>
      <c r="C122" s="1240"/>
      <c r="D122" s="1240"/>
      <c r="E122" s="1241"/>
      <c r="F122" s="1239"/>
      <c r="G122" s="1240"/>
      <c r="H122" s="1240"/>
      <c r="I122" s="1241"/>
      <c r="J122" s="752"/>
      <c r="K122" s="1242"/>
      <c r="L122" s="1243"/>
      <c r="M122" s="748"/>
      <c r="N122" s="749"/>
      <c r="O122" s="750"/>
      <c r="P122" s="751"/>
      <c r="Q122" s="14"/>
      <c r="R122" s="44"/>
      <c r="S122" s="44"/>
      <c r="T122" s="44"/>
      <c r="U122" s="47"/>
      <c r="V122" s="46"/>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16"/>
      <c r="BP122" s="1055">
        <v>80</v>
      </c>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U122" s="17"/>
      <c r="CV122" s="20"/>
      <c r="CW122" s="20"/>
      <c r="CX122" s="20"/>
      <c r="CY122" s="20"/>
      <c r="CZ122" s="20"/>
      <c r="IU122" s="20"/>
    </row>
    <row r="123" spans="1:255" s="19" customFormat="1" ht="15" hidden="1">
      <c r="A123" s="1136">
        <f t="shared" si="0"/>
        <v>0</v>
      </c>
      <c r="B123" s="1239"/>
      <c r="C123" s="1240"/>
      <c r="D123" s="1240"/>
      <c r="E123" s="1241"/>
      <c r="F123" s="1239"/>
      <c r="G123" s="1240"/>
      <c r="H123" s="1240"/>
      <c r="I123" s="1241"/>
      <c r="J123" s="752"/>
      <c r="K123" s="1242"/>
      <c r="L123" s="1243"/>
      <c r="M123" s="748"/>
      <c r="N123" s="749"/>
      <c r="O123" s="750"/>
      <c r="P123" s="751"/>
      <c r="Q123" s="14"/>
      <c r="R123" s="44"/>
      <c r="S123" s="44"/>
      <c r="T123" s="44"/>
      <c r="U123" s="47"/>
      <c r="V123" s="46"/>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16"/>
      <c r="BP123" s="1055">
        <v>81</v>
      </c>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U123" s="17"/>
      <c r="CV123" s="20"/>
      <c r="CW123" s="20"/>
      <c r="CX123" s="20"/>
      <c r="CY123" s="20"/>
      <c r="CZ123" s="20"/>
      <c r="IU123" s="20"/>
    </row>
    <row r="124" spans="1:255" s="19" customFormat="1" ht="15" hidden="1">
      <c r="A124" s="1136">
        <f t="shared" si="0"/>
        <v>0</v>
      </c>
      <c r="B124" s="1239"/>
      <c r="C124" s="1240"/>
      <c r="D124" s="1240"/>
      <c r="E124" s="1241"/>
      <c r="F124" s="1239"/>
      <c r="G124" s="1240"/>
      <c r="H124" s="1240"/>
      <c r="I124" s="1241"/>
      <c r="J124" s="752"/>
      <c r="K124" s="1242"/>
      <c r="L124" s="1243"/>
      <c r="M124" s="748"/>
      <c r="N124" s="749"/>
      <c r="O124" s="750"/>
      <c r="P124" s="751"/>
      <c r="Q124" s="14"/>
      <c r="R124" s="44"/>
      <c r="S124" s="44"/>
      <c r="T124" s="44"/>
      <c r="U124" s="47"/>
      <c r="V124" s="46"/>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16"/>
      <c r="BP124" s="1055">
        <v>82</v>
      </c>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U124" s="17"/>
      <c r="CV124" s="20"/>
      <c r="CW124" s="20"/>
      <c r="CX124" s="20"/>
      <c r="CY124" s="20"/>
      <c r="CZ124" s="20"/>
      <c r="IU124" s="20"/>
    </row>
    <row r="125" spans="1:255" s="19" customFormat="1" ht="15" hidden="1">
      <c r="A125" s="1136">
        <f t="shared" si="0"/>
        <v>0</v>
      </c>
      <c r="B125" s="1239"/>
      <c r="C125" s="1240"/>
      <c r="D125" s="1240"/>
      <c r="E125" s="1241"/>
      <c r="F125" s="1239"/>
      <c r="G125" s="1240"/>
      <c r="H125" s="1240"/>
      <c r="I125" s="1241"/>
      <c r="J125" s="752"/>
      <c r="K125" s="1242"/>
      <c r="L125" s="1243"/>
      <c r="M125" s="748"/>
      <c r="N125" s="749"/>
      <c r="O125" s="750"/>
      <c r="P125" s="751"/>
      <c r="Q125" s="14"/>
      <c r="R125" s="44"/>
      <c r="S125" s="44"/>
      <c r="T125" s="44"/>
      <c r="U125" s="47"/>
      <c r="V125" s="46"/>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16"/>
      <c r="BP125" s="1055">
        <v>83</v>
      </c>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U125" s="17"/>
      <c r="CV125" s="20"/>
      <c r="CW125" s="20"/>
      <c r="CX125" s="20"/>
      <c r="CY125" s="20"/>
      <c r="CZ125" s="20"/>
      <c r="IU125" s="20"/>
    </row>
    <row r="126" spans="1:255" s="19" customFormat="1" ht="15" hidden="1">
      <c r="A126" s="1136">
        <f t="shared" si="0"/>
        <v>0</v>
      </c>
      <c r="B126" s="1239"/>
      <c r="C126" s="1240"/>
      <c r="D126" s="1240"/>
      <c r="E126" s="1241"/>
      <c r="F126" s="1239"/>
      <c r="G126" s="1240"/>
      <c r="H126" s="1240"/>
      <c r="I126" s="1241"/>
      <c r="J126" s="752"/>
      <c r="K126" s="1242"/>
      <c r="L126" s="1243"/>
      <c r="M126" s="748"/>
      <c r="N126" s="749"/>
      <c r="O126" s="750"/>
      <c r="P126" s="751"/>
      <c r="Q126" s="14"/>
      <c r="R126" s="44"/>
      <c r="S126" s="44"/>
      <c r="T126" s="44"/>
      <c r="U126" s="47"/>
      <c r="V126" s="46"/>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16"/>
      <c r="BP126" s="1055">
        <v>84</v>
      </c>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U126" s="17"/>
      <c r="CV126" s="20"/>
      <c r="CW126" s="20"/>
      <c r="CX126" s="20"/>
      <c r="CY126" s="20"/>
      <c r="CZ126" s="20"/>
      <c r="IU126" s="20"/>
    </row>
    <row r="127" spans="1:255" s="19" customFormat="1" ht="15" hidden="1">
      <c r="A127" s="1136">
        <f t="shared" si="0"/>
        <v>0</v>
      </c>
      <c r="B127" s="1239"/>
      <c r="C127" s="1240"/>
      <c r="D127" s="1240"/>
      <c r="E127" s="1241"/>
      <c r="F127" s="1239"/>
      <c r="G127" s="1240"/>
      <c r="H127" s="1240"/>
      <c r="I127" s="1241"/>
      <c r="J127" s="752"/>
      <c r="K127" s="1242"/>
      <c r="L127" s="1243"/>
      <c r="M127" s="748"/>
      <c r="N127" s="749"/>
      <c r="O127" s="750"/>
      <c r="P127" s="751"/>
      <c r="Q127" s="14"/>
      <c r="R127" s="44"/>
      <c r="S127" s="44"/>
      <c r="T127" s="44"/>
      <c r="U127" s="47"/>
      <c r="V127" s="46"/>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16"/>
      <c r="BP127" s="1055">
        <v>85</v>
      </c>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U127" s="17"/>
      <c r="CV127" s="20"/>
      <c r="CW127" s="20"/>
      <c r="CX127" s="20"/>
      <c r="CY127" s="20"/>
      <c r="CZ127" s="20"/>
      <c r="IU127" s="20"/>
    </row>
    <row r="128" spans="1:255" s="19" customFormat="1" ht="15" hidden="1">
      <c r="A128" s="1136">
        <f t="shared" si="0"/>
        <v>0</v>
      </c>
      <c r="B128" s="1239"/>
      <c r="C128" s="1240"/>
      <c r="D128" s="1240"/>
      <c r="E128" s="1241"/>
      <c r="F128" s="1239"/>
      <c r="G128" s="1240"/>
      <c r="H128" s="1240"/>
      <c r="I128" s="1241"/>
      <c r="J128" s="752"/>
      <c r="K128" s="1242"/>
      <c r="L128" s="1243"/>
      <c r="M128" s="748"/>
      <c r="N128" s="749"/>
      <c r="O128" s="750"/>
      <c r="P128" s="751"/>
      <c r="Q128" s="14"/>
      <c r="R128" s="44"/>
      <c r="S128" s="44"/>
      <c r="T128" s="44"/>
      <c r="U128" s="47"/>
      <c r="V128" s="46"/>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16"/>
      <c r="BP128" s="1055">
        <v>86</v>
      </c>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U128" s="17"/>
      <c r="CV128" s="20"/>
      <c r="CW128" s="20"/>
      <c r="CX128" s="20"/>
      <c r="CY128" s="20"/>
      <c r="CZ128" s="20"/>
      <c r="IU128" s="20"/>
    </row>
    <row r="129" spans="1:255" s="19" customFormat="1" ht="15" hidden="1">
      <c r="A129" s="1136">
        <f t="shared" si="0"/>
        <v>0</v>
      </c>
      <c r="B129" s="1239"/>
      <c r="C129" s="1240"/>
      <c r="D129" s="1240"/>
      <c r="E129" s="1241"/>
      <c r="F129" s="1239"/>
      <c r="G129" s="1240"/>
      <c r="H129" s="1240"/>
      <c r="I129" s="1241"/>
      <c r="J129" s="752"/>
      <c r="K129" s="1242"/>
      <c r="L129" s="1243"/>
      <c r="M129" s="748"/>
      <c r="N129" s="749"/>
      <c r="O129" s="750"/>
      <c r="P129" s="751"/>
      <c r="Q129" s="14"/>
      <c r="R129" s="44"/>
      <c r="S129" s="44"/>
      <c r="T129" s="44"/>
      <c r="U129" s="47"/>
      <c r="V129" s="46"/>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16"/>
      <c r="BP129" s="1055">
        <v>87</v>
      </c>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U129" s="17"/>
      <c r="CV129" s="20"/>
      <c r="CW129" s="20"/>
      <c r="CX129" s="20"/>
      <c r="CY129" s="20"/>
      <c r="CZ129" s="20"/>
      <c r="IU129" s="20"/>
    </row>
    <row r="130" spans="1:255" s="19" customFormat="1" ht="15" hidden="1">
      <c r="A130" s="1136">
        <f t="shared" si="0"/>
        <v>0</v>
      </c>
      <c r="B130" s="1239"/>
      <c r="C130" s="1240"/>
      <c r="D130" s="1240"/>
      <c r="E130" s="1241"/>
      <c r="F130" s="1239"/>
      <c r="G130" s="1240"/>
      <c r="H130" s="1240"/>
      <c r="I130" s="1241"/>
      <c r="J130" s="752"/>
      <c r="K130" s="1242"/>
      <c r="L130" s="1243"/>
      <c r="M130" s="748"/>
      <c r="N130" s="749"/>
      <c r="O130" s="750"/>
      <c r="P130" s="751"/>
      <c r="Q130" s="14"/>
      <c r="R130" s="44"/>
      <c r="S130" s="44"/>
      <c r="T130" s="44"/>
      <c r="U130" s="47"/>
      <c r="V130" s="46"/>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16"/>
      <c r="BP130" s="1055">
        <v>88</v>
      </c>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U130" s="17"/>
      <c r="CV130" s="20"/>
      <c r="CW130" s="20"/>
      <c r="CX130" s="20"/>
      <c r="CY130" s="20"/>
      <c r="CZ130" s="20"/>
      <c r="IU130" s="20"/>
    </row>
    <row r="131" spans="1:255" s="19" customFormat="1" ht="15" hidden="1">
      <c r="A131" s="1136">
        <f t="shared" si="0"/>
        <v>0</v>
      </c>
      <c r="B131" s="1239"/>
      <c r="C131" s="1240"/>
      <c r="D131" s="1240"/>
      <c r="E131" s="1241"/>
      <c r="F131" s="1239"/>
      <c r="G131" s="1240"/>
      <c r="H131" s="1240"/>
      <c r="I131" s="1241"/>
      <c r="J131" s="752"/>
      <c r="K131" s="1242"/>
      <c r="L131" s="1243"/>
      <c r="M131" s="748"/>
      <c r="N131" s="749"/>
      <c r="O131" s="750"/>
      <c r="P131" s="751"/>
      <c r="Q131" s="14"/>
      <c r="R131" s="44"/>
      <c r="S131" s="44"/>
      <c r="T131" s="44"/>
      <c r="U131" s="47"/>
      <c r="V131" s="46"/>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16"/>
      <c r="BP131" s="1055">
        <v>89</v>
      </c>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U131" s="17"/>
      <c r="CV131" s="20"/>
      <c r="CW131" s="20"/>
      <c r="CX131" s="20"/>
      <c r="CY131" s="20"/>
      <c r="CZ131" s="20"/>
      <c r="IU131" s="20"/>
    </row>
    <row r="132" spans="1:255" s="19" customFormat="1" ht="15" hidden="1">
      <c r="A132" s="1136">
        <f t="shared" si="0"/>
        <v>0</v>
      </c>
      <c r="B132" s="1239"/>
      <c r="C132" s="1240"/>
      <c r="D132" s="1240"/>
      <c r="E132" s="1241"/>
      <c r="F132" s="1239"/>
      <c r="G132" s="1240"/>
      <c r="H132" s="1240"/>
      <c r="I132" s="1241"/>
      <c r="J132" s="752"/>
      <c r="K132" s="1242"/>
      <c r="L132" s="1243"/>
      <c r="M132" s="748"/>
      <c r="N132" s="749"/>
      <c r="O132" s="750"/>
      <c r="P132" s="751"/>
      <c r="Q132" s="14"/>
      <c r="R132" s="44"/>
      <c r="S132" s="44"/>
      <c r="T132" s="44"/>
      <c r="U132" s="47"/>
      <c r="V132" s="46"/>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16"/>
      <c r="BP132" s="1055">
        <v>90</v>
      </c>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U132" s="17"/>
      <c r="CV132" s="20"/>
      <c r="CW132" s="20"/>
      <c r="CX132" s="20"/>
      <c r="CY132" s="20"/>
      <c r="CZ132" s="20"/>
      <c r="IU132" s="20"/>
    </row>
    <row r="133" spans="1:255" s="19" customFormat="1" ht="15" hidden="1">
      <c r="A133" s="1136">
        <f t="shared" si="0"/>
        <v>0</v>
      </c>
      <c r="B133" s="1239"/>
      <c r="C133" s="1240"/>
      <c r="D133" s="1240"/>
      <c r="E133" s="1241"/>
      <c r="F133" s="1239"/>
      <c r="G133" s="1240"/>
      <c r="H133" s="1240"/>
      <c r="I133" s="1241"/>
      <c r="J133" s="752"/>
      <c r="K133" s="1242"/>
      <c r="L133" s="1243"/>
      <c r="M133" s="748"/>
      <c r="N133" s="749"/>
      <c r="O133" s="750"/>
      <c r="P133" s="751"/>
      <c r="Q133" s="14"/>
      <c r="R133" s="44"/>
      <c r="S133" s="44"/>
      <c r="T133" s="44"/>
      <c r="U133" s="47"/>
      <c r="V133" s="46"/>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16"/>
      <c r="BP133" s="1055">
        <v>91</v>
      </c>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U133" s="17"/>
      <c r="CV133" s="20"/>
      <c r="CW133" s="20"/>
      <c r="CX133" s="20"/>
      <c r="CY133" s="20"/>
      <c r="CZ133" s="20"/>
      <c r="IU133" s="20"/>
    </row>
    <row r="134" spans="1:255" s="19" customFormat="1" ht="15" hidden="1">
      <c r="A134" s="1136">
        <f t="shared" si="0"/>
        <v>0</v>
      </c>
      <c r="B134" s="1239"/>
      <c r="C134" s="1240"/>
      <c r="D134" s="1240"/>
      <c r="E134" s="1241"/>
      <c r="F134" s="1239"/>
      <c r="G134" s="1240"/>
      <c r="H134" s="1240"/>
      <c r="I134" s="1241"/>
      <c r="J134" s="752"/>
      <c r="K134" s="1242"/>
      <c r="L134" s="1243"/>
      <c r="M134" s="748"/>
      <c r="N134" s="749"/>
      <c r="O134" s="750"/>
      <c r="P134" s="751"/>
      <c r="Q134" s="14"/>
      <c r="R134" s="44"/>
      <c r="S134" s="44"/>
      <c r="T134" s="44"/>
      <c r="U134" s="47"/>
      <c r="V134" s="46"/>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16"/>
      <c r="BP134" s="1055">
        <v>92</v>
      </c>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U134" s="17"/>
      <c r="CV134" s="20"/>
      <c r="CW134" s="20"/>
      <c r="CX134" s="20"/>
      <c r="CY134" s="20"/>
      <c r="CZ134" s="20"/>
      <c r="IU134" s="20"/>
    </row>
    <row r="135" spans="1:255" s="19" customFormat="1" ht="15" hidden="1">
      <c r="A135" s="1136">
        <f t="shared" si="0"/>
        <v>0</v>
      </c>
      <c r="B135" s="1239"/>
      <c r="C135" s="1240"/>
      <c r="D135" s="1240"/>
      <c r="E135" s="1241"/>
      <c r="F135" s="1239"/>
      <c r="G135" s="1240"/>
      <c r="H135" s="1240"/>
      <c r="I135" s="1241"/>
      <c r="J135" s="752"/>
      <c r="K135" s="1242"/>
      <c r="L135" s="1243"/>
      <c r="M135" s="748"/>
      <c r="N135" s="749"/>
      <c r="O135" s="750"/>
      <c r="P135" s="751"/>
      <c r="Q135" s="14"/>
      <c r="R135" s="44"/>
      <c r="S135" s="44"/>
      <c r="T135" s="44"/>
      <c r="U135" s="47"/>
      <c r="V135" s="46"/>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16"/>
      <c r="BP135" s="1055">
        <v>93</v>
      </c>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U135" s="17"/>
      <c r="CV135" s="20"/>
      <c r="CW135" s="20"/>
      <c r="CX135" s="20"/>
      <c r="CY135" s="20"/>
      <c r="CZ135" s="20"/>
      <c r="IU135" s="20"/>
    </row>
    <row r="136" spans="1:255" s="19" customFormat="1" ht="15" hidden="1">
      <c r="A136" s="1136">
        <f t="shared" si="0"/>
        <v>0</v>
      </c>
      <c r="B136" s="1239"/>
      <c r="C136" s="1240"/>
      <c r="D136" s="1240"/>
      <c r="E136" s="1241"/>
      <c r="F136" s="1239"/>
      <c r="G136" s="1240"/>
      <c r="H136" s="1240"/>
      <c r="I136" s="1241"/>
      <c r="J136" s="752"/>
      <c r="K136" s="1242"/>
      <c r="L136" s="1243"/>
      <c r="M136" s="748"/>
      <c r="N136" s="749"/>
      <c r="O136" s="750"/>
      <c r="P136" s="751"/>
      <c r="Q136" s="14"/>
      <c r="R136" s="44"/>
      <c r="S136" s="44"/>
      <c r="T136" s="44"/>
      <c r="U136" s="47"/>
      <c r="V136" s="46"/>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16"/>
      <c r="BP136" s="1055">
        <v>94</v>
      </c>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U136" s="17"/>
      <c r="CV136" s="20"/>
      <c r="CW136" s="20"/>
      <c r="CX136" s="20"/>
      <c r="CY136" s="20"/>
      <c r="CZ136" s="20"/>
      <c r="IU136" s="20"/>
    </row>
    <row r="137" spans="1:255" s="19" customFormat="1" ht="15" hidden="1">
      <c r="A137" s="1136">
        <f t="shared" si="0"/>
        <v>0</v>
      </c>
      <c r="B137" s="1239"/>
      <c r="C137" s="1240"/>
      <c r="D137" s="1240"/>
      <c r="E137" s="1241"/>
      <c r="F137" s="1239"/>
      <c r="G137" s="1240"/>
      <c r="H137" s="1240"/>
      <c r="I137" s="1241"/>
      <c r="J137" s="752"/>
      <c r="K137" s="1242"/>
      <c r="L137" s="1243"/>
      <c r="M137" s="748"/>
      <c r="N137" s="749"/>
      <c r="O137" s="750"/>
      <c r="P137" s="751"/>
      <c r="Q137" s="14"/>
      <c r="R137" s="44"/>
      <c r="S137" s="44"/>
      <c r="T137" s="44"/>
      <c r="U137" s="47"/>
      <c r="V137" s="46"/>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16"/>
      <c r="BP137" s="1055">
        <v>95</v>
      </c>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U137" s="17"/>
      <c r="CV137" s="20"/>
      <c r="CW137" s="20"/>
      <c r="CX137" s="20"/>
      <c r="CY137" s="20"/>
      <c r="CZ137" s="20"/>
      <c r="IU137" s="20"/>
    </row>
    <row r="138" spans="1:255" s="19" customFormat="1" ht="15" hidden="1">
      <c r="A138" s="1136">
        <f t="shared" si="0"/>
        <v>0</v>
      </c>
      <c r="B138" s="1239"/>
      <c r="C138" s="1240"/>
      <c r="D138" s="1240"/>
      <c r="E138" s="1241"/>
      <c r="F138" s="1239"/>
      <c r="G138" s="1240"/>
      <c r="H138" s="1240"/>
      <c r="I138" s="1241"/>
      <c r="J138" s="752"/>
      <c r="K138" s="1242"/>
      <c r="L138" s="1243"/>
      <c r="M138" s="748"/>
      <c r="N138" s="749"/>
      <c r="O138" s="750"/>
      <c r="P138" s="751"/>
      <c r="Q138" s="14"/>
      <c r="R138" s="44"/>
      <c r="S138" s="44"/>
      <c r="T138" s="44"/>
      <c r="U138" s="47"/>
      <c r="V138" s="46"/>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16"/>
      <c r="BP138" s="1055">
        <v>96</v>
      </c>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U138" s="17"/>
      <c r="CV138" s="20"/>
      <c r="CW138" s="20"/>
      <c r="CX138" s="20"/>
      <c r="CY138" s="20"/>
      <c r="CZ138" s="20"/>
      <c r="IU138" s="20"/>
    </row>
    <row r="139" spans="1:255" s="19" customFormat="1" ht="15" hidden="1">
      <c r="A139" s="1136">
        <f t="shared" si="0"/>
        <v>0</v>
      </c>
      <c r="B139" s="1239"/>
      <c r="C139" s="1240"/>
      <c r="D139" s="1240"/>
      <c r="E139" s="1241"/>
      <c r="F139" s="1239"/>
      <c r="G139" s="1240"/>
      <c r="H139" s="1240"/>
      <c r="I139" s="1241"/>
      <c r="J139" s="752"/>
      <c r="K139" s="1242"/>
      <c r="L139" s="1243"/>
      <c r="M139" s="748"/>
      <c r="N139" s="749"/>
      <c r="O139" s="750"/>
      <c r="P139" s="751"/>
      <c r="Q139" s="14"/>
      <c r="R139" s="44"/>
      <c r="S139" s="44"/>
      <c r="T139" s="44"/>
      <c r="U139" s="47"/>
      <c r="V139" s="46"/>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16"/>
      <c r="BP139" s="1055">
        <v>97</v>
      </c>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U139" s="17"/>
      <c r="CV139" s="20"/>
      <c r="CW139" s="20"/>
      <c r="CX139" s="20"/>
      <c r="CY139" s="20"/>
      <c r="CZ139" s="20"/>
      <c r="IU139" s="20"/>
    </row>
    <row r="140" spans="1:255" s="19" customFormat="1" ht="15" hidden="1">
      <c r="A140" s="1136">
        <f t="shared" si="0"/>
        <v>0</v>
      </c>
      <c r="B140" s="1239"/>
      <c r="C140" s="1240"/>
      <c r="D140" s="1240"/>
      <c r="E140" s="1241"/>
      <c r="F140" s="1239"/>
      <c r="G140" s="1240"/>
      <c r="H140" s="1240"/>
      <c r="I140" s="1241"/>
      <c r="J140" s="752"/>
      <c r="K140" s="1242"/>
      <c r="L140" s="1243"/>
      <c r="M140" s="748"/>
      <c r="N140" s="749"/>
      <c r="O140" s="750"/>
      <c r="P140" s="751"/>
      <c r="Q140" s="14"/>
      <c r="R140" s="44"/>
      <c r="S140" s="44"/>
      <c r="T140" s="44"/>
      <c r="U140" s="47"/>
      <c r="V140" s="46"/>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16"/>
      <c r="BP140" s="1055">
        <v>98</v>
      </c>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U140" s="17"/>
      <c r="CV140" s="20"/>
      <c r="CW140" s="20"/>
      <c r="CX140" s="20"/>
      <c r="CY140" s="20"/>
      <c r="CZ140" s="20"/>
      <c r="IU140" s="20"/>
    </row>
    <row r="141" spans="1:255" s="19" customFormat="1" ht="15" hidden="1">
      <c r="A141" s="1136">
        <f t="shared" si="0"/>
        <v>0</v>
      </c>
      <c r="B141" s="1239"/>
      <c r="C141" s="1240"/>
      <c r="D141" s="1240"/>
      <c r="E141" s="1241"/>
      <c r="F141" s="1239"/>
      <c r="G141" s="1240"/>
      <c r="H141" s="1240"/>
      <c r="I141" s="1241"/>
      <c r="J141" s="752"/>
      <c r="K141" s="1242"/>
      <c r="L141" s="1243"/>
      <c r="M141" s="748"/>
      <c r="N141" s="749"/>
      <c r="O141" s="750"/>
      <c r="P141" s="751"/>
      <c r="Q141" s="14"/>
      <c r="R141" s="44"/>
      <c r="S141" s="44"/>
      <c r="T141" s="44"/>
      <c r="U141" s="47"/>
      <c r="V141" s="46"/>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16"/>
      <c r="BP141" s="1055">
        <v>99</v>
      </c>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U141" s="17"/>
      <c r="CV141" s="20"/>
      <c r="CW141" s="20"/>
      <c r="CX141" s="20"/>
      <c r="CY141" s="20"/>
      <c r="CZ141" s="20"/>
      <c r="IU141" s="20"/>
    </row>
    <row r="142" spans="1:255" s="19" customFormat="1" ht="15" hidden="1">
      <c r="A142" s="1136">
        <f t="shared" si="0"/>
        <v>0</v>
      </c>
      <c r="B142" s="1239"/>
      <c r="C142" s="1240"/>
      <c r="D142" s="1240"/>
      <c r="E142" s="1241"/>
      <c r="F142" s="1239"/>
      <c r="G142" s="1240"/>
      <c r="H142" s="1240"/>
      <c r="I142" s="1241"/>
      <c r="J142" s="752"/>
      <c r="K142" s="1242"/>
      <c r="L142" s="1243"/>
      <c r="M142" s="748"/>
      <c r="N142" s="749"/>
      <c r="O142" s="750"/>
      <c r="P142" s="751"/>
      <c r="Q142" s="14"/>
      <c r="R142" s="57"/>
      <c r="S142" s="57"/>
      <c r="T142" s="57"/>
      <c r="U142" s="47"/>
      <c r="V142" s="46"/>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16"/>
      <c r="BP142" s="1055">
        <v>100</v>
      </c>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U142" s="17"/>
      <c r="CV142" s="20"/>
      <c r="CW142" s="20"/>
      <c r="CX142" s="20"/>
      <c r="CY142" s="20"/>
      <c r="CZ142" s="20"/>
      <c r="IU142" s="20"/>
    </row>
    <row r="143" spans="1:255" s="19" customFormat="1" ht="23.25" hidden="1" customHeight="1">
      <c r="A143" s="1238">
        <v>0</v>
      </c>
      <c r="B143" s="1238"/>
      <c r="C143" s="1238"/>
      <c r="D143" s="1238"/>
      <c r="E143" s="1238"/>
      <c r="F143" s="58"/>
      <c r="G143" s="59"/>
      <c r="H143" s="59"/>
      <c r="I143" s="59"/>
      <c r="J143" s="60"/>
      <c r="K143" s="60"/>
      <c r="L143" s="61"/>
      <c r="M143" s="13"/>
      <c r="N143" s="14"/>
      <c r="O143" s="14"/>
      <c r="P143" s="14"/>
      <c r="Q143" s="14"/>
      <c r="R143" s="57"/>
      <c r="S143" s="57"/>
      <c r="T143" s="57"/>
      <c r="U143" s="47"/>
      <c r="V143" s="46"/>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16"/>
      <c r="BP143" s="1055"/>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U143" s="17"/>
      <c r="CV143" s="20"/>
      <c r="CW143" s="20"/>
      <c r="CX143" s="20"/>
      <c r="CY143" s="20"/>
      <c r="CZ143" s="20"/>
      <c r="IU143" s="20"/>
    </row>
    <row r="144" spans="1:255" s="19" customFormat="1" ht="9.75" customHeight="1" thickBot="1">
      <c r="A144" s="62"/>
      <c r="B144" s="62"/>
      <c r="C144" s="62"/>
      <c r="D144" s="62"/>
      <c r="E144" s="62"/>
      <c r="F144" s="61"/>
      <c r="G144" s="63"/>
      <c r="H144" s="63"/>
      <c r="I144" s="63"/>
      <c r="J144" s="61"/>
      <c r="K144" s="61"/>
      <c r="L144" s="61"/>
      <c r="M144" s="13"/>
      <c r="N144" s="14"/>
      <c r="O144" s="14"/>
      <c r="P144" s="14"/>
      <c r="Q144" s="14"/>
      <c r="R144" s="57"/>
      <c r="S144" s="57"/>
      <c r="T144" s="57"/>
      <c r="U144" s="47"/>
      <c r="V144" s="46"/>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16"/>
      <c r="BP144" s="1055"/>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U144" s="17"/>
      <c r="CV144" s="20"/>
      <c r="CW144" s="20"/>
      <c r="CX144" s="20"/>
      <c r="CY144" s="20"/>
      <c r="CZ144" s="20"/>
      <c r="IU144" s="20"/>
    </row>
    <row r="145" spans="1:255" s="19" customFormat="1" ht="23.25" customHeight="1" thickTop="1" thickBot="1">
      <c r="A145" s="1270" t="s">
        <v>797</v>
      </c>
      <c r="B145" s="1271"/>
      <c r="C145" s="1271"/>
      <c r="D145" s="1272" t="s">
        <v>54</v>
      </c>
      <c r="E145" s="1272"/>
      <c r="F145" s="1272"/>
      <c r="G145" s="1273"/>
      <c r="H145" s="63"/>
      <c r="I145" s="63"/>
      <c r="J145" s="61"/>
      <c r="K145" s="61"/>
      <c r="L145" s="61"/>
      <c r="M145" s="13"/>
      <c r="N145" s="14"/>
      <c r="O145" s="14"/>
      <c r="P145" s="14"/>
      <c r="Q145" s="14"/>
      <c r="R145" s="57"/>
      <c r="S145" s="57"/>
      <c r="T145" s="57"/>
      <c r="U145" s="47"/>
      <c r="V145" s="46"/>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16"/>
      <c r="BP145" s="1055"/>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U145" s="17"/>
      <c r="CV145" s="20"/>
      <c r="CW145" s="20"/>
      <c r="CX145" s="20"/>
      <c r="CY145" s="20"/>
      <c r="CZ145" s="20"/>
      <c r="IU145" s="20"/>
    </row>
    <row r="146" spans="1:255" s="19" customFormat="1" ht="9" customHeight="1" thickTop="1">
      <c r="A146" s="61"/>
      <c r="B146" s="64"/>
      <c r="C146" s="64"/>
      <c r="D146" s="64"/>
      <c r="E146" s="64"/>
      <c r="F146" s="64"/>
      <c r="G146" s="64"/>
      <c r="H146" s="64"/>
      <c r="I146" s="64"/>
      <c r="J146" s="65"/>
      <c r="K146" s="65"/>
      <c r="L146" s="61"/>
      <c r="M146" s="13"/>
      <c r="N146" s="14"/>
      <c r="O146" s="14"/>
      <c r="P146" s="14"/>
      <c r="Q146" s="14"/>
      <c r="R146" s="57"/>
      <c r="S146" s="57"/>
      <c r="T146" s="57"/>
      <c r="U146" s="47"/>
      <c r="V146" s="46"/>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16"/>
      <c r="BP146" s="1055"/>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U146" s="17"/>
      <c r="CV146" s="20"/>
      <c r="CW146" s="20"/>
      <c r="CX146" s="20"/>
      <c r="CY146" s="20"/>
      <c r="CZ146" s="20"/>
      <c r="IU146" s="20"/>
    </row>
    <row r="147" spans="1:255" s="19" customFormat="1" ht="15.6">
      <c r="A147" s="66"/>
      <c r="B147" s="1232" t="s">
        <v>55</v>
      </c>
      <c r="C147" s="1233"/>
      <c r="D147" s="1233"/>
      <c r="E147" s="1233"/>
      <c r="F147" s="1233"/>
      <c r="G147" s="1233"/>
      <c r="H147" s="1233"/>
      <c r="I147" s="1233"/>
      <c r="J147" s="1233"/>
      <c r="K147" s="1234"/>
      <c r="L147" s="67"/>
      <c r="M147" s="13"/>
      <c r="N147" s="14"/>
      <c r="O147" s="14"/>
      <c r="P147" s="14"/>
      <c r="Q147" s="14"/>
      <c r="R147" s="57"/>
      <c r="S147" s="57"/>
      <c r="T147" s="57"/>
      <c r="U147" s="47"/>
      <c r="V147" s="46"/>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16"/>
      <c r="BP147" s="1055"/>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U147" s="17"/>
      <c r="CV147" s="20"/>
      <c r="CW147" s="20"/>
      <c r="CX147" s="20"/>
      <c r="CY147" s="20"/>
      <c r="CZ147" s="20"/>
      <c r="IU147" s="20"/>
    </row>
    <row r="148" spans="1:255" s="19" customFormat="1" ht="15">
      <c r="A148" s="66"/>
      <c r="B148" s="1235" t="s">
        <v>56</v>
      </c>
      <c r="C148" s="1236"/>
      <c r="D148" s="1236"/>
      <c r="E148" s="1237"/>
      <c r="F148" s="1219" t="s">
        <v>853</v>
      </c>
      <c r="G148" s="1220"/>
      <c r="H148" s="1220"/>
      <c r="I148" s="1220"/>
      <c r="J148" s="1220"/>
      <c r="K148" s="1221"/>
      <c r="L148" s="63"/>
      <c r="M148" s="13"/>
      <c r="N148" s="14"/>
      <c r="O148" s="14"/>
      <c r="P148" s="14"/>
      <c r="Q148" s="14"/>
      <c r="R148" s="57"/>
      <c r="S148" s="57"/>
      <c r="T148" s="57"/>
      <c r="U148" s="47"/>
      <c r="V148" s="46"/>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16"/>
      <c r="BP148" s="1055"/>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U148" s="17"/>
      <c r="CV148" s="20"/>
      <c r="CW148" s="20"/>
      <c r="CX148" s="20"/>
      <c r="CY148" s="20"/>
      <c r="CZ148" s="20"/>
      <c r="IU148" s="20"/>
    </row>
    <row r="149" spans="1:255" s="19" customFormat="1" ht="15">
      <c r="A149" s="66"/>
      <c r="B149" s="1235" t="s">
        <v>57</v>
      </c>
      <c r="C149" s="1236"/>
      <c r="D149" s="1236"/>
      <c r="E149" s="1237"/>
      <c r="F149" s="1219"/>
      <c r="G149" s="1220"/>
      <c r="H149" s="1220"/>
      <c r="I149" s="1220"/>
      <c r="J149" s="1220"/>
      <c r="K149" s="1221"/>
      <c r="L149" s="63"/>
      <c r="M149" s="13"/>
      <c r="N149" s="14"/>
      <c r="O149" s="14"/>
      <c r="P149" s="14"/>
      <c r="Q149" s="14"/>
      <c r="R149" s="57"/>
      <c r="S149" s="57"/>
      <c r="T149" s="57"/>
      <c r="U149" s="47"/>
      <c r="V149" s="46"/>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16"/>
      <c r="BP149" s="1055"/>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U149" s="17"/>
      <c r="CV149" s="20"/>
      <c r="CW149" s="20"/>
      <c r="CX149" s="20"/>
      <c r="CY149" s="20"/>
      <c r="CZ149" s="20"/>
      <c r="IU149" s="20"/>
    </row>
    <row r="150" spans="1:255" s="19" customFormat="1" ht="15">
      <c r="A150" s="66"/>
      <c r="B150" s="1400" t="s">
        <v>58</v>
      </c>
      <c r="C150" s="1401"/>
      <c r="D150" s="1401"/>
      <c r="E150" s="1402"/>
      <c r="F150" s="1219" t="s">
        <v>59</v>
      </c>
      <c r="G150" s="1220"/>
      <c r="H150" s="1220"/>
      <c r="I150" s="1220"/>
      <c r="J150" s="1220"/>
      <c r="K150" s="1221"/>
      <c r="L150" s="63"/>
      <c r="M150" s="13"/>
      <c r="N150" s="14"/>
      <c r="O150" s="14"/>
      <c r="P150" s="14"/>
      <c r="Q150" s="14"/>
      <c r="R150" s="57"/>
      <c r="S150" s="57"/>
      <c r="T150" s="57"/>
      <c r="U150" s="47"/>
      <c r="V150" s="46"/>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16"/>
      <c r="BP150" s="1055"/>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U150" s="17"/>
      <c r="CV150" s="20"/>
      <c r="CW150" s="20"/>
      <c r="CX150" s="20"/>
      <c r="CY150" s="20"/>
      <c r="CZ150" s="20"/>
      <c r="IU150" s="20"/>
    </row>
    <row r="151" spans="1:255" s="19" customFormat="1" ht="15">
      <c r="A151" s="66"/>
      <c r="B151" s="1235" t="s">
        <v>60</v>
      </c>
      <c r="C151" s="1236"/>
      <c r="D151" s="1236"/>
      <c r="E151" s="1237"/>
      <c r="F151" s="1219"/>
      <c r="G151" s="1220"/>
      <c r="H151" s="1220"/>
      <c r="I151" s="1220"/>
      <c r="J151" s="1220"/>
      <c r="K151" s="1221"/>
      <c r="L151" s="63"/>
      <c r="M151" s="13"/>
      <c r="N151" s="14"/>
      <c r="O151" s="14"/>
      <c r="P151" s="14"/>
      <c r="Q151" s="14"/>
      <c r="R151" s="57"/>
      <c r="S151" s="57"/>
      <c r="T151" s="57"/>
      <c r="U151" s="47"/>
      <c r="V151" s="46"/>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16"/>
      <c r="BP151" s="1055"/>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U151" s="17"/>
      <c r="CV151" s="20"/>
      <c r="CW151" s="20"/>
      <c r="CX151" s="20"/>
      <c r="CY151" s="20"/>
      <c r="CZ151" s="20"/>
      <c r="IU151" s="20"/>
    </row>
    <row r="152" spans="1:255" s="19" customFormat="1" ht="15">
      <c r="A152" s="66"/>
      <c r="B152" s="1235" t="s">
        <v>341</v>
      </c>
      <c r="C152" s="1236"/>
      <c r="D152" s="1236"/>
      <c r="E152" s="1237"/>
      <c r="F152" s="1219" t="s">
        <v>342</v>
      </c>
      <c r="G152" s="1220"/>
      <c r="H152" s="1220"/>
      <c r="I152" s="1220"/>
      <c r="J152" s="1220"/>
      <c r="K152" s="1221"/>
      <c r="L152" s="63"/>
      <c r="M152" s="13"/>
      <c r="N152" s="14"/>
      <c r="O152" s="14"/>
      <c r="P152" s="14"/>
      <c r="Q152" s="14"/>
      <c r="R152" s="57"/>
      <c r="S152" s="57"/>
      <c r="T152" s="57"/>
      <c r="U152" s="47"/>
      <c r="V152" s="46"/>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16"/>
      <c r="BP152" s="1055"/>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U152" s="17"/>
      <c r="CV152" s="20"/>
      <c r="CW152" s="20"/>
      <c r="CX152" s="20"/>
      <c r="CY152" s="20"/>
      <c r="CZ152" s="20"/>
      <c r="IU152" s="20"/>
    </row>
    <row r="153" spans="1:255" s="19" customFormat="1" ht="15">
      <c r="A153" s="66"/>
      <c r="B153" s="1235" t="s">
        <v>343</v>
      </c>
      <c r="C153" s="1236"/>
      <c r="D153" s="1236"/>
      <c r="E153" s="1237"/>
      <c r="F153" s="1219" t="s">
        <v>823</v>
      </c>
      <c r="G153" s="1220"/>
      <c r="H153" s="1220"/>
      <c r="I153" s="1220"/>
      <c r="J153" s="1220"/>
      <c r="K153" s="1221"/>
      <c r="L153" s="63"/>
      <c r="M153" s="13"/>
      <c r="N153" s="14"/>
      <c r="O153" s="14"/>
      <c r="P153" s="14"/>
      <c r="Q153" s="14"/>
      <c r="R153" s="57"/>
      <c r="S153" s="57"/>
      <c r="T153" s="57"/>
      <c r="U153" s="47"/>
      <c r="V153" s="46"/>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16"/>
      <c r="BP153" s="1055"/>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U153" s="17"/>
      <c r="CV153" s="20"/>
      <c r="CW153" s="20"/>
      <c r="CX153" s="20"/>
      <c r="CY153" s="20"/>
      <c r="CZ153" s="20"/>
      <c r="IU153" s="20"/>
    </row>
    <row r="154" spans="1:255" s="19" customFormat="1" ht="15">
      <c r="A154" s="66"/>
      <c r="B154" s="1235" t="s">
        <v>344</v>
      </c>
      <c r="C154" s="1236"/>
      <c r="D154" s="1236"/>
      <c r="E154" s="1237"/>
      <c r="F154" s="1219"/>
      <c r="G154" s="1220"/>
      <c r="H154" s="1220"/>
      <c r="I154" s="1220"/>
      <c r="J154" s="1220"/>
      <c r="K154" s="1221"/>
      <c r="L154" s="63"/>
      <c r="M154" s="13"/>
      <c r="N154" s="14"/>
      <c r="O154" s="14"/>
      <c r="P154" s="14"/>
      <c r="Q154" s="14"/>
      <c r="R154" s="57"/>
      <c r="S154" s="57"/>
      <c r="T154" s="57"/>
      <c r="U154" s="47"/>
      <c r="V154" s="46"/>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16"/>
      <c r="BP154" s="1055"/>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U154" s="17"/>
      <c r="CV154" s="20"/>
      <c r="CW154" s="20"/>
      <c r="CX154" s="20"/>
      <c r="CY154" s="20"/>
      <c r="CZ154" s="20"/>
      <c r="IU154" s="20"/>
    </row>
    <row r="155" spans="1:255" s="19" customFormat="1" ht="15">
      <c r="A155" s="996"/>
      <c r="B155" s="1280"/>
      <c r="C155" s="1280"/>
      <c r="D155" s="1280"/>
      <c r="E155" s="1280"/>
      <c r="F155" s="1279"/>
      <c r="G155" s="1279"/>
      <c r="H155" s="1279"/>
      <c r="I155" s="1279"/>
      <c r="J155" s="1279"/>
      <c r="K155" s="1279"/>
      <c r="L155" s="997"/>
      <c r="M155" s="998"/>
      <c r="N155" s="999"/>
      <c r="O155" s="999"/>
      <c r="P155" s="999"/>
      <c r="Q155" s="16"/>
      <c r="R155" s="57"/>
      <c r="S155" s="57"/>
      <c r="T155" s="57"/>
      <c r="U155" s="47"/>
      <c r="V155" s="46"/>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16"/>
      <c r="BP155" s="1055"/>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U155" s="17"/>
      <c r="CV155" s="20"/>
      <c r="CW155" s="20"/>
      <c r="CX155" s="20"/>
      <c r="CY155" s="20"/>
      <c r="CZ155" s="20"/>
      <c r="IU155" s="20"/>
    </row>
    <row r="156" spans="1:255" s="19" customFormat="1" ht="15">
      <c r="A156" s="996"/>
      <c r="B156" s="1277"/>
      <c r="C156" s="1277"/>
      <c r="D156" s="1277"/>
      <c r="E156" s="1277"/>
      <c r="F156" s="1278"/>
      <c r="G156" s="1278"/>
      <c r="H156" s="1278"/>
      <c r="I156" s="1278"/>
      <c r="J156" s="1278"/>
      <c r="K156" s="1278"/>
      <c r="L156" s="997"/>
      <c r="M156" s="998"/>
      <c r="N156" s="999"/>
      <c r="O156" s="999"/>
      <c r="P156" s="999"/>
      <c r="Q156" s="16"/>
      <c r="R156" s="57"/>
      <c r="S156" s="57"/>
      <c r="T156" s="57"/>
      <c r="U156" s="47"/>
      <c r="V156" s="46"/>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16"/>
      <c r="BP156" s="1055"/>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U156" s="17"/>
      <c r="CV156" s="20"/>
      <c r="CW156" s="20"/>
      <c r="CX156" s="20"/>
      <c r="CY156" s="20"/>
      <c r="CZ156" s="20"/>
      <c r="IU156" s="20"/>
    </row>
    <row r="157" spans="1:255" s="19" customFormat="1" ht="15.75" customHeight="1">
      <c r="A157" s="1003"/>
      <c r="B157" s="1275"/>
      <c r="C157" s="1276"/>
      <c r="D157" s="1276"/>
      <c r="E157" s="1276"/>
      <c r="F157" s="1276"/>
      <c r="G157" s="1276"/>
      <c r="H157" s="1276"/>
      <c r="I157" s="1276"/>
      <c r="J157" s="1276"/>
      <c r="K157" s="1276"/>
      <c r="L157" s="1000"/>
      <c r="M157" s="1001"/>
      <c r="N157" s="999"/>
      <c r="O157" s="999"/>
      <c r="P157" s="999"/>
      <c r="Q157" s="16"/>
      <c r="R157" s="57"/>
      <c r="S157" s="57"/>
      <c r="T157" s="57"/>
      <c r="U157" s="47"/>
      <c r="V157" s="46"/>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16"/>
      <c r="BP157" s="1055"/>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U157" s="17"/>
      <c r="CV157" s="20"/>
      <c r="CW157" s="20"/>
      <c r="CX157" s="20"/>
      <c r="CY157" s="20"/>
      <c r="CZ157" s="20"/>
      <c r="IU157" s="20"/>
    </row>
    <row r="158" spans="1:255" s="19" customFormat="1" ht="13.8">
      <c r="A158" s="1003"/>
      <c r="B158" s="1274"/>
      <c r="C158" s="1274"/>
      <c r="D158" s="1274"/>
      <c r="E158" s="1274"/>
      <c r="F158" s="1274"/>
      <c r="G158" s="1274"/>
      <c r="H158" s="1274"/>
      <c r="I158" s="1274"/>
      <c r="J158" s="1274"/>
      <c r="K158" s="1274"/>
      <c r="L158" s="1274"/>
      <c r="M158" s="1274"/>
      <c r="N158" s="999"/>
      <c r="O158" s="999"/>
      <c r="P158" s="999"/>
      <c r="Q158" s="16"/>
      <c r="R158" s="57"/>
      <c r="S158" s="57"/>
      <c r="T158" s="57"/>
      <c r="U158" s="47"/>
      <c r="V158" s="46"/>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16"/>
      <c r="BP158" s="1055"/>
      <c r="BQ158" s="16"/>
      <c r="BR158" s="16"/>
      <c r="BS158" s="16"/>
      <c r="BT158" s="16"/>
      <c r="BU158" s="16"/>
      <c r="BV158" s="16"/>
      <c r="BW158" s="16"/>
      <c r="BX158" s="16"/>
      <c r="BY158" s="16"/>
      <c r="BZ158" s="16"/>
      <c r="CA158" s="16"/>
      <c r="CB158" s="16"/>
      <c r="CC158" s="16"/>
      <c r="CU158" s="17"/>
      <c r="CV158" s="20"/>
      <c r="CW158" s="20"/>
      <c r="CX158" s="20"/>
      <c r="CY158" s="20"/>
      <c r="CZ158" s="20"/>
      <c r="IU158" s="20"/>
    </row>
    <row r="159" spans="1:255" s="19" customFormat="1" ht="40.5" customHeight="1">
      <c r="A159" s="1003"/>
      <c r="B159" s="1269"/>
      <c r="C159" s="1269"/>
      <c r="D159" s="1269"/>
      <c r="E159" s="1269"/>
      <c r="F159" s="1269"/>
      <c r="G159" s="1269"/>
      <c r="H159" s="1269"/>
      <c r="I159" s="1269"/>
      <c r="J159" s="1269"/>
      <c r="K159" s="1269"/>
      <c r="L159" s="1004"/>
      <c r="M159" s="994"/>
      <c r="N159" s="999"/>
      <c r="O159" s="999"/>
      <c r="P159" s="999"/>
      <c r="Q159" s="16"/>
      <c r="R159" s="57"/>
      <c r="S159" s="57"/>
      <c r="T159" s="57"/>
      <c r="U159" s="47"/>
      <c r="V159" s="46"/>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16"/>
      <c r="BP159" s="1055"/>
      <c r="BQ159" s="16"/>
      <c r="BR159" s="16"/>
      <c r="BS159" s="16"/>
      <c r="BT159" s="16"/>
      <c r="BU159" s="16"/>
      <c r="BV159" s="16"/>
      <c r="BW159" s="16"/>
      <c r="BX159" s="16"/>
      <c r="BY159" s="16"/>
      <c r="BZ159" s="16"/>
      <c r="CA159" s="16"/>
      <c r="CB159" s="16"/>
      <c r="CC159" s="16"/>
      <c r="CU159" s="17"/>
      <c r="CV159" s="20"/>
      <c r="CW159" s="20"/>
      <c r="CX159" s="20"/>
      <c r="CY159" s="20"/>
      <c r="CZ159" s="20"/>
      <c r="IU159" s="20"/>
    </row>
    <row r="160" spans="1:255" s="73" customFormat="1" ht="19.5" customHeight="1">
      <c r="A160" s="1005"/>
      <c r="B160" s="1264"/>
      <c r="C160" s="1264"/>
      <c r="D160" s="1264"/>
      <c r="E160" s="1264"/>
      <c r="F160" s="1264"/>
      <c r="G160" s="1264"/>
      <c r="H160" s="1264"/>
      <c r="I160" s="1264"/>
      <c r="J160" s="1264"/>
      <c r="K160" s="1264"/>
      <c r="L160" s="993"/>
      <c r="M160" s="994"/>
      <c r="N160" s="1006"/>
      <c r="O160" s="1006"/>
      <c r="P160" s="1006"/>
      <c r="Q160" s="72"/>
      <c r="R160" s="69"/>
      <c r="S160" s="69"/>
      <c r="T160" s="69"/>
      <c r="U160" s="70"/>
      <c r="V160" s="71"/>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c r="BM160" s="70"/>
      <c r="BN160" s="70"/>
      <c r="BO160" s="72"/>
      <c r="BP160" s="1055"/>
      <c r="BQ160" s="72"/>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68"/>
      <c r="CU160" s="17"/>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72"/>
      <c r="DZ160" s="72"/>
      <c r="EA160" s="72"/>
      <c r="EB160" s="72"/>
      <c r="EC160" s="72"/>
      <c r="ED160" s="72"/>
      <c r="EE160" s="72"/>
      <c r="EF160" s="72"/>
      <c r="EG160" s="72"/>
      <c r="EH160" s="72"/>
      <c r="EI160" s="72"/>
      <c r="EJ160" s="72"/>
      <c r="EK160" s="72"/>
      <c r="EL160" s="72"/>
      <c r="EM160" s="72"/>
      <c r="EN160" s="72"/>
      <c r="EO160" s="72"/>
      <c r="EP160" s="72"/>
      <c r="EQ160" s="72"/>
      <c r="ER160" s="72"/>
      <c r="ES160" s="72"/>
      <c r="ET160" s="72"/>
      <c r="EU160" s="72"/>
      <c r="EV160" s="72"/>
      <c r="EW160" s="72"/>
      <c r="EX160" s="72"/>
      <c r="EY160" s="72"/>
      <c r="EZ160" s="72"/>
      <c r="FA160" s="72"/>
      <c r="FB160" s="72"/>
      <c r="FC160" s="72"/>
      <c r="FD160" s="72"/>
      <c r="FE160" s="72"/>
      <c r="FF160" s="72"/>
      <c r="FG160" s="72"/>
      <c r="FH160" s="72"/>
      <c r="FI160" s="72"/>
      <c r="FJ160" s="72"/>
      <c r="FK160" s="72"/>
      <c r="FL160" s="72"/>
      <c r="FM160" s="72"/>
      <c r="FN160" s="72"/>
      <c r="FO160" s="72"/>
      <c r="FP160" s="72"/>
      <c r="FQ160" s="72"/>
      <c r="FR160" s="72"/>
      <c r="FS160" s="72"/>
      <c r="FT160" s="72"/>
      <c r="FU160" s="72"/>
      <c r="FV160" s="72"/>
      <c r="FW160" s="72"/>
      <c r="FX160" s="72"/>
      <c r="FY160" s="72"/>
      <c r="FZ160" s="72"/>
      <c r="GA160" s="72"/>
      <c r="GB160" s="72"/>
      <c r="GC160" s="72"/>
      <c r="GD160" s="72"/>
      <c r="GE160" s="72"/>
      <c r="GF160" s="72"/>
      <c r="GG160" s="72"/>
      <c r="GH160" s="72"/>
      <c r="GI160" s="72"/>
      <c r="GJ160" s="72"/>
      <c r="GK160" s="72"/>
      <c r="GL160" s="72"/>
      <c r="GM160" s="72"/>
      <c r="GN160" s="72"/>
      <c r="GO160" s="72"/>
      <c r="GP160" s="72"/>
      <c r="GQ160" s="72"/>
      <c r="GR160" s="72"/>
      <c r="GS160" s="72"/>
      <c r="GT160" s="72"/>
      <c r="GU160" s="72"/>
      <c r="GV160" s="72"/>
      <c r="GW160" s="72"/>
      <c r="GX160" s="72"/>
      <c r="GY160" s="72"/>
      <c r="GZ160" s="72"/>
      <c r="HA160" s="72"/>
      <c r="HB160" s="72"/>
      <c r="HC160" s="72"/>
      <c r="HD160" s="72"/>
      <c r="HE160" s="72"/>
      <c r="HF160" s="72"/>
      <c r="HG160" s="72"/>
      <c r="HH160" s="72"/>
      <c r="HI160" s="72"/>
      <c r="HJ160" s="72"/>
      <c r="HK160" s="72"/>
      <c r="HL160" s="72"/>
      <c r="HM160" s="72"/>
      <c r="HN160" s="72"/>
      <c r="HO160" s="72"/>
      <c r="HP160" s="72"/>
      <c r="HQ160" s="72"/>
      <c r="HR160" s="72"/>
      <c r="HS160" s="72"/>
      <c r="HT160" s="72"/>
      <c r="HU160" s="72"/>
      <c r="HV160" s="72"/>
      <c r="HW160" s="72"/>
      <c r="HX160" s="72"/>
      <c r="HY160" s="72"/>
      <c r="HZ160" s="72"/>
      <c r="IA160" s="72"/>
      <c r="IB160" s="72"/>
      <c r="IC160" s="72"/>
      <c r="ID160" s="72"/>
      <c r="IE160" s="72"/>
      <c r="IF160" s="72"/>
      <c r="IG160" s="72"/>
      <c r="IH160" s="72"/>
      <c r="II160" s="72"/>
      <c r="IJ160" s="72"/>
      <c r="IK160" s="72"/>
      <c r="IL160" s="72"/>
      <c r="IM160" s="72"/>
      <c r="IN160" s="72"/>
      <c r="IO160" s="72"/>
      <c r="IP160" s="72"/>
      <c r="IQ160" s="72"/>
      <c r="IR160" s="72"/>
      <c r="IS160" s="72"/>
      <c r="IT160" s="72"/>
    </row>
    <row r="161" spans="1:254" s="79" customFormat="1" ht="21" customHeight="1">
      <c r="A161" s="1007"/>
      <c r="B161" s="1264"/>
      <c r="C161" s="1264"/>
      <c r="D161" s="1264"/>
      <c r="E161" s="1264"/>
      <c r="F161" s="1264"/>
      <c r="G161" s="1264"/>
      <c r="H161" s="1264"/>
      <c r="I161" s="1264"/>
      <c r="J161" s="1264"/>
      <c r="K161" s="1264"/>
      <c r="L161" s="993"/>
      <c r="M161" s="994"/>
      <c r="N161" s="1008"/>
      <c r="O161" s="1008"/>
      <c r="P161" s="1008"/>
      <c r="Q161" s="78"/>
      <c r="R161" s="75"/>
      <c r="S161" s="75"/>
      <c r="T161" s="75"/>
      <c r="U161" s="76"/>
      <c r="V161" s="77"/>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c r="BM161" s="76"/>
      <c r="BN161" s="76"/>
      <c r="BO161" s="78"/>
      <c r="BP161" s="1055"/>
      <c r="BQ161" s="78"/>
      <c r="BR161" s="78"/>
      <c r="BS161" s="78"/>
      <c r="BT161" s="78"/>
      <c r="BU161" s="78"/>
      <c r="BV161" s="78"/>
      <c r="BW161" s="78"/>
      <c r="BX161" s="78"/>
      <c r="BY161" s="78"/>
      <c r="BZ161" s="78"/>
      <c r="CA161" s="78"/>
      <c r="CB161" s="78"/>
      <c r="CC161" s="78"/>
      <c r="CD161" s="78"/>
      <c r="CE161" s="78"/>
      <c r="CF161" s="78"/>
      <c r="CG161" s="78"/>
      <c r="CH161" s="78"/>
      <c r="CI161" s="78"/>
      <c r="CJ161" s="78"/>
      <c r="CK161" s="78"/>
      <c r="CL161" s="78"/>
      <c r="CM161" s="78"/>
      <c r="CN161" s="78"/>
      <c r="CO161" s="78"/>
      <c r="CP161" s="78"/>
      <c r="CQ161" s="78"/>
      <c r="CR161" s="78"/>
      <c r="CS161" s="78"/>
      <c r="CT161" s="74"/>
      <c r="CU161" s="17"/>
      <c r="DA161" s="78"/>
      <c r="DB161" s="78"/>
      <c r="DC161" s="78"/>
      <c r="DD161" s="78"/>
      <c r="DE161" s="78"/>
      <c r="DF161" s="78"/>
      <c r="DG161" s="78"/>
      <c r="DH161" s="78"/>
      <c r="DI161" s="78"/>
      <c r="DJ161" s="78"/>
      <c r="DK161" s="78"/>
      <c r="DL161" s="78"/>
      <c r="DM161" s="78"/>
      <c r="DN161" s="78"/>
      <c r="DO161" s="78"/>
      <c r="DP161" s="78"/>
      <c r="DQ161" s="78"/>
      <c r="DR161" s="78"/>
      <c r="DS161" s="78"/>
      <c r="DT161" s="78"/>
      <c r="DU161" s="78"/>
      <c r="DV161" s="78"/>
      <c r="DW161" s="78"/>
      <c r="DX161" s="78"/>
      <c r="DY161" s="78"/>
      <c r="DZ161" s="78"/>
      <c r="EA161" s="78"/>
      <c r="EB161" s="78"/>
      <c r="EC161" s="78"/>
      <c r="ED161" s="78"/>
      <c r="EE161" s="78"/>
      <c r="EF161" s="78"/>
      <c r="EG161" s="78"/>
      <c r="EH161" s="78"/>
      <c r="EI161" s="78"/>
      <c r="EJ161" s="78"/>
      <c r="EK161" s="78"/>
      <c r="EL161" s="78"/>
      <c r="EM161" s="78"/>
      <c r="EN161" s="78"/>
      <c r="EO161" s="78"/>
      <c r="EP161" s="78"/>
      <c r="EQ161" s="78"/>
      <c r="ER161" s="78"/>
      <c r="ES161" s="78"/>
      <c r="ET161" s="78"/>
      <c r="EU161" s="78"/>
      <c r="EV161" s="78"/>
      <c r="EW161" s="78"/>
      <c r="EX161" s="78"/>
      <c r="EY161" s="78"/>
      <c r="EZ161" s="78"/>
      <c r="FA161" s="78"/>
      <c r="FB161" s="78"/>
      <c r="FC161" s="78"/>
      <c r="FD161" s="78"/>
      <c r="FE161" s="78"/>
      <c r="FF161" s="78"/>
      <c r="FG161" s="78"/>
      <c r="FH161" s="78"/>
      <c r="FI161" s="78"/>
      <c r="FJ161" s="78"/>
      <c r="FK161" s="78"/>
      <c r="FL161" s="78"/>
      <c r="FM161" s="78"/>
      <c r="FN161" s="78"/>
      <c r="FO161" s="78"/>
      <c r="FP161" s="78"/>
      <c r="FQ161" s="78"/>
      <c r="FR161" s="78"/>
      <c r="FS161" s="78"/>
      <c r="FT161" s="78"/>
      <c r="FU161" s="78"/>
      <c r="FV161" s="78"/>
      <c r="FW161" s="78"/>
      <c r="FX161" s="78"/>
      <c r="FY161" s="78"/>
      <c r="FZ161" s="78"/>
      <c r="GA161" s="78"/>
      <c r="GB161" s="78"/>
      <c r="GC161" s="78"/>
      <c r="GD161" s="78"/>
      <c r="GE161" s="78"/>
      <c r="GF161" s="78"/>
      <c r="GG161" s="78"/>
      <c r="GH161" s="78"/>
      <c r="GI161" s="78"/>
      <c r="GJ161" s="78"/>
      <c r="GK161" s="78"/>
      <c r="GL161" s="78"/>
      <c r="GM161" s="78"/>
      <c r="GN161" s="78"/>
      <c r="GO161" s="78"/>
      <c r="GP161" s="78"/>
      <c r="GQ161" s="78"/>
      <c r="GR161" s="78"/>
      <c r="GS161" s="78"/>
      <c r="GT161" s="78"/>
      <c r="GU161" s="78"/>
      <c r="GV161" s="78"/>
      <c r="GW161" s="78"/>
      <c r="GX161" s="78"/>
      <c r="GY161" s="78"/>
      <c r="GZ161" s="78"/>
      <c r="HA161" s="78"/>
      <c r="HB161" s="78"/>
      <c r="HC161" s="78"/>
      <c r="HD161" s="78"/>
      <c r="HE161" s="78"/>
      <c r="HF161" s="78"/>
      <c r="HG161" s="78"/>
      <c r="HH161" s="78"/>
      <c r="HI161" s="78"/>
      <c r="HJ161" s="78"/>
      <c r="HK161" s="78"/>
      <c r="HL161" s="78"/>
      <c r="HM161" s="78"/>
      <c r="HN161" s="78"/>
      <c r="HO161" s="78"/>
      <c r="HP161" s="78"/>
      <c r="HQ161" s="78"/>
      <c r="HR161" s="78"/>
      <c r="HS161" s="78"/>
      <c r="HT161" s="78"/>
      <c r="HU161" s="78"/>
      <c r="HV161" s="78"/>
      <c r="HW161" s="78"/>
      <c r="HX161" s="78"/>
      <c r="HY161" s="78"/>
      <c r="HZ161" s="78"/>
      <c r="IA161" s="78"/>
      <c r="IB161" s="78"/>
      <c r="IC161" s="78"/>
      <c r="ID161" s="78"/>
      <c r="IE161" s="78"/>
      <c r="IF161" s="78"/>
      <c r="IG161" s="78"/>
      <c r="IH161" s="78"/>
      <c r="II161" s="78"/>
      <c r="IJ161" s="78"/>
      <c r="IK161" s="78"/>
      <c r="IL161" s="78"/>
      <c r="IM161" s="78"/>
      <c r="IN161" s="78"/>
      <c r="IO161" s="78"/>
      <c r="IP161" s="78"/>
      <c r="IQ161" s="78"/>
      <c r="IR161" s="78"/>
      <c r="IS161" s="78"/>
      <c r="IT161" s="78"/>
    </row>
    <row r="162" spans="1:254" ht="35.25" customHeight="1">
      <c r="A162" s="1003"/>
      <c r="B162" s="1265"/>
      <c r="C162" s="1265"/>
      <c r="D162" s="1265"/>
      <c r="E162" s="1265"/>
      <c r="F162" s="1265"/>
      <c r="G162" s="1265"/>
      <c r="H162" s="1265"/>
      <c r="I162" s="1265"/>
      <c r="J162" s="1265"/>
      <c r="K162" s="1265"/>
      <c r="L162" s="1265"/>
      <c r="M162" s="1265"/>
      <c r="N162" s="999"/>
      <c r="O162" s="999"/>
      <c r="P162" s="999"/>
      <c r="Q162" s="16"/>
      <c r="R162" s="57"/>
      <c r="S162" s="57"/>
      <c r="T162" s="57"/>
      <c r="BP162" s="1055"/>
    </row>
    <row r="163" spans="1:254" s="79" customFormat="1" ht="42.75" customHeight="1">
      <c r="A163" s="1007"/>
      <c r="B163" s="1268"/>
      <c r="C163" s="1268"/>
      <c r="D163" s="1268"/>
      <c r="E163" s="1268"/>
      <c r="F163" s="1268"/>
      <c r="G163" s="1268"/>
      <c r="H163" s="1268"/>
      <c r="I163" s="1268"/>
      <c r="J163" s="1268"/>
      <c r="K163" s="1268"/>
      <c r="L163" s="1268"/>
      <c r="M163" s="1268"/>
      <c r="N163" s="1008"/>
      <c r="O163" s="1008"/>
      <c r="P163" s="1008"/>
      <c r="Q163" s="78"/>
      <c r="R163" s="75"/>
      <c r="S163" s="75"/>
      <c r="T163" s="75"/>
      <c r="U163" s="76"/>
      <c r="V163" s="77"/>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8"/>
      <c r="BP163" s="1055"/>
      <c r="BQ163" s="78"/>
      <c r="BR163" s="78"/>
      <c r="BS163" s="78"/>
      <c r="BT163" s="78"/>
      <c r="BU163" s="78"/>
      <c r="BV163" s="78"/>
      <c r="BW163" s="78"/>
      <c r="BX163" s="78"/>
      <c r="BY163" s="78"/>
      <c r="BZ163" s="78"/>
      <c r="CA163" s="78"/>
      <c r="CB163" s="78"/>
      <c r="CC163" s="78"/>
      <c r="CD163" s="78"/>
      <c r="CE163" s="78"/>
      <c r="CF163" s="78"/>
      <c r="CG163" s="78"/>
      <c r="CH163" s="78"/>
      <c r="CI163" s="78"/>
      <c r="CJ163" s="78"/>
      <c r="CK163" s="78"/>
      <c r="CL163" s="78"/>
      <c r="CM163" s="78"/>
      <c r="CN163" s="78"/>
      <c r="CO163" s="78"/>
      <c r="CP163" s="78"/>
      <c r="CQ163" s="78"/>
      <c r="CR163" s="78"/>
      <c r="CS163" s="78"/>
      <c r="CT163" s="74"/>
      <c r="CU163" s="17"/>
      <c r="DA163" s="78"/>
      <c r="DB163" s="78"/>
      <c r="DC163" s="78"/>
      <c r="DD163" s="78"/>
      <c r="DE163" s="78"/>
      <c r="DF163" s="78"/>
      <c r="DG163" s="78"/>
      <c r="DH163" s="78"/>
      <c r="DI163" s="78"/>
      <c r="DJ163" s="78"/>
      <c r="DK163" s="78"/>
      <c r="DL163" s="78"/>
      <c r="DM163" s="78"/>
      <c r="DN163" s="78"/>
      <c r="DO163" s="78"/>
      <c r="DP163" s="78"/>
      <c r="DQ163" s="78"/>
      <c r="DR163" s="78"/>
      <c r="DS163" s="78"/>
      <c r="DT163" s="78"/>
      <c r="DU163" s="78"/>
      <c r="DV163" s="78"/>
      <c r="DW163" s="78"/>
      <c r="DX163" s="78"/>
      <c r="DY163" s="78"/>
      <c r="DZ163" s="78"/>
      <c r="EA163" s="78"/>
      <c r="EB163" s="78"/>
      <c r="EC163" s="78"/>
      <c r="ED163" s="78"/>
      <c r="EE163" s="78"/>
      <c r="EF163" s="78"/>
      <c r="EG163" s="78"/>
      <c r="EH163" s="78"/>
      <c r="EI163" s="78"/>
      <c r="EJ163" s="78"/>
      <c r="EK163" s="78"/>
      <c r="EL163" s="78"/>
      <c r="EM163" s="78"/>
      <c r="EN163" s="78"/>
      <c r="EO163" s="78"/>
      <c r="EP163" s="78"/>
      <c r="EQ163" s="78"/>
      <c r="ER163" s="78"/>
      <c r="ES163" s="78"/>
      <c r="ET163" s="78"/>
      <c r="EU163" s="78"/>
      <c r="EV163" s="78"/>
      <c r="EW163" s="78"/>
      <c r="EX163" s="78"/>
      <c r="EY163" s="78"/>
      <c r="EZ163" s="78"/>
      <c r="FA163" s="78"/>
      <c r="FB163" s="78"/>
      <c r="FC163" s="78"/>
      <c r="FD163" s="78"/>
      <c r="FE163" s="78"/>
      <c r="FF163" s="78"/>
      <c r="FG163" s="78"/>
      <c r="FH163" s="78"/>
      <c r="FI163" s="78"/>
      <c r="FJ163" s="78"/>
      <c r="FK163" s="78"/>
      <c r="FL163" s="78"/>
      <c r="FM163" s="78"/>
      <c r="FN163" s="78"/>
      <c r="FO163" s="78"/>
      <c r="FP163" s="78"/>
      <c r="FQ163" s="78"/>
      <c r="FR163" s="78"/>
      <c r="FS163" s="78"/>
      <c r="FT163" s="78"/>
      <c r="FU163" s="78"/>
      <c r="FV163" s="78"/>
      <c r="FW163" s="78"/>
      <c r="FX163" s="78"/>
      <c r="FY163" s="78"/>
      <c r="FZ163" s="78"/>
      <c r="GA163" s="78"/>
      <c r="GB163" s="78"/>
      <c r="GC163" s="78"/>
      <c r="GD163" s="78"/>
      <c r="GE163" s="78"/>
      <c r="GF163" s="78"/>
      <c r="GG163" s="78"/>
      <c r="GH163" s="78"/>
      <c r="GI163" s="78"/>
      <c r="GJ163" s="78"/>
      <c r="GK163" s="78"/>
      <c r="GL163" s="78"/>
      <c r="GM163" s="78"/>
      <c r="GN163" s="78"/>
      <c r="GO163" s="78"/>
      <c r="GP163" s="78"/>
      <c r="GQ163" s="78"/>
      <c r="GR163" s="78"/>
      <c r="GS163" s="78"/>
      <c r="GT163" s="78"/>
      <c r="GU163" s="78"/>
      <c r="GV163" s="78"/>
      <c r="GW163" s="78"/>
      <c r="GX163" s="78"/>
      <c r="GY163" s="78"/>
      <c r="GZ163" s="78"/>
      <c r="HA163" s="78"/>
      <c r="HB163" s="78"/>
      <c r="HC163" s="78"/>
      <c r="HD163" s="78"/>
      <c r="HE163" s="78"/>
      <c r="HF163" s="78"/>
      <c r="HG163" s="78"/>
      <c r="HH163" s="78"/>
      <c r="HI163" s="78"/>
      <c r="HJ163" s="78"/>
      <c r="HK163" s="78"/>
      <c r="HL163" s="78"/>
      <c r="HM163" s="78"/>
      <c r="HN163" s="78"/>
      <c r="HO163" s="78"/>
      <c r="HP163" s="78"/>
      <c r="HQ163" s="78"/>
      <c r="HR163" s="78"/>
      <c r="HS163" s="78"/>
      <c r="HT163" s="78"/>
      <c r="HU163" s="78"/>
      <c r="HV163" s="78"/>
      <c r="HW163" s="78"/>
      <c r="HX163" s="78"/>
      <c r="HY163" s="78"/>
      <c r="HZ163" s="78"/>
      <c r="IA163" s="78"/>
      <c r="IB163" s="78"/>
      <c r="IC163" s="78"/>
      <c r="ID163" s="78"/>
      <c r="IE163" s="78"/>
      <c r="IF163" s="78"/>
      <c r="IG163" s="78"/>
      <c r="IH163" s="78"/>
      <c r="II163" s="78"/>
      <c r="IJ163" s="78"/>
      <c r="IK163" s="78"/>
      <c r="IL163" s="78"/>
      <c r="IM163" s="78"/>
      <c r="IN163" s="78"/>
      <c r="IO163" s="78"/>
      <c r="IP163" s="78"/>
      <c r="IQ163" s="78"/>
      <c r="IR163" s="78"/>
      <c r="IS163" s="78"/>
      <c r="IT163" s="78"/>
    </row>
    <row r="164" spans="1:254" ht="34.5" customHeight="1">
      <c r="A164" s="1003"/>
      <c r="B164" s="1265"/>
      <c r="C164" s="1265"/>
      <c r="D164" s="1265"/>
      <c r="E164" s="1265"/>
      <c r="F164" s="1265"/>
      <c r="G164" s="1265"/>
      <c r="H164" s="1265"/>
      <c r="I164" s="1265"/>
      <c r="J164" s="1265"/>
      <c r="K164" s="1265"/>
      <c r="L164" s="1265"/>
      <c r="M164" s="1265"/>
      <c r="N164" s="999"/>
      <c r="O164" s="999"/>
      <c r="P164" s="999"/>
      <c r="Q164" s="16"/>
      <c r="R164" s="57"/>
      <c r="S164" s="57"/>
      <c r="T164" s="57"/>
      <c r="BP164" s="1055"/>
    </row>
    <row r="165" spans="1:254" s="79" customFormat="1" ht="12.75" customHeight="1">
      <c r="A165" s="1007"/>
      <c r="B165" s="1267"/>
      <c r="C165" s="1267"/>
      <c r="D165" s="1267"/>
      <c r="E165" s="1267"/>
      <c r="F165" s="1267"/>
      <c r="G165" s="1267"/>
      <c r="H165" s="1267"/>
      <c r="I165" s="1267"/>
      <c r="J165" s="1267"/>
      <c r="K165" s="1267"/>
      <c r="L165" s="1267"/>
      <c r="M165" s="1267"/>
      <c r="N165" s="1008"/>
      <c r="O165" s="1008"/>
      <c r="P165" s="1008"/>
      <c r="Q165" s="78"/>
      <c r="R165" s="75"/>
      <c r="S165" s="75"/>
      <c r="T165" s="75"/>
      <c r="U165" s="76"/>
      <c r="V165" s="77"/>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c r="BM165" s="76"/>
      <c r="BN165" s="76"/>
      <c r="BO165" s="78"/>
      <c r="BP165" s="1055"/>
      <c r="BQ165" s="78"/>
      <c r="BR165" s="78"/>
      <c r="BS165" s="78"/>
      <c r="BT165" s="78"/>
      <c r="BU165" s="78"/>
      <c r="BV165" s="78"/>
      <c r="BW165" s="78"/>
      <c r="BX165" s="78"/>
      <c r="BY165" s="78"/>
      <c r="BZ165" s="78"/>
      <c r="CA165" s="78"/>
      <c r="CB165" s="78"/>
      <c r="CC165" s="78"/>
      <c r="CD165" s="78"/>
      <c r="CE165" s="78"/>
      <c r="CF165" s="78"/>
      <c r="CG165" s="78"/>
      <c r="CH165" s="78"/>
      <c r="CI165" s="78"/>
      <c r="CJ165" s="78"/>
      <c r="CK165" s="78"/>
      <c r="CL165" s="78"/>
      <c r="CM165" s="78"/>
      <c r="CN165" s="78"/>
      <c r="CO165" s="78"/>
      <c r="CP165" s="78"/>
      <c r="CQ165" s="78"/>
      <c r="CR165" s="78"/>
      <c r="CS165" s="78"/>
      <c r="CT165" s="74"/>
      <c r="CU165" s="17"/>
      <c r="DA165" s="78"/>
      <c r="DB165" s="78"/>
      <c r="DC165" s="78"/>
      <c r="DD165" s="78"/>
      <c r="DE165" s="78"/>
      <c r="DF165" s="78"/>
      <c r="DG165" s="78"/>
      <c r="DH165" s="78"/>
      <c r="DI165" s="78"/>
      <c r="DJ165" s="78"/>
      <c r="DK165" s="78"/>
      <c r="DL165" s="78"/>
      <c r="DM165" s="78"/>
      <c r="DN165" s="78"/>
      <c r="DO165" s="78"/>
      <c r="DP165" s="78"/>
      <c r="DQ165" s="78"/>
      <c r="DR165" s="78"/>
      <c r="DS165" s="78"/>
      <c r="DT165" s="78"/>
      <c r="DU165" s="78"/>
      <c r="DV165" s="78"/>
      <c r="DW165" s="78"/>
      <c r="DX165" s="78"/>
      <c r="DY165" s="78"/>
      <c r="DZ165" s="78"/>
      <c r="EA165" s="78"/>
      <c r="EB165" s="78"/>
      <c r="EC165" s="78"/>
      <c r="ED165" s="78"/>
      <c r="EE165" s="78"/>
      <c r="EF165" s="78"/>
      <c r="EG165" s="78"/>
      <c r="EH165" s="78"/>
      <c r="EI165" s="78"/>
      <c r="EJ165" s="78"/>
      <c r="EK165" s="78"/>
      <c r="EL165" s="78"/>
      <c r="EM165" s="78"/>
      <c r="EN165" s="78"/>
      <c r="EO165" s="78"/>
      <c r="EP165" s="78"/>
      <c r="EQ165" s="78"/>
      <c r="ER165" s="78"/>
      <c r="ES165" s="78"/>
      <c r="ET165" s="78"/>
      <c r="EU165" s="78"/>
      <c r="EV165" s="78"/>
      <c r="EW165" s="78"/>
      <c r="EX165" s="78"/>
      <c r="EY165" s="78"/>
      <c r="EZ165" s="78"/>
      <c r="FA165" s="78"/>
      <c r="FB165" s="78"/>
      <c r="FC165" s="78"/>
      <c r="FD165" s="78"/>
      <c r="FE165" s="78"/>
      <c r="FF165" s="78"/>
      <c r="FG165" s="78"/>
      <c r="FH165" s="78"/>
      <c r="FI165" s="78"/>
      <c r="FJ165" s="78"/>
      <c r="FK165" s="78"/>
      <c r="FL165" s="78"/>
      <c r="FM165" s="78"/>
      <c r="FN165" s="78"/>
      <c r="FO165" s="78"/>
      <c r="FP165" s="78"/>
      <c r="FQ165" s="78"/>
      <c r="FR165" s="78"/>
      <c r="FS165" s="78"/>
      <c r="FT165" s="78"/>
      <c r="FU165" s="78"/>
      <c r="FV165" s="78"/>
      <c r="FW165" s="78"/>
      <c r="FX165" s="78"/>
      <c r="FY165" s="78"/>
      <c r="FZ165" s="78"/>
      <c r="GA165" s="78"/>
      <c r="GB165" s="78"/>
      <c r="GC165" s="78"/>
      <c r="GD165" s="78"/>
      <c r="GE165" s="78"/>
      <c r="GF165" s="78"/>
      <c r="GG165" s="78"/>
      <c r="GH165" s="78"/>
      <c r="GI165" s="78"/>
      <c r="GJ165" s="78"/>
      <c r="GK165" s="78"/>
      <c r="GL165" s="78"/>
      <c r="GM165" s="78"/>
      <c r="GN165" s="78"/>
      <c r="GO165" s="78"/>
      <c r="GP165" s="78"/>
      <c r="GQ165" s="78"/>
      <c r="GR165" s="78"/>
      <c r="GS165" s="78"/>
      <c r="GT165" s="78"/>
      <c r="GU165" s="78"/>
      <c r="GV165" s="78"/>
      <c r="GW165" s="78"/>
      <c r="GX165" s="78"/>
      <c r="GY165" s="78"/>
      <c r="GZ165" s="78"/>
      <c r="HA165" s="78"/>
      <c r="HB165" s="78"/>
      <c r="HC165" s="78"/>
      <c r="HD165" s="78"/>
      <c r="HE165" s="78"/>
      <c r="HF165" s="78"/>
      <c r="HG165" s="78"/>
      <c r="HH165" s="78"/>
      <c r="HI165" s="78"/>
      <c r="HJ165" s="78"/>
      <c r="HK165" s="78"/>
      <c r="HL165" s="78"/>
      <c r="HM165" s="78"/>
      <c r="HN165" s="78"/>
      <c r="HO165" s="78"/>
      <c r="HP165" s="78"/>
      <c r="HQ165" s="78"/>
      <c r="HR165" s="78"/>
      <c r="HS165" s="78"/>
      <c r="HT165" s="78"/>
      <c r="HU165" s="78"/>
      <c r="HV165" s="78"/>
      <c r="HW165" s="78"/>
      <c r="HX165" s="78"/>
      <c r="HY165" s="78"/>
      <c r="HZ165" s="78"/>
      <c r="IA165" s="78"/>
      <c r="IB165" s="78"/>
      <c r="IC165" s="78"/>
      <c r="ID165" s="78"/>
      <c r="IE165" s="78"/>
      <c r="IF165" s="78"/>
      <c r="IG165" s="78"/>
      <c r="IH165" s="78"/>
      <c r="II165" s="78"/>
      <c r="IJ165" s="78"/>
      <c r="IK165" s="78"/>
      <c r="IL165" s="78"/>
      <c r="IM165" s="78"/>
      <c r="IN165" s="78"/>
      <c r="IO165" s="78"/>
      <c r="IP165" s="78"/>
      <c r="IQ165" s="78"/>
      <c r="IR165" s="78"/>
      <c r="IS165" s="78"/>
      <c r="IT165" s="78"/>
    </row>
    <row r="166" spans="1:254" s="79" customFormat="1" ht="12.75" customHeight="1">
      <c r="A166" s="1007"/>
      <c r="B166" s="994"/>
      <c r="C166" s="994"/>
      <c r="D166" s="994"/>
      <c r="E166" s="994"/>
      <c r="F166" s="994"/>
      <c r="G166" s="994"/>
      <c r="H166" s="994"/>
      <c r="I166" s="994"/>
      <c r="J166" s="994"/>
      <c r="K166" s="994"/>
      <c r="L166" s="994"/>
      <c r="M166" s="994"/>
      <c r="N166" s="1008"/>
      <c r="O166" s="1008"/>
      <c r="P166" s="1008"/>
      <c r="Q166" s="78"/>
      <c r="R166" s="75"/>
      <c r="S166" s="75"/>
      <c r="T166" s="75"/>
      <c r="U166" s="76"/>
      <c r="V166" s="77"/>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c r="BM166" s="76"/>
      <c r="BN166" s="76"/>
      <c r="BO166" s="78"/>
      <c r="BP166" s="1055"/>
      <c r="BQ166" s="78"/>
      <c r="BR166" s="78"/>
      <c r="BS166" s="78"/>
      <c r="BT166" s="78"/>
      <c r="BU166" s="78"/>
      <c r="BV166" s="78"/>
      <c r="BW166" s="78"/>
      <c r="BX166" s="78"/>
      <c r="BY166" s="78"/>
      <c r="BZ166" s="78"/>
      <c r="CA166" s="78"/>
      <c r="CB166" s="78"/>
      <c r="CC166" s="78"/>
      <c r="CD166" s="78"/>
      <c r="CE166" s="78"/>
      <c r="CF166" s="78"/>
      <c r="CG166" s="78"/>
      <c r="CH166" s="78"/>
      <c r="CI166" s="78"/>
      <c r="CJ166" s="78"/>
      <c r="CK166" s="78"/>
      <c r="CL166" s="78"/>
      <c r="CM166" s="78"/>
      <c r="CN166" s="78"/>
      <c r="CO166" s="78"/>
      <c r="CP166" s="78"/>
      <c r="CQ166" s="78"/>
      <c r="CR166" s="78"/>
      <c r="CS166" s="78"/>
      <c r="CT166" s="74"/>
      <c r="CU166" s="17"/>
      <c r="DA166" s="78"/>
      <c r="DB166" s="78"/>
      <c r="DC166" s="78"/>
      <c r="DD166" s="78"/>
      <c r="DE166" s="78"/>
      <c r="DF166" s="78"/>
      <c r="DG166" s="78"/>
      <c r="DH166" s="78"/>
      <c r="DI166" s="78"/>
      <c r="DJ166" s="78"/>
      <c r="DK166" s="78"/>
      <c r="DL166" s="78"/>
      <c r="DM166" s="78"/>
      <c r="DN166" s="78"/>
      <c r="DO166" s="78"/>
      <c r="DP166" s="78"/>
      <c r="DQ166" s="78"/>
      <c r="DR166" s="78"/>
      <c r="DS166" s="78"/>
      <c r="DT166" s="78"/>
      <c r="DU166" s="78"/>
      <c r="DV166" s="78"/>
      <c r="DW166" s="78"/>
      <c r="DX166" s="78"/>
      <c r="DY166" s="78"/>
      <c r="DZ166" s="78"/>
      <c r="EA166" s="78"/>
      <c r="EB166" s="78"/>
      <c r="EC166" s="78"/>
      <c r="ED166" s="78"/>
      <c r="EE166" s="78"/>
      <c r="EF166" s="78"/>
      <c r="EG166" s="78"/>
      <c r="EH166" s="78"/>
      <c r="EI166" s="78"/>
      <c r="EJ166" s="78"/>
      <c r="EK166" s="78"/>
      <c r="EL166" s="78"/>
      <c r="EM166" s="78"/>
      <c r="EN166" s="78"/>
      <c r="EO166" s="78"/>
      <c r="EP166" s="78"/>
      <c r="EQ166" s="78"/>
      <c r="ER166" s="78"/>
      <c r="ES166" s="78"/>
      <c r="ET166" s="78"/>
      <c r="EU166" s="78"/>
      <c r="EV166" s="78"/>
      <c r="EW166" s="78"/>
      <c r="EX166" s="78"/>
      <c r="EY166" s="78"/>
      <c r="EZ166" s="78"/>
      <c r="FA166" s="78"/>
      <c r="FB166" s="78"/>
      <c r="FC166" s="78"/>
      <c r="FD166" s="78"/>
      <c r="FE166" s="78"/>
      <c r="FF166" s="78"/>
      <c r="FG166" s="78"/>
      <c r="FH166" s="78"/>
      <c r="FI166" s="78"/>
      <c r="FJ166" s="78"/>
      <c r="FK166" s="78"/>
      <c r="FL166" s="78"/>
      <c r="FM166" s="78"/>
      <c r="FN166" s="78"/>
      <c r="FO166" s="78"/>
      <c r="FP166" s="78"/>
      <c r="FQ166" s="78"/>
      <c r="FR166" s="78"/>
      <c r="FS166" s="78"/>
      <c r="FT166" s="78"/>
      <c r="FU166" s="78"/>
      <c r="FV166" s="78"/>
      <c r="FW166" s="78"/>
      <c r="FX166" s="78"/>
      <c r="FY166" s="78"/>
      <c r="FZ166" s="78"/>
      <c r="GA166" s="78"/>
      <c r="GB166" s="78"/>
      <c r="GC166" s="78"/>
      <c r="GD166" s="78"/>
      <c r="GE166" s="78"/>
      <c r="GF166" s="78"/>
      <c r="GG166" s="78"/>
      <c r="GH166" s="78"/>
      <c r="GI166" s="78"/>
      <c r="GJ166" s="78"/>
      <c r="GK166" s="78"/>
      <c r="GL166" s="78"/>
      <c r="GM166" s="78"/>
      <c r="GN166" s="78"/>
      <c r="GO166" s="78"/>
      <c r="GP166" s="78"/>
      <c r="GQ166" s="78"/>
      <c r="GR166" s="78"/>
      <c r="GS166" s="78"/>
      <c r="GT166" s="78"/>
      <c r="GU166" s="78"/>
      <c r="GV166" s="78"/>
      <c r="GW166" s="78"/>
      <c r="GX166" s="78"/>
      <c r="GY166" s="78"/>
      <c r="GZ166" s="78"/>
      <c r="HA166" s="78"/>
      <c r="HB166" s="78"/>
      <c r="HC166" s="78"/>
      <c r="HD166" s="78"/>
      <c r="HE166" s="78"/>
      <c r="HF166" s="78"/>
      <c r="HG166" s="78"/>
      <c r="HH166" s="78"/>
      <c r="HI166" s="78"/>
      <c r="HJ166" s="78"/>
      <c r="HK166" s="78"/>
      <c r="HL166" s="78"/>
      <c r="HM166" s="78"/>
      <c r="HN166" s="78"/>
      <c r="HO166" s="78"/>
      <c r="HP166" s="78"/>
      <c r="HQ166" s="78"/>
      <c r="HR166" s="78"/>
      <c r="HS166" s="78"/>
      <c r="HT166" s="78"/>
      <c r="HU166" s="78"/>
      <c r="HV166" s="78"/>
      <c r="HW166" s="78"/>
      <c r="HX166" s="78"/>
      <c r="HY166" s="78"/>
      <c r="HZ166" s="78"/>
      <c r="IA166" s="78"/>
      <c r="IB166" s="78"/>
      <c r="IC166" s="78"/>
      <c r="ID166" s="78"/>
      <c r="IE166" s="78"/>
      <c r="IF166" s="78"/>
      <c r="IG166" s="78"/>
      <c r="IH166" s="78"/>
      <c r="II166" s="78"/>
      <c r="IJ166" s="78"/>
      <c r="IK166" s="78"/>
      <c r="IL166" s="78"/>
      <c r="IM166" s="78"/>
      <c r="IN166" s="78"/>
      <c r="IO166" s="78"/>
      <c r="IP166" s="78"/>
      <c r="IQ166" s="78"/>
      <c r="IR166" s="78"/>
      <c r="IS166" s="78"/>
      <c r="IT166" s="78"/>
    </row>
    <row r="167" spans="1:254" ht="12.75" customHeight="1">
      <c r="A167" s="1003"/>
      <c r="B167" s="994"/>
      <c r="C167" s="994"/>
      <c r="D167" s="994"/>
      <c r="E167" s="994"/>
      <c r="F167" s="994"/>
      <c r="G167" s="994"/>
      <c r="H167" s="994"/>
      <c r="I167" s="994"/>
      <c r="J167" s="994"/>
      <c r="K167" s="994"/>
      <c r="L167" s="994"/>
      <c r="M167" s="994"/>
      <c r="N167" s="999"/>
      <c r="O167" s="999"/>
      <c r="P167" s="999"/>
      <c r="Q167" s="16"/>
      <c r="R167" s="57"/>
      <c r="S167" s="57"/>
      <c r="T167" s="57"/>
      <c r="BP167" s="1055"/>
    </row>
    <row r="168" spans="1:254" s="79" customFormat="1" ht="12.75" customHeight="1">
      <c r="A168" s="1007"/>
      <c r="B168" s="994"/>
      <c r="C168" s="994"/>
      <c r="D168" s="994"/>
      <c r="E168" s="994"/>
      <c r="F168" s="994"/>
      <c r="G168" s="994"/>
      <c r="H168" s="994"/>
      <c r="I168" s="994"/>
      <c r="J168" s="994"/>
      <c r="K168" s="994"/>
      <c r="L168" s="994"/>
      <c r="M168" s="994"/>
      <c r="N168" s="1008"/>
      <c r="O168" s="1008"/>
      <c r="P168" s="1008"/>
      <c r="Q168" s="78"/>
      <c r="R168" s="75"/>
      <c r="S168" s="75"/>
      <c r="T168" s="75"/>
      <c r="U168" s="76"/>
      <c r="V168" s="77"/>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6"/>
      <c r="BM168" s="76"/>
      <c r="BN168" s="76"/>
      <c r="BO168" s="78"/>
      <c r="BP168" s="1055"/>
      <c r="BQ168" s="78"/>
      <c r="BR168" s="78"/>
      <c r="BS168" s="78"/>
      <c r="BT168" s="78"/>
      <c r="BU168" s="78"/>
      <c r="BV168" s="78"/>
      <c r="BW168" s="78"/>
      <c r="BX168" s="78"/>
      <c r="BY168" s="78"/>
      <c r="BZ168" s="78"/>
      <c r="CA168" s="78"/>
      <c r="CB168" s="78"/>
      <c r="CC168" s="78"/>
      <c r="CD168" s="78"/>
      <c r="CE168" s="78"/>
      <c r="CF168" s="78"/>
      <c r="CG168" s="78"/>
      <c r="CH168" s="78"/>
      <c r="CI168" s="78"/>
      <c r="CJ168" s="78"/>
      <c r="CK168" s="78"/>
      <c r="CL168" s="78"/>
      <c r="CM168" s="78"/>
      <c r="CN168" s="78"/>
      <c r="CO168" s="78"/>
      <c r="CP168" s="78"/>
      <c r="CQ168" s="78"/>
      <c r="CR168" s="78"/>
      <c r="CS168" s="78"/>
      <c r="CT168" s="74"/>
      <c r="CU168" s="17"/>
      <c r="DA168" s="78"/>
      <c r="DB168" s="78"/>
      <c r="DC168" s="78"/>
      <c r="DD168" s="78"/>
      <c r="DE168" s="78"/>
      <c r="DF168" s="78"/>
      <c r="DG168" s="78"/>
      <c r="DH168" s="78"/>
      <c r="DI168" s="78"/>
      <c r="DJ168" s="78"/>
      <c r="DK168" s="78"/>
      <c r="DL168" s="78"/>
      <c r="DM168" s="78"/>
      <c r="DN168" s="78"/>
      <c r="DO168" s="78"/>
      <c r="DP168" s="78"/>
      <c r="DQ168" s="78"/>
      <c r="DR168" s="78"/>
      <c r="DS168" s="78"/>
      <c r="DT168" s="78"/>
      <c r="DU168" s="78"/>
      <c r="DV168" s="78"/>
      <c r="DW168" s="78"/>
      <c r="DX168" s="78"/>
      <c r="DY168" s="78"/>
      <c r="DZ168" s="78"/>
      <c r="EA168" s="78"/>
      <c r="EB168" s="78"/>
      <c r="EC168" s="78"/>
      <c r="ED168" s="78"/>
      <c r="EE168" s="78"/>
      <c r="EF168" s="78"/>
      <c r="EG168" s="78"/>
      <c r="EH168" s="78"/>
      <c r="EI168" s="78"/>
      <c r="EJ168" s="78"/>
      <c r="EK168" s="78"/>
      <c r="EL168" s="78"/>
      <c r="EM168" s="78"/>
      <c r="EN168" s="78"/>
      <c r="EO168" s="78"/>
      <c r="EP168" s="78"/>
      <c r="EQ168" s="78"/>
      <c r="ER168" s="78"/>
      <c r="ES168" s="78"/>
      <c r="ET168" s="78"/>
      <c r="EU168" s="78"/>
      <c r="EV168" s="78"/>
      <c r="EW168" s="78"/>
      <c r="EX168" s="78"/>
      <c r="EY168" s="78"/>
      <c r="EZ168" s="78"/>
      <c r="FA168" s="78"/>
      <c r="FB168" s="78"/>
      <c r="FC168" s="78"/>
      <c r="FD168" s="78"/>
      <c r="FE168" s="78"/>
      <c r="FF168" s="78"/>
      <c r="FG168" s="78"/>
      <c r="FH168" s="78"/>
      <c r="FI168" s="78"/>
      <c r="FJ168" s="78"/>
      <c r="FK168" s="78"/>
      <c r="FL168" s="78"/>
      <c r="FM168" s="78"/>
      <c r="FN168" s="78"/>
      <c r="FO168" s="78"/>
      <c r="FP168" s="78"/>
      <c r="FQ168" s="78"/>
      <c r="FR168" s="78"/>
      <c r="FS168" s="78"/>
      <c r="FT168" s="78"/>
      <c r="FU168" s="78"/>
      <c r="FV168" s="78"/>
      <c r="FW168" s="78"/>
      <c r="FX168" s="78"/>
      <c r="FY168" s="78"/>
      <c r="FZ168" s="78"/>
      <c r="GA168" s="78"/>
      <c r="GB168" s="78"/>
      <c r="GC168" s="78"/>
      <c r="GD168" s="78"/>
      <c r="GE168" s="78"/>
      <c r="GF168" s="78"/>
      <c r="GG168" s="78"/>
      <c r="GH168" s="78"/>
      <c r="GI168" s="78"/>
      <c r="GJ168" s="78"/>
      <c r="GK168" s="78"/>
      <c r="GL168" s="78"/>
      <c r="GM168" s="78"/>
      <c r="GN168" s="78"/>
      <c r="GO168" s="78"/>
      <c r="GP168" s="78"/>
      <c r="GQ168" s="78"/>
      <c r="GR168" s="78"/>
      <c r="GS168" s="78"/>
      <c r="GT168" s="78"/>
      <c r="GU168" s="78"/>
      <c r="GV168" s="78"/>
      <c r="GW168" s="78"/>
      <c r="GX168" s="78"/>
      <c r="GY168" s="78"/>
      <c r="GZ168" s="78"/>
      <c r="HA168" s="78"/>
      <c r="HB168" s="78"/>
      <c r="HC168" s="78"/>
      <c r="HD168" s="78"/>
      <c r="HE168" s="78"/>
      <c r="HF168" s="78"/>
      <c r="HG168" s="78"/>
      <c r="HH168" s="78"/>
      <c r="HI168" s="78"/>
      <c r="HJ168" s="78"/>
      <c r="HK168" s="78"/>
      <c r="HL168" s="78"/>
      <c r="HM168" s="78"/>
      <c r="HN168" s="78"/>
      <c r="HO168" s="78"/>
      <c r="HP168" s="78"/>
      <c r="HQ168" s="78"/>
      <c r="HR168" s="78"/>
      <c r="HS168" s="78"/>
      <c r="HT168" s="78"/>
      <c r="HU168" s="78"/>
      <c r="HV168" s="78"/>
      <c r="HW168" s="78"/>
      <c r="HX168" s="78"/>
      <c r="HY168" s="78"/>
      <c r="HZ168" s="78"/>
      <c r="IA168" s="78"/>
      <c r="IB168" s="78"/>
      <c r="IC168" s="78"/>
      <c r="ID168" s="78"/>
      <c r="IE168" s="78"/>
      <c r="IF168" s="78"/>
      <c r="IG168" s="78"/>
      <c r="IH168" s="78"/>
      <c r="II168" s="78"/>
      <c r="IJ168" s="78"/>
      <c r="IK168" s="78"/>
      <c r="IL168" s="78"/>
      <c r="IM168" s="78"/>
      <c r="IN168" s="78"/>
      <c r="IO168" s="78"/>
      <c r="IP168" s="78"/>
      <c r="IQ168" s="78"/>
      <c r="IR168" s="78"/>
      <c r="IS168" s="78"/>
      <c r="IT168" s="78"/>
    </row>
    <row r="169" spans="1:254" ht="12.75" customHeight="1">
      <c r="A169" s="1003"/>
      <c r="B169" s="994"/>
      <c r="C169" s="994"/>
      <c r="D169" s="994"/>
      <c r="E169" s="994"/>
      <c r="F169" s="994"/>
      <c r="G169" s="994"/>
      <c r="H169" s="994"/>
      <c r="I169" s="994"/>
      <c r="J169" s="994"/>
      <c r="K169" s="994"/>
      <c r="L169" s="994"/>
      <c r="M169" s="994"/>
      <c r="N169" s="999"/>
      <c r="O169" s="999"/>
      <c r="P169" s="999"/>
      <c r="Q169" s="16"/>
      <c r="R169" s="57"/>
      <c r="S169" s="57"/>
      <c r="T169" s="57"/>
      <c r="BP169" s="1055"/>
    </row>
    <row r="170" spans="1:254" s="79" customFormat="1" ht="12.75" customHeight="1">
      <c r="A170" s="1007"/>
      <c r="B170" s="994"/>
      <c r="C170" s="994"/>
      <c r="D170" s="994"/>
      <c r="E170" s="994"/>
      <c r="F170" s="994"/>
      <c r="G170" s="994"/>
      <c r="H170" s="994"/>
      <c r="I170" s="994"/>
      <c r="J170" s="994"/>
      <c r="K170" s="994"/>
      <c r="L170" s="994"/>
      <c r="M170" s="994"/>
      <c r="N170" s="1008"/>
      <c r="O170" s="1008"/>
      <c r="P170" s="1008"/>
      <c r="Q170" s="78"/>
      <c r="R170" s="75"/>
      <c r="S170" s="75"/>
      <c r="T170" s="75"/>
      <c r="U170" s="76"/>
      <c r="V170" s="77"/>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c r="BI170" s="76"/>
      <c r="BJ170" s="76"/>
      <c r="BK170" s="76"/>
      <c r="BL170" s="76"/>
      <c r="BM170" s="76"/>
      <c r="BN170" s="76"/>
      <c r="BO170" s="78"/>
      <c r="BP170" s="1055"/>
      <c r="BQ170" s="78"/>
      <c r="BR170" s="78"/>
      <c r="BS170" s="78"/>
      <c r="BT170" s="78"/>
      <c r="BU170" s="78"/>
      <c r="BV170" s="78"/>
      <c r="BW170" s="78"/>
      <c r="BX170" s="78"/>
      <c r="BY170" s="78"/>
      <c r="BZ170" s="78"/>
      <c r="CA170" s="78"/>
      <c r="CB170" s="78"/>
      <c r="CC170" s="78"/>
      <c r="CD170" s="78"/>
      <c r="CE170" s="78"/>
      <c r="CF170" s="78"/>
      <c r="CG170" s="78"/>
      <c r="CH170" s="78"/>
      <c r="CI170" s="78"/>
      <c r="CJ170" s="78"/>
      <c r="CK170" s="78"/>
      <c r="CL170" s="78"/>
      <c r="CM170" s="78"/>
      <c r="CN170" s="78"/>
      <c r="CO170" s="78"/>
      <c r="CP170" s="78"/>
      <c r="CQ170" s="78"/>
      <c r="CR170" s="78"/>
      <c r="CS170" s="78"/>
      <c r="CT170" s="74"/>
      <c r="CU170" s="17"/>
      <c r="DA170" s="78"/>
      <c r="DB170" s="78"/>
      <c r="DC170" s="78"/>
      <c r="DD170" s="78"/>
      <c r="DE170" s="78"/>
      <c r="DF170" s="78"/>
      <c r="DG170" s="78"/>
      <c r="DH170" s="78"/>
      <c r="DI170" s="78"/>
      <c r="DJ170" s="78"/>
      <c r="DK170" s="78"/>
      <c r="DL170" s="78"/>
      <c r="DM170" s="78"/>
      <c r="DN170" s="78"/>
      <c r="DO170" s="78"/>
      <c r="DP170" s="78"/>
      <c r="DQ170" s="78"/>
      <c r="DR170" s="78"/>
      <c r="DS170" s="78"/>
      <c r="DT170" s="78"/>
      <c r="DU170" s="78"/>
      <c r="DV170" s="78"/>
      <c r="DW170" s="78"/>
      <c r="DX170" s="78"/>
      <c r="DY170" s="78"/>
      <c r="DZ170" s="78"/>
      <c r="EA170" s="78"/>
      <c r="EB170" s="78"/>
      <c r="EC170" s="78"/>
      <c r="ED170" s="78"/>
      <c r="EE170" s="78"/>
      <c r="EF170" s="78"/>
      <c r="EG170" s="78"/>
      <c r="EH170" s="78"/>
      <c r="EI170" s="78"/>
      <c r="EJ170" s="78"/>
      <c r="EK170" s="78"/>
      <c r="EL170" s="78"/>
      <c r="EM170" s="78"/>
      <c r="EN170" s="78"/>
      <c r="EO170" s="78"/>
      <c r="EP170" s="78"/>
      <c r="EQ170" s="78"/>
      <c r="ER170" s="78"/>
      <c r="ES170" s="78"/>
      <c r="ET170" s="78"/>
      <c r="EU170" s="78"/>
      <c r="EV170" s="78"/>
      <c r="EW170" s="78"/>
      <c r="EX170" s="78"/>
      <c r="EY170" s="78"/>
      <c r="EZ170" s="78"/>
      <c r="FA170" s="78"/>
      <c r="FB170" s="78"/>
      <c r="FC170" s="78"/>
      <c r="FD170" s="78"/>
      <c r="FE170" s="78"/>
      <c r="FF170" s="78"/>
      <c r="FG170" s="78"/>
      <c r="FH170" s="78"/>
      <c r="FI170" s="78"/>
      <c r="FJ170" s="78"/>
      <c r="FK170" s="78"/>
      <c r="FL170" s="78"/>
      <c r="FM170" s="78"/>
      <c r="FN170" s="78"/>
      <c r="FO170" s="78"/>
      <c r="FP170" s="78"/>
      <c r="FQ170" s="78"/>
      <c r="FR170" s="78"/>
      <c r="FS170" s="78"/>
      <c r="FT170" s="78"/>
      <c r="FU170" s="78"/>
      <c r="FV170" s="78"/>
      <c r="FW170" s="78"/>
      <c r="FX170" s="78"/>
      <c r="FY170" s="78"/>
      <c r="FZ170" s="78"/>
      <c r="GA170" s="78"/>
      <c r="GB170" s="78"/>
      <c r="GC170" s="78"/>
      <c r="GD170" s="78"/>
      <c r="GE170" s="78"/>
      <c r="GF170" s="78"/>
      <c r="GG170" s="78"/>
      <c r="GH170" s="78"/>
      <c r="GI170" s="78"/>
      <c r="GJ170" s="78"/>
      <c r="GK170" s="78"/>
      <c r="GL170" s="78"/>
      <c r="GM170" s="78"/>
      <c r="GN170" s="78"/>
      <c r="GO170" s="78"/>
      <c r="GP170" s="78"/>
      <c r="GQ170" s="78"/>
      <c r="GR170" s="78"/>
      <c r="GS170" s="78"/>
      <c r="GT170" s="78"/>
      <c r="GU170" s="78"/>
      <c r="GV170" s="78"/>
      <c r="GW170" s="78"/>
      <c r="GX170" s="78"/>
      <c r="GY170" s="78"/>
      <c r="GZ170" s="78"/>
      <c r="HA170" s="78"/>
      <c r="HB170" s="78"/>
      <c r="HC170" s="78"/>
      <c r="HD170" s="78"/>
      <c r="HE170" s="78"/>
      <c r="HF170" s="78"/>
      <c r="HG170" s="78"/>
      <c r="HH170" s="78"/>
      <c r="HI170" s="78"/>
      <c r="HJ170" s="78"/>
      <c r="HK170" s="78"/>
      <c r="HL170" s="78"/>
      <c r="HM170" s="78"/>
      <c r="HN170" s="78"/>
      <c r="HO170" s="78"/>
      <c r="HP170" s="78"/>
      <c r="HQ170" s="78"/>
      <c r="HR170" s="78"/>
      <c r="HS170" s="78"/>
      <c r="HT170" s="78"/>
      <c r="HU170" s="78"/>
      <c r="HV170" s="78"/>
      <c r="HW170" s="78"/>
      <c r="HX170" s="78"/>
      <c r="HY170" s="78"/>
      <c r="HZ170" s="78"/>
      <c r="IA170" s="78"/>
      <c r="IB170" s="78"/>
      <c r="IC170" s="78"/>
      <c r="ID170" s="78"/>
      <c r="IE170" s="78"/>
      <c r="IF170" s="78"/>
      <c r="IG170" s="78"/>
      <c r="IH170" s="78"/>
      <c r="II170" s="78"/>
      <c r="IJ170" s="78"/>
      <c r="IK170" s="78"/>
      <c r="IL170" s="78"/>
      <c r="IM170" s="78"/>
      <c r="IN170" s="78"/>
      <c r="IO170" s="78"/>
      <c r="IP170" s="78"/>
      <c r="IQ170" s="78"/>
      <c r="IR170" s="78"/>
      <c r="IS170" s="78"/>
      <c r="IT170" s="78"/>
    </row>
    <row r="171" spans="1:254" s="79" customFormat="1" ht="12.75" customHeight="1">
      <c r="A171" s="1007"/>
      <c r="B171" s="994"/>
      <c r="C171" s="994"/>
      <c r="D171" s="994"/>
      <c r="E171" s="994"/>
      <c r="F171" s="994"/>
      <c r="G171" s="994"/>
      <c r="H171" s="994"/>
      <c r="I171" s="994"/>
      <c r="J171" s="994"/>
      <c r="K171" s="994"/>
      <c r="L171" s="994"/>
      <c r="M171" s="994"/>
      <c r="N171" s="1008"/>
      <c r="O171" s="1008"/>
      <c r="P171" s="1008"/>
      <c r="Q171" s="78"/>
      <c r="R171" s="75"/>
      <c r="S171" s="75"/>
      <c r="T171" s="75"/>
      <c r="U171" s="76"/>
      <c r="V171" s="77"/>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c r="BN171" s="76"/>
      <c r="BO171" s="78"/>
      <c r="BP171" s="1055"/>
      <c r="BQ171" s="78"/>
      <c r="BR171" s="78"/>
      <c r="BS171" s="78"/>
      <c r="BT171" s="78"/>
      <c r="BU171" s="78"/>
      <c r="BV171" s="78"/>
      <c r="BW171" s="78"/>
      <c r="BX171" s="78"/>
      <c r="BY171" s="78"/>
      <c r="BZ171" s="78"/>
      <c r="CA171" s="78"/>
      <c r="CB171" s="78"/>
      <c r="CC171" s="78"/>
      <c r="CD171" s="78"/>
      <c r="CE171" s="78"/>
      <c r="CF171" s="78"/>
      <c r="CG171" s="78"/>
      <c r="CH171" s="78"/>
      <c r="CI171" s="78"/>
      <c r="CJ171" s="78"/>
      <c r="CK171" s="78"/>
      <c r="CL171" s="78"/>
      <c r="CM171" s="78"/>
      <c r="CN171" s="78"/>
      <c r="CO171" s="78"/>
      <c r="CP171" s="78"/>
      <c r="CQ171" s="78"/>
      <c r="CR171" s="78"/>
      <c r="CS171" s="78"/>
      <c r="CT171" s="74"/>
      <c r="CU171" s="17"/>
      <c r="DA171" s="78"/>
      <c r="DB171" s="78"/>
      <c r="DC171" s="78"/>
      <c r="DD171" s="78"/>
      <c r="DE171" s="78"/>
      <c r="DF171" s="78"/>
      <c r="DG171" s="78"/>
      <c r="DH171" s="78"/>
      <c r="DI171" s="78"/>
      <c r="DJ171" s="78"/>
      <c r="DK171" s="78"/>
      <c r="DL171" s="78"/>
      <c r="DM171" s="78"/>
      <c r="DN171" s="78"/>
      <c r="DO171" s="78"/>
      <c r="DP171" s="78"/>
      <c r="DQ171" s="78"/>
      <c r="DR171" s="78"/>
      <c r="DS171" s="78"/>
      <c r="DT171" s="78"/>
      <c r="DU171" s="78"/>
      <c r="DV171" s="78"/>
      <c r="DW171" s="78"/>
      <c r="DX171" s="78"/>
      <c r="DY171" s="78"/>
      <c r="DZ171" s="78"/>
      <c r="EA171" s="78"/>
      <c r="EB171" s="78"/>
      <c r="EC171" s="78"/>
      <c r="ED171" s="78"/>
      <c r="EE171" s="78"/>
      <c r="EF171" s="78"/>
      <c r="EG171" s="78"/>
      <c r="EH171" s="78"/>
      <c r="EI171" s="78"/>
      <c r="EJ171" s="78"/>
      <c r="EK171" s="78"/>
      <c r="EL171" s="78"/>
      <c r="EM171" s="78"/>
      <c r="EN171" s="78"/>
      <c r="EO171" s="78"/>
      <c r="EP171" s="78"/>
      <c r="EQ171" s="78"/>
      <c r="ER171" s="78"/>
      <c r="ES171" s="78"/>
      <c r="ET171" s="78"/>
      <c r="EU171" s="78"/>
      <c r="EV171" s="78"/>
      <c r="EW171" s="78"/>
      <c r="EX171" s="78"/>
      <c r="EY171" s="78"/>
      <c r="EZ171" s="78"/>
      <c r="FA171" s="78"/>
      <c r="FB171" s="78"/>
      <c r="FC171" s="78"/>
      <c r="FD171" s="78"/>
      <c r="FE171" s="78"/>
      <c r="FF171" s="78"/>
      <c r="FG171" s="78"/>
      <c r="FH171" s="78"/>
      <c r="FI171" s="78"/>
      <c r="FJ171" s="78"/>
      <c r="FK171" s="78"/>
      <c r="FL171" s="78"/>
      <c r="FM171" s="78"/>
      <c r="FN171" s="78"/>
      <c r="FO171" s="78"/>
      <c r="FP171" s="78"/>
      <c r="FQ171" s="78"/>
      <c r="FR171" s="78"/>
      <c r="FS171" s="78"/>
      <c r="FT171" s="78"/>
      <c r="FU171" s="78"/>
      <c r="FV171" s="78"/>
      <c r="FW171" s="78"/>
      <c r="FX171" s="78"/>
      <c r="FY171" s="78"/>
      <c r="FZ171" s="78"/>
      <c r="GA171" s="78"/>
      <c r="GB171" s="78"/>
      <c r="GC171" s="78"/>
      <c r="GD171" s="78"/>
      <c r="GE171" s="78"/>
      <c r="GF171" s="78"/>
      <c r="GG171" s="78"/>
      <c r="GH171" s="78"/>
      <c r="GI171" s="78"/>
      <c r="GJ171" s="78"/>
      <c r="GK171" s="78"/>
      <c r="GL171" s="78"/>
      <c r="GM171" s="78"/>
      <c r="GN171" s="78"/>
      <c r="GO171" s="78"/>
      <c r="GP171" s="78"/>
      <c r="GQ171" s="78"/>
      <c r="GR171" s="78"/>
      <c r="GS171" s="78"/>
      <c r="GT171" s="78"/>
      <c r="GU171" s="78"/>
      <c r="GV171" s="78"/>
      <c r="GW171" s="78"/>
      <c r="GX171" s="78"/>
      <c r="GY171" s="78"/>
      <c r="GZ171" s="78"/>
      <c r="HA171" s="78"/>
      <c r="HB171" s="78"/>
      <c r="HC171" s="78"/>
      <c r="HD171" s="78"/>
      <c r="HE171" s="78"/>
      <c r="HF171" s="78"/>
      <c r="HG171" s="78"/>
      <c r="HH171" s="78"/>
      <c r="HI171" s="78"/>
      <c r="HJ171" s="78"/>
      <c r="HK171" s="78"/>
      <c r="HL171" s="78"/>
      <c r="HM171" s="78"/>
      <c r="HN171" s="78"/>
      <c r="HO171" s="78"/>
      <c r="HP171" s="78"/>
      <c r="HQ171" s="78"/>
      <c r="HR171" s="78"/>
      <c r="HS171" s="78"/>
      <c r="HT171" s="78"/>
      <c r="HU171" s="78"/>
      <c r="HV171" s="78"/>
      <c r="HW171" s="78"/>
      <c r="HX171" s="78"/>
      <c r="HY171" s="78"/>
      <c r="HZ171" s="78"/>
      <c r="IA171" s="78"/>
      <c r="IB171" s="78"/>
      <c r="IC171" s="78"/>
      <c r="ID171" s="78"/>
      <c r="IE171" s="78"/>
      <c r="IF171" s="78"/>
      <c r="IG171" s="78"/>
      <c r="IH171" s="78"/>
      <c r="II171" s="78"/>
      <c r="IJ171" s="78"/>
      <c r="IK171" s="78"/>
      <c r="IL171" s="78"/>
      <c r="IM171" s="78"/>
      <c r="IN171" s="78"/>
      <c r="IO171" s="78"/>
      <c r="IP171" s="78"/>
      <c r="IQ171" s="78"/>
      <c r="IR171" s="78"/>
      <c r="IS171" s="78"/>
      <c r="IT171" s="78"/>
    </row>
    <row r="172" spans="1:254" s="79" customFormat="1" ht="36" customHeight="1">
      <c r="A172" s="1007"/>
      <c r="B172" s="1266"/>
      <c r="C172" s="1265"/>
      <c r="D172" s="1265"/>
      <c r="E172" s="1265"/>
      <c r="F172" s="1265"/>
      <c r="G172" s="1265"/>
      <c r="H172" s="1265"/>
      <c r="I172" s="1265"/>
      <c r="J172" s="1265"/>
      <c r="K172" s="1265"/>
      <c r="L172" s="1265"/>
      <c r="M172" s="1265"/>
      <c r="N172" s="1008"/>
      <c r="O172" s="1008"/>
      <c r="P172" s="1008"/>
      <c r="Q172" s="78"/>
      <c r="R172" s="75"/>
      <c r="S172" s="75"/>
      <c r="T172" s="75"/>
      <c r="U172" s="76"/>
      <c r="V172" s="77"/>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c r="BN172" s="76"/>
      <c r="BO172" s="78"/>
      <c r="BP172" s="1055"/>
      <c r="BQ172" s="78"/>
      <c r="BR172" s="78"/>
      <c r="BS172" s="78"/>
      <c r="BT172" s="78"/>
      <c r="BU172" s="78"/>
      <c r="BV172" s="78"/>
      <c r="BW172" s="78"/>
      <c r="BX172" s="78"/>
      <c r="BY172" s="78"/>
      <c r="BZ172" s="78"/>
      <c r="CA172" s="78"/>
      <c r="CB172" s="78"/>
      <c r="CC172" s="78"/>
      <c r="CD172" s="78"/>
      <c r="CE172" s="78"/>
      <c r="CF172" s="78"/>
      <c r="CG172" s="78"/>
      <c r="CH172" s="78"/>
      <c r="CI172" s="78"/>
      <c r="CJ172" s="78"/>
      <c r="CK172" s="78"/>
      <c r="CL172" s="78"/>
      <c r="CM172" s="78"/>
      <c r="CN172" s="78"/>
      <c r="CO172" s="78"/>
      <c r="CP172" s="78"/>
      <c r="CQ172" s="78"/>
      <c r="CR172" s="78"/>
      <c r="CS172" s="78"/>
      <c r="CT172" s="74"/>
      <c r="CU172" s="17"/>
      <c r="DA172" s="78"/>
      <c r="DB172" s="78"/>
      <c r="DC172" s="78"/>
      <c r="DD172" s="78"/>
      <c r="DE172" s="78"/>
      <c r="DF172" s="78"/>
      <c r="DG172" s="78"/>
      <c r="DH172" s="78"/>
      <c r="DI172" s="78"/>
      <c r="DJ172" s="78"/>
      <c r="DK172" s="78"/>
      <c r="DL172" s="78"/>
      <c r="DM172" s="78"/>
      <c r="DN172" s="78"/>
      <c r="DO172" s="78"/>
      <c r="DP172" s="78"/>
      <c r="DQ172" s="78"/>
      <c r="DR172" s="78"/>
      <c r="DS172" s="78"/>
      <c r="DT172" s="78"/>
      <c r="DU172" s="78"/>
      <c r="DV172" s="78"/>
      <c r="DW172" s="78"/>
      <c r="DX172" s="78"/>
      <c r="DY172" s="78"/>
      <c r="DZ172" s="78"/>
      <c r="EA172" s="78"/>
      <c r="EB172" s="78"/>
      <c r="EC172" s="78"/>
      <c r="ED172" s="78"/>
      <c r="EE172" s="78"/>
      <c r="EF172" s="78"/>
      <c r="EG172" s="78"/>
      <c r="EH172" s="78"/>
      <c r="EI172" s="78"/>
      <c r="EJ172" s="78"/>
      <c r="EK172" s="78"/>
      <c r="EL172" s="78"/>
      <c r="EM172" s="78"/>
      <c r="EN172" s="78"/>
      <c r="EO172" s="78"/>
      <c r="EP172" s="78"/>
      <c r="EQ172" s="78"/>
      <c r="ER172" s="78"/>
      <c r="ES172" s="78"/>
      <c r="ET172" s="78"/>
      <c r="EU172" s="78"/>
      <c r="EV172" s="78"/>
      <c r="EW172" s="78"/>
      <c r="EX172" s="78"/>
      <c r="EY172" s="78"/>
      <c r="EZ172" s="78"/>
      <c r="FA172" s="78"/>
      <c r="FB172" s="78"/>
      <c r="FC172" s="78"/>
      <c r="FD172" s="78"/>
      <c r="FE172" s="78"/>
      <c r="FF172" s="78"/>
      <c r="FG172" s="78"/>
      <c r="FH172" s="78"/>
      <c r="FI172" s="78"/>
      <c r="FJ172" s="78"/>
      <c r="FK172" s="78"/>
      <c r="FL172" s="78"/>
      <c r="FM172" s="78"/>
      <c r="FN172" s="78"/>
      <c r="FO172" s="78"/>
      <c r="FP172" s="78"/>
      <c r="FQ172" s="78"/>
      <c r="FR172" s="78"/>
      <c r="FS172" s="78"/>
      <c r="FT172" s="78"/>
      <c r="FU172" s="78"/>
      <c r="FV172" s="78"/>
      <c r="FW172" s="78"/>
      <c r="FX172" s="78"/>
      <c r="FY172" s="78"/>
      <c r="FZ172" s="78"/>
      <c r="GA172" s="78"/>
      <c r="GB172" s="78"/>
      <c r="GC172" s="78"/>
      <c r="GD172" s="78"/>
      <c r="GE172" s="78"/>
      <c r="GF172" s="78"/>
      <c r="GG172" s="78"/>
      <c r="GH172" s="78"/>
      <c r="GI172" s="78"/>
      <c r="GJ172" s="78"/>
      <c r="GK172" s="78"/>
      <c r="GL172" s="78"/>
      <c r="GM172" s="78"/>
      <c r="GN172" s="78"/>
      <c r="GO172" s="78"/>
      <c r="GP172" s="78"/>
      <c r="GQ172" s="78"/>
      <c r="GR172" s="78"/>
      <c r="GS172" s="78"/>
      <c r="GT172" s="78"/>
      <c r="GU172" s="78"/>
      <c r="GV172" s="78"/>
      <c r="GW172" s="78"/>
      <c r="GX172" s="78"/>
      <c r="GY172" s="78"/>
      <c r="GZ172" s="78"/>
      <c r="HA172" s="78"/>
      <c r="HB172" s="78"/>
      <c r="HC172" s="78"/>
      <c r="HD172" s="78"/>
      <c r="HE172" s="78"/>
      <c r="HF172" s="78"/>
      <c r="HG172" s="78"/>
      <c r="HH172" s="78"/>
      <c r="HI172" s="78"/>
      <c r="HJ172" s="78"/>
      <c r="HK172" s="78"/>
      <c r="HL172" s="78"/>
      <c r="HM172" s="78"/>
      <c r="HN172" s="78"/>
      <c r="HO172" s="78"/>
      <c r="HP172" s="78"/>
      <c r="HQ172" s="78"/>
      <c r="HR172" s="78"/>
      <c r="HS172" s="78"/>
      <c r="HT172" s="78"/>
      <c r="HU172" s="78"/>
      <c r="HV172" s="78"/>
      <c r="HW172" s="78"/>
      <c r="HX172" s="78"/>
      <c r="HY172" s="78"/>
      <c r="HZ172" s="78"/>
      <c r="IA172" s="78"/>
      <c r="IB172" s="78"/>
      <c r="IC172" s="78"/>
      <c r="ID172" s="78"/>
      <c r="IE172" s="78"/>
      <c r="IF172" s="78"/>
      <c r="IG172" s="78"/>
      <c r="IH172" s="78"/>
      <c r="II172" s="78"/>
      <c r="IJ172" s="78"/>
      <c r="IK172" s="78"/>
      <c r="IL172" s="78"/>
      <c r="IM172" s="78"/>
      <c r="IN172" s="78"/>
      <c r="IO172" s="78"/>
      <c r="IP172" s="78"/>
      <c r="IQ172" s="78"/>
      <c r="IR172" s="78"/>
      <c r="IS172" s="78"/>
      <c r="IT172" s="78"/>
    </row>
    <row r="173" spans="1:254" ht="34.5" customHeight="1">
      <c r="A173" s="1003"/>
      <c r="B173" s="1265"/>
      <c r="C173" s="1265"/>
      <c r="D173" s="1265"/>
      <c r="E173" s="1265"/>
      <c r="F173" s="1265"/>
      <c r="G173" s="1265"/>
      <c r="H173" s="1265"/>
      <c r="I173" s="1265"/>
      <c r="J173" s="1265"/>
      <c r="K173" s="1265"/>
      <c r="L173" s="1265"/>
      <c r="M173" s="1265"/>
      <c r="N173" s="1009"/>
      <c r="O173" s="999"/>
      <c r="P173" s="999"/>
      <c r="Q173" s="16"/>
      <c r="R173" s="57"/>
      <c r="S173" s="57"/>
      <c r="T173" s="57"/>
      <c r="BP173" s="1055"/>
    </row>
    <row r="174" spans="1:254" ht="17.25" customHeight="1">
      <c r="A174" s="1003"/>
      <c r="B174" s="1267"/>
      <c r="C174" s="1267"/>
      <c r="D174" s="1267"/>
      <c r="E174" s="1267"/>
      <c r="F174" s="1267"/>
      <c r="G174" s="1267"/>
      <c r="H174" s="1267"/>
      <c r="I174" s="1267"/>
      <c r="J174" s="1267"/>
      <c r="K174" s="1267"/>
      <c r="L174" s="1267"/>
      <c r="M174" s="1267"/>
      <c r="N174" s="999"/>
      <c r="O174" s="999"/>
      <c r="P174" s="999"/>
      <c r="Q174" s="16"/>
      <c r="R174" s="57"/>
      <c r="S174" s="57"/>
      <c r="T174" s="57"/>
      <c r="BP174" s="1055"/>
    </row>
    <row r="175" spans="1:254">
      <c r="A175" s="1003"/>
      <c r="B175" s="1263"/>
      <c r="C175" s="1263"/>
      <c r="D175" s="1263"/>
      <c r="E175" s="1263"/>
      <c r="F175" s="1263"/>
      <c r="G175" s="1263"/>
      <c r="H175" s="1263"/>
      <c r="I175" s="994"/>
      <c r="J175" s="994"/>
      <c r="K175" s="1010"/>
      <c r="L175" s="1010"/>
      <c r="M175" s="994"/>
      <c r="N175" s="999"/>
      <c r="O175" s="999"/>
      <c r="P175" s="999"/>
      <c r="Q175" s="16"/>
      <c r="R175" s="57"/>
      <c r="S175" s="57"/>
      <c r="T175" s="57"/>
      <c r="BP175" s="1055"/>
    </row>
    <row r="176" spans="1:254" ht="10.5" customHeight="1">
      <c r="A176" s="1003"/>
      <c r="B176" s="1011"/>
      <c r="C176" s="1011"/>
      <c r="D176" s="1011"/>
      <c r="E176" s="1011"/>
      <c r="F176" s="1011"/>
      <c r="G176" s="1011"/>
      <c r="H176" s="1011"/>
      <c r="I176" s="1011"/>
      <c r="J176" s="1011"/>
      <c r="K176" s="1011"/>
      <c r="L176" s="1011"/>
      <c r="M176" s="1011"/>
      <c r="N176" s="999"/>
      <c r="O176" s="999"/>
      <c r="P176" s="999"/>
      <c r="Q176" s="16"/>
      <c r="R176" s="57"/>
      <c r="S176" s="57"/>
      <c r="T176" s="57"/>
      <c r="BP176" s="1055"/>
    </row>
    <row r="177" spans="1:68">
      <c r="A177" s="1003"/>
      <c r="B177" s="1011"/>
      <c r="C177" s="1011"/>
      <c r="D177" s="1011"/>
      <c r="E177" s="1011"/>
      <c r="F177" s="1011"/>
      <c r="G177" s="1011"/>
      <c r="H177" s="1011"/>
      <c r="I177" s="1011"/>
      <c r="J177" s="1011"/>
      <c r="K177" s="1011"/>
      <c r="L177" s="1011"/>
      <c r="M177" s="1011"/>
      <c r="N177" s="999"/>
      <c r="O177" s="999"/>
      <c r="P177" s="999"/>
      <c r="Q177" s="16"/>
      <c r="R177" s="57"/>
      <c r="S177" s="57"/>
      <c r="T177" s="57"/>
      <c r="BP177" s="1055"/>
    </row>
    <row r="178" spans="1:68">
      <c r="A178" s="1003"/>
      <c r="B178" s="1003"/>
      <c r="C178" s="1003"/>
      <c r="D178" s="1003"/>
      <c r="E178" s="1003"/>
      <c r="F178" s="1003"/>
      <c r="G178" s="1003"/>
      <c r="H178" s="835"/>
      <c r="I178" s="835"/>
      <c r="J178" s="1003"/>
      <c r="K178" s="1003"/>
      <c r="L178" s="1003"/>
      <c r="M178" s="1001"/>
      <c r="N178" s="1001"/>
      <c r="O178" s="1001"/>
      <c r="P178" s="999"/>
      <c r="Q178" s="16"/>
      <c r="T178" s="57"/>
      <c r="BP178" s="1055"/>
    </row>
    <row r="179" spans="1:68" ht="3" customHeight="1">
      <c r="A179" s="146"/>
      <c r="B179" s="146"/>
      <c r="C179" s="146"/>
      <c r="D179" s="146"/>
      <c r="E179" s="146"/>
      <c r="F179" s="146"/>
      <c r="G179" s="146"/>
      <c r="H179" s="533"/>
      <c r="I179" s="533"/>
      <c r="J179" s="146"/>
      <c r="K179" s="146"/>
      <c r="L179" s="146"/>
      <c r="M179" s="1002"/>
      <c r="N179" s="1002"/>
      <c r="O179" s="1002"/>
      <c r="P179" s="16"/>
      <c r="Q179" s="16"/>
      <c r="T179" s="57"/>
      <c r="BP179" s="1055"/>
    </row>
    <row r="180" spans="1:68" ht="0.75" customHeight="1">
      <c r="A180" s="146"/>
      <c r="B180" s="146"/>
      <c r="C180" s="146"/>
      <c r="D180" s="146"/>
      <c r="E180" s="146"/>
      <c r="F180" s="146"/>
      <c r="G180" s="146"/>
      <c r="H180" s="533"/>
      <c r="I180" s="533"/>
      <c r="J180" s="146"/>
      <c r="K180" s="146"/>
      <c r="L180" s="146"/>
      <c r="M180" s="1002"/>
      <c r="N180" s="1002"/>
      <c r="O180" s="1002"/>
      <c r="P180" s="16"/>
      <c r="Q180" s="16"/>
      <c r="T180" s="57"/>
      <c r="BP180" s="1055"/>
    </row>
    <row r="181" spans="1:68">
      <c r="A181" s="146"/>
      <c r="B181" s="146"/>
      <c r="C181" s="146"/>
      <c r="D181" s="146"/>
      <c r="E181" s="146"/>
      <c r="F181" s="146"/>
      <c r="G181" s="146"/>
      <c r="H181" s="533"/>
      <c r="I181" s="533"/>
      <c r="J181" s="146"/>
      <c r="K181" s="146"/>
      <c r="L181" s="146"/>
      <c r="M181" s="1002"/>
      <c r="N181" s="1002"/>
      <c r="O181" s="1002"/>
      <c r="P181" s="16"/>
      <c r="Q181" s="16"/>
      <c r="T181" s="57"/>
      <c r="BP181" s="1055"/>
    </row>
    <row r="182" spans="1:68">
      <c r="A182" s="80"/>
      <c r="B182" s="80"/>
      <c r="C182" s="80"/>
      <c r="D182" s="80"/>
      <c r="E182" s="80"/>
      <c r="F182" s="80"/>
      <c r="G182" s="80"/>
      <c r="J182" s="80"/>
      <c r="K182" s="80"/>
      <c r="L182" s="80"/>
      <c r="M182" s="82"/>
      <c r="N182" s="82"/>
      <c r="O182" s="82"/>
      <c r="T182" s="57"/>
      <c r="BP182" s="1055"/>
    </row>
    <row r="183" spans="1:68">
      <c r="A183" s="80"/>
      <c r="B183" s="80"/>
      <c r="C183" s="80"/>
      <c r="D183" s="80"/>
      <c r="E183" s="80"/>
      <c r="F183" s="80"/>
      <c r="G183" s="80"/>
      <c r="H183" s="80"/>
      <c r="I183" s="80"/>
      <c r="J183" s="80"/>
      <c r="K183" s="80"/>
      <c r="L183" s="80"/>
      <c r="M183" s="82"/>
      <c r="R183" s="57"/>
      <c r="S183" s="57"/>
      <c r="T183" s="57"/>
      <c r="BP183" s="1055"/>
    </row>
    <row r="184" spans="1:68">
      <c r="A184" s="80"/>
      <c r="B184" s="80"/>
      <c r="C184" s="80"/>
      <c r="D184" s="80"/>
      <c r="E184" s="80"/>
      <c r="F184" s="80"/>
      <c r="G184" s="80"/>
      <c r="H184" s="80"/>
      <c r="I184" s="80"/>
      <c r="J184" s="80"/>
      <c r="K184" s="80"/>
      <c r="L184" s="80"/>
      <c r="M184" s="82"/>
      <c r="R184" s="57"/>
      <c r="S184" s="57"/>
      <c r="T184" s="57"/>
      <c r="BP184" s="1055"/>
    </row>
    <row r="185" spans="1:68">
      <c r="A185" s="80"/>
      <c r="B185" s="80"/>
      <c r="C185" s="80"/>
      <c r="D185" s="80"/>
      <c r="E185" s="80"/>
      <c r="F185" s="80"/>
      <c r="G185" s="80"/>
      <c r="H185" s="80"/>
      <c r="I185" s="80"/>
      <c r="J185" s="80"/>
      <c r="K185" s="80"/>
      <c r="L185" s="80"/>
      <c r="M185" s="82"/>
      <c r="R185" s="57"/>
      <c r="S185" s="57"/>
      <c r="T185" s="57"/>
      <c r="BP185" s="1055"/>
    </row>
    <row r="186" spans="1:68">
      <c r="A186" s="80"/>
      <c r="B186" s="80"/>
      <c r="C186" s="80"/>
      <c r="D186" s="80"/>
      <c r="E186" s="80"/>
      <c r="F186" s="80"/>
      <c r="G186" s="80"/>
      <c r="H186" s="80"/>
      <c r="I186" s="80"/>
      <c r="J186" s="80"/>
      <c r="K186" s="80"/>
      <c r="L186" s="80"/>
      <c r="M186" s="82"/>
      <c r="R186" s="57"/>
      <c r="S186" s="57"/>
      <c r="T186" s="57"/>
      <c r="BP186" s="1055"/>
    </row>
    <row r="187" spans="1:68">
      <c r="A187" s="80"/>
      <c r="B187" s="80"/>
      <c r="C187" s="80"/>
      <c r="D187" s="80"/>
      <c r="E187" s="80"/>
      <c r="F187" s="80"/>
      <c r="G187" s="80"/>
      <c r="H187" s="80"/>
      <c r="I187" s="80"/>
      <c r="J187" s="80"/>
      <c r="K187" s="80"/>
      <c r="L187" s="80"/>
      <c r="M187" s="82"/>
      <c r="R187" s="57"/>
      <c r="S187" s="57"/>
      <c r="T187" s="57"/>
      <c r="BP187" s="1055"/>
    </row>
    <row r="188" spans="1:68">
      <c r="A188" s="80"/>
      <c r="B188" s="80"/>
      <c r="C188" s="80"/>
      <c r="D188" s="80"/>
      <c r="E188" s="80"/>
      <c r="F188" s="80"/>
      <c r="G188" s="80"/>
      <c r="H188" s="80"/>
      <c r="I188" s="80"/>
      <c r="J188" s="80"/>
      <c r="K188" s="80"/>
      <c r="L188" s="80"/>
      <c r="M188" s="82"/>
      <c r="R188" s="57"/>
      <c r="S188" s="57"/>
      <c r="T188" s="57"/>
      <c r="BP188" s="1055"/>
    </row>
    <row r="189" spans="1:68">
      <c r="A189" s="80"/>
      <c r="B189" s="80"/>
      <c r="C189" s="80"/>
      <c r="D189" s="80"/>
      <c r="E189" s="80"/>
      <c r="F189" s="80"/>
      <c r="G189" s="80"/>
      <c r="H189" s="80"/>
      <c r="I189" s="80"/>
      <c r="J189" s="80"/>
      <c r="K189" s="80"/>
      <c r="L189" s="80"/>
      <c r="M189" s="82"/>
      <c r="R189" s="57"/>
      <c r="S189" s="57"/>
      <c r="T189" s="57"/>
      <c r="BP189" s="1055"/>
    </row>
    <row r="190" spans="1:68">
      <c r="A190" s="80"/>
      <c r="B190" s="80"/>
      <c r="C190" s="80"/>
      <c r="D190" s="80"/>
      <c r="E190" s="80"/>
      <c r="F190" s="80"/>
      <c r="G190" s="80"/>
      <c r="H190" s="80"/>
      <c r="I190" s="80"/>
      <c r="J190" s="80"/>
      <c r="K190" s="80"/>
      <c r="L190" s="80"/>
      <c r="M190" s="82"/>
      <c r="R190" s="57"/>
      <c r="S190" s="57"/>
      <c r="T190" s="57"/>
    </row>
    <row r="191" spans="1:68">
      <c r="A191" s="80"/>
      <c r="B191" s="80"/>
      <c r="C191" s="80"/>
      <c r="D191" s="80"/>
      <c r="E191" s="80"/>
      <c r="F191" s="80"/>
      <c r="G191" s="80"/>
      <c r="H191" s="80"/>
      <c r="I191" s="80"/>
      <c r="J191" s="80"/>
      <c r="K191" s="80"/>
      <c r="L191" s="80"/>
      <c r="M191" s="82"/>
      <c r="R191" s="57"/>
      <c r="S191" s="57"/>
      <c r="T191" s="57"/>
    </row>
    <row r="192" spans="1:68">
      <c r="A192" s="80"/>
      <c r="B192" s="80"/>
      <c r="C192" s="80"/>
      <c r="D192" s="80"/>
      <c r="E192" s="80"/>
      <c r="F192" s="80"/>
      <c r="G192" s="80"/>
      <c r="H192" s="80"/>
      <c r="I192" s="80"/>
      <c r="J192" s="80"/>
      <c r="K192" s="80"/>
      <c r="L192" s="80"/>
      <c r="M192" s="82"/>
      <c r="R192" s="57"/>
      <c r="S192" s="57"/>
      <c r="T192" s="57"/>
    </row>
    <row r="193" spans="1:20">
      <c r="A193" s="80"/>
      <c r="B193" s="80"/>
      <c r="C193" s="80"/>
      <c r="D193" s="80"/>
      <c r="E193" s="80"/>
      <c r="F193" s="80"/>
      <c r="G193" s="80"/>
      <c r="H193" s="80"/>
      <c r="I193" s="80"/>
      <c r="J193" s="80"/>
      <c r="K193" s="80"/>
      <c r="L193" s="80"/>
      <c r="M193" s="82"/>
      <c r="R193" s="57"/>
      <c r="S193" s="57"/>
      <c r="T193" s="57"/>
    </row>
    <row r="194" spans="1:20">
      <c r="A194" s="83"/>
      <c r="B194" s="83"/>
      <c r="C194" s="83"/>
      <c r="D194" s="83"/>
      <c r="E194" s="83"/>
      <c r="F194" s="83"/>
      <c r="G194" s="83"/>
      <c r="H194" s="83"/>
      <c r="I194" s="83"/>
      <c r="J194" s="83"/>
      <c r="K194" s="83"/>
      <c r="L194" s="83"/>
      <c r="M194" s="47"/>
      <c r="R194" s="57"/>
      <c r="S194" s="57"/>
      <c r="T194" s="57"/>
    </row>
    <row r="195" spans="1:20">
      <c r="A195" s="83"/>
      <c r="B195" s="83"/>
      <c r="C195" s="83"/>
      <c r="D195" s="83"/>
      <c r="E195" s="83"/>
      <c r="F195" s="83"/>
      <c r="G195" s="83"/>
      <c r="H195" s="83"/>
      <c r="I195" s="83"/>
      <c r="J195" s="83"/>
      <c r="K195" s="83"/>
      <c r="L195" s="83"/>
      <c r="M195" s="47"/>
      <c r="R195" s="57"/>
      <c r="S195" s="57"/>
      <c r="T195" s="57"/>
    </row>
    <row r="196" spans="1:20">
      <c r="A196" s="83"/>
      <c r="B196" s="83"/>
      <c r="C196" s="83"/>
      <c r="D196" s="83"/>
      <c r="E196" s="83"/>
      <c r="F196" s="83"/>
      <c r="G196" s="83"/>
      <c r="H196" s="83"/>
      <c r="I196" s="83"/>
      <c r="J196" s="83"/>
      <c r="K196" s="83"/>
      <c r="L196" s="83"/>
      <c r="M196" s="47"/>
      <c r="R196" s="57"/>
      <c r="S196" s="57"/>
      <c r="T196" s="57"/>
    </row>
    <row r="197" spans="1:20">
      <c r="A197" s="83"/>
      <c r="B197" s="83"/>
      <c r="C197" s="83"/>
      <c r="D197" s="83"/>
      <c r="E197" s="83"/>
      <c r="F197" s="83"/>
      <c r="G197" s="83"/>
      <c r="H197" s="83"/>
      <c r="I197" s="83"/>
      <c r="J197" s="83"/>
      <c r="K197" s="83"/>
      <c r="L197" s="83"/>
      <c r="M197" s="47"/>
      <c r="R197" s="57"/>
      <c r="S197" s="57"/>
      <c r="T197" s="57"/>
    </row>
    <row r="198" spans="1:20">
      <c r="A198" s="83"/>
      <c r="B198" s="83"/>
      <c r="C198" s="83"/>
      <c r="D198" s="83"/>
      <c r="E198" s="83"/>
      <c r="F198" s="83"/>
      <c r="G198" s="83"/>
      <c r="H198" s="83"/>
      <c r="I198" s="83"/>
      <c r="J198" s="83"/>
      <c r="K198" s="83"/>
      <c r="L198" s="83"/>
      <c r="M198" s="47"/>
      <c r="R198" s="57"/>
      <c r="S198" s="57"/>
      <c r="T198" s="57"/>
    </row>
    <row r="199" spans="1:20">
      <c r="A199" s="83"/>
      <c r="B199" s="83"/>
      <c r="C199" s="83"/>
      <c r="D199" s="83"/>
      <c r="E199" s="83"/>
      <c r="F199" s="83"/>
      <c r="G199" s="83"/>
      <c r="H199" s="83"/>
      <c r="I199" s="83"/>
      <c r="J199" s="83"/>
      <c r="K199" s="83"/>
      <c r="L199" s="83"/>
      <c r="M199" s="47"/>
      <c r="R199" s="57"/>
      <c r="S199" s="57"/>
      <c r="T199" s="57"/>
    </row>
    <row r="200" spans="1:20">
      <c r="A200" s="83"/>
      <c r="B200" s="83"/>
      <c r="C200" s="83"/>
      <c r="D200" s="83"/>
      <c r="E200" s="83"/>
      <c r="F200" s="83"/>
      <c r="G200" s="83"/>
      <c r="H200" s="83"/>
      <c r="I200" s="83"/>
      <c r="J200" s="83"/>
      <c r="K200" s="83"/>
      <c r="L200" s="83"/>
      <c r="M200" s="47"/>
      <c r="R200" s="57"/>
      <c r="S200" s="57"/>
      <c r="T200" s="57"/>
    </row>
    <row r="201" spans="1:20">
      <c r="A201" s="83"/>
      <c r="B201" s="83"/>
      <c r="C201" s="83"/>
      <c r="D201" s="83"/>
      <c r="E201" s="83"/>
      <c r="F201" s="83"/>
      <c r="G201" s="83"/>
      <c r="H201" s="83"/>
      <c r="I201" s="83"/>
      <c r="J201" s="83"/>
      <c r="K201" s="83"/>
      <c r="L201" s="83"/>
      <c r="M201" s="47"/>
      <c r="R201" s="57"/>
      <c r="S201" s="57"/>
      <c r="T201" s="57"/>
    </row>
    <row r="202" spans="1:20">
      <c r="A202" s="83"/>
      <c r="B202" s="83"/>
      <c r="C202" s="83"/>
      <c r="D202" s="83"/>
      <c r="E202" s="83"/>
      <c r="F202" s="83"/>
      <c r="G202" s="83"/>
      <c r="H202" s="83"/>
      <c r="I202" s="83"/>
      <c r="J202" s="83"/>
      <c r="K202" s="83"/>
      <c r="L202" s="83"/>
      <c r="M202" s="47"/>
      <c r="R202" s="57"/>
      <c r="S202" s="57"/>
      <c r="T202" s="57"/>
    </row>
    <row r="203" spans="1:20">
      <c r="A203" s="83"/>
      <c r="B203" s="83"/>
      <c r="C203" s="83"/>
      <c r="D203" s="83"/>
      <c r="E203" s="83"/>
      <c r="F203" s="83"/>
      <c r="G203" s="83"/>
      <c r="H203" s="83"/>
      <c r="I203" s="83"/>
      <c r="J203" s="83"/>
      <c r="K203" s="83"/>
      <c r="L203" s="83"/>
      <c r="M203" s="47"/>
      <c r="R203" s="57"/>
      <c r="S203" s="57"/>
      <c r="T203" s="57"/>
    </row>
    <row r="204" spans="1:20">
      <c r="A204" s="83"/>
      <c r="B204" s="83"/>
      <c r="C204" s="83"/>
      <c r="D204" s="83"/>
      <c r="E204" s="83"/>
      <c r="F204" s="83"/>
      <c r="G204" s="83"/>
      <c r="H204" s="83"/>
      <c r="I204" s="83"/>
      <c r="J204" s="83"/>
      <c r="K204" s="83"/>
      <c r="L204" s="83"/>
      <c r="M204" s="47"/>
      <c r="R204" s="57"/>
      <c r="S204" s="57"/>
      <c r="T204" s="57"/>
    </row>
    <row r="205" spans="1:20">
      <c r="A205" s="83"/>
      <c r="B205" s="83"/>
      <c r="C205" s="83"/>
      <c r="D205" s="83"/>
      <c r="E205" s="83"/>
      <c r="F205" s="83"/>
      <c r="G205" s="83"/>
      <c r="H205" s="83"/>
      <c r="I205" s="83"/>
      <c r="J205" s="83"/>
      <c r="K205" s="83"/>
      <c r="L205" s="83"/>
      <c r="M205" s="47"/>
      <c r="R205" s="57"/>
      <c r="S205" s="57"/>
      <c r="T205" s="57"/>
    </row>
    <row r="206" spans="1:20">
      <c r="A206" s="83"/>
      <c r="B206" s="83"/>
      <c r="C206" s="83"/>
      <c r="D206" s="83"/>
      <c r="E206" s="83"/>
      <c r="F206" s="83"/>
      <c r="G206" s="83"/>
      <c r="H206" s="83"/>
      <c r="I206" s="83"/>
      <c r="J206" s="83"/>
      <c r="K206" s="83"/>
      <c r="L206" s="83"/>
      <c r="M206" s="47"/>
      <c r="R206" s="57"/>
      <c r="S206" s="57"/>
      <c r="T206" s="57"/>
    </row>
    <row r="207" spans="1:20">
      <c r="A207" s="83"/>
      <c r="B207" s="83"/>
      <c r="C207" s="83"/>
      <c r="D207" s="83"/>
      <c r="E207" s="83"/>
      <c r="F207" s="83"/>
      <c r="G207" s="83"/>
      <c r="H207" s="83"/>
      <c r="I207" s="83"/>
      <c r="J207" s="83"/>
      <c r="K207" s="83"/>
      <c r="L207" s="83"/>
      <c r="M207" s="47"/>
      <c r="R207" s="57"/>
      <c r="S207" s="57"/>
      <c r="T207" s="57"/>
    </row>
    <row r="208" spans="1:20">
      <c r="A208" s="83"/>
      <c r="B208" s="83"/>
      <c r="C208" s="83"/>
      <c r="D208" s="83"/>
      <c r="E208" s="83"/>
      <c r="F208" s="83"/>
      <c r="G208" s="83"/>
      <c r="H208" s="83"/>
      <c r="I208" s="83"/>
      <c r="J208" s="83"/>
      <c r="K208" s="83"/>
      <c r="L208" s="83"/>
      <c r="M208" s="47"/>
      <c r="R208" s="57"/>
      <c r="S208" s="57"/>
      <c r="T208" s="57"/>
    </row>
    <row r="209" spans="1:20">
      <c r="A209" s="83"/>
      <c r="B209" s="83"/>
      <c r="C209" s="83"/>
      <c r="D209" s="83"/>
      <c r="E209" s="83"/>
      <c r="F209" s="83"/>
      <c r="G209" s="83"/>
      <c r="H209" s="83"/>
      <c r="I209" s="83"/>
      <c r="J209" s="83"/>
      <c r="K209" s="83"/>
      <c r="L209" s="83"/>
      <c r="M209" s="47"/>
      <c r="R209" s="57"/>
      <c r="S209" s="57"/>
      <c r="T209" s="57"/>
    </row>
    <row r="210" spans="1:20">
      <c r="A210" s="83"/>
      <c r="B210" s="83"/>
      <c r="C210" s="83"/>
      <c r="D210" s="83"/>
      <c r="E210" s="83"/>
      <c r="F210" s="83"/>
      <c r="G210" s="83"/>
      <c r="H210" s="83"/>
      <c r="I210" s="83"/>
      <c r="J210" s="83"/>
      <c r="K210" s="83"/>
      <c r="L210" s="83"/>
      <c r="M210" s="47"/>
      <c r="R210" s="57"/>
      <c r="S210" s="57"/>
      <c r="T210" s="57"/>
    </row>
    <row r="211" spans="1:20">
      <c r="A211" s="83"/>
      <c r="B211" s="83"/>
      <c r="C211" s="83"/>
      <c r="D211" s="83"/>
      <c r="E211" s="83"/>
      <c r="F211" s="83"/>
      <c r="G211" s="83"/>
      <c r="H211" s="83"/>
      <c r="I211" s="83"/>
      <c r="J211" s="83"/>
      <c r="K211" s="83"/>
      <c r="L211" s="83"/>
      <c r="M211" s="47"/>
      <c r="R211" s="57"/>
      <c r="S211" s="57"/>
      <c r="T211" s="57"/>
    </row>
    <row r="212" spans="1:20">
      <c r="A212" s="83"/>
      <c r="B212" s="83"/>
      <c r="C212" s="83"/>
      <c r="D212" s="83"/>
      <c r="E212" s="83"/>
      <c r="F212" s="83"/>
      <c r="G212" s="83"/>
      <c r="H212" s="83"/>
      <c r="I212" s="83"/>
      <c r="J212" s="83"/>
      <c r="K212" s="83"/>
      <c r="L212" s="83"/>
      <c r="M212" s="47"/>
      <c r="R212" s="57"/>
      <c r="S212" s="57"/>
      <c r="T212" s="57"/>
    </row>
    <row r="213" spans="1:20">
      <c r="A213" s="83"/>
      <c r="B213" s="83"/>
      <c r="C213" s="83"/>
      <c r="D213" s="83"/>
      <c r="E213" s="83"/>
      <c r="F213" s="83"/>
      <c r="G213" s="83"/>
      <c r="H213" s="83"/>
      <c r="I213" s="83"/>
      <c r="J213" s="83"/>
      <c r="K213" s="83"/>
      <c r="L213" s="83"/>
      <c r="M213" s="47"/>
      <c r="R213" s="57"/>
      <c r="S213" s="57"/>
      <c r="T213" s="57"/>
    </row>
    <row r="214" spans="1:20">
      <c r="A214" s="83"/>
      <c r="B214" s="83"/>
      <c r="C214" s="83"/>
      <c r="D214" s="83"/>
      <c r="E214" s="83"/>
      <c r="F214" s="83"/>
      <c r="G214" s="83"/>
      <c r="H214" s="83"/>
      <c r="I214" s="83"/>
      <c r="J214" s="83"/>
      <c r="K214" s="83"/>
      <c r="L214" s="83"/>
      <c r="M214" s="47"/>
      <c r="R214" s="57"/>
      <c r="S214" s="57"/>
      <c r="T214" s="57"/>
    </row>
    <row r="215" spans="1:20">
      <c r="A215" s="83"/>
      <c r="B215" s="83"/>
      <c r="C215" s="83"/>
      <c r="D215" s="83"/>
      <c r="E215" s="83"/>
      <c r="F215" s="83"/>
      <c r="G215" s="83"/>
      <c r="H215" s="83"/>
      <c r="I215" s="83"/>
      <c r="J215" s="83"/>
      <c r="K215" s="83"/>
      <c r="L215" s="83"/>
      <c r="M215" s="47"/>
      <c r="R215" s="57"/>
      <c r="S215" s="57"/>
      <c r="T215" s="57"/>
    </row>
    <row r="216" spans="1:20">
      <c r="A216" s="83"/>
      <c r="B216" s="83"/>
      <c r="C216" s="83"/>
      <c r="D216" s="83"/>
      <c r="E216" s="83"/>
      <c r="F216" s="83"/>
      <c r="G216" s="83"/>
      <c r="H216" s="83"/>
      <c r="I216" s="83"/>
      <c r="J216" s="83"/>
      <c r="K216" s="83"/>
      <c r="L216" s="83"/>
      <c r="M216" s="47"/>
      <c r="R216" s="57"/>
      <c r="S216" s="57"/>
      <c r="T216" s="57"/>
    </row>
    <row r="217" spans="1:20">
      <c r="A217" s="83"/>
      <c r="B217" s="83"/>
      <c r="C217" s="83"/>
      <c r="D217" s="83"/>
      <c r="E217" s="83"/>
      <c r="F217" s="83"/>
      <c r="G217" s="83"/>
      <c r="H217" s="83"/>
      <c r="I217" s="83"/>
      <c r="J217" s="83"/>
      <c r="K217" s="83"/>
      <c r="L217" s="83"/>
      <c r="M217" s="47"/>
      <c r="R217" s="57"/>
      <c r="S217" s="57"/>
      <c r="T217" s="57"/>
    </row>
    <row r="218" spans="1:20">
      <c r="A218" s="83"/>
      <c r="B218" s="83"/>
      <c r="C218" s="83"/>
      <c r="D218" s="83"/>
      <c r="E218" s="83"/>
      <c r="F218" s="83"/>
      <c r="G218" s="83"/>
      <c r="H218" s="83"/>
      <c r="I218" s="83"/>
      <c r="J218" s="83"/>
      <c r="K218" s="83"/>
      <c r="L218" s="83"/>
      <c r="M218" s="47"/>
      <c r="R218" s="57"/>
      <c r="S218" s="57"/>
      <c r="T218" s="57"/>
    </row>
    <row r="219" spans="1:20">
      <c r="A219" s="83"/>
      <c r="B219" s="83"/>
      <c r="C219" s="83"/>
      <c r="D219" s="83"/>
      <c r="E219" s="83"/>
      <c r="F219" s="83"/>
      <c r="G219" s="83"/>
      <c r="H219" s="83"/>
      <c r="I219" s="83"/>
      <c r="J219" s="83"/>
      <c r="K219" s="83"/>
      <c r="L219" s="83"/>
      <c r="M219" s="47"/>
      <c r="R219" s="57"/>
      <c r="S219" s="57"/>
      <c r="T219" s="57"/>
    </row>
    <row r="220" spans="1:20">
      <c r="A220" s="83"/>
      <c r="B220" s="83"/>
      <c r="C220" s="83"/>
      <c r="D220" s="83"/>
      <c r="E220" s="83"/>
      <c r="F220" s="83"/>
      <c r="G220" s="83"/>
      <c r="H220" s="83"/>
      <c r="I220" s="83"/>
      <c r="J220" s="83"/>
      <c r="K220" s="83"/>
      <c r="L220" s="83"/>
      <c r="M220" s="47"/>
      <c r="R220" s="57"/>
      <c r="S220" s="57"/>
      <c r="T220" s="57"/>
    </row>
    <row r="221" spans="1:20">
      <c r="A221" s="83"/>
      <c r="B221" s="83"/>
      <c r="C221" s="83"/>
      <c r="D221" s="83"/>
      <c r="E221" s="83"/>
      <c r="F221" s="83"/>
      <c r="G221" s="83"/>
      <c r="H221" s="83"/>
      <c r="I221" s="83"/>
      <c r="J221" s="83"/>
      <c r="K221" s="83"/>
      <c r="L221" s="83"/>
      <c r="M221" s="47"/>
      <c r="R221" s="57"/>
      <c r="S221" s="57"/>
      <c r="T221" s="57"/>
    </row>
    <row r="222" spans="1:20">
      <c r="A222" s="83"/>
      <c r="B222" s="83"/>
      <c r="C222" s="83"/>
      <c r="D222" s="83"/>
      <c r="E222" s="83"/>
      <c r="F222" s="83"/>
      <c r="G222" s="83"/>
      <c r="H222" s="83"/>
      <c r="I222" s="83"/>
      <c r="J222" s="83"/>
      <c r="K222" s="83"/>
      <c r="L222" s="83"/>
      <c r="M222" s="47"/>
      <c r="R222" s="57"/>
      <c r="S222" s="57"/>
      <c r="T222" s="57"/>
    </row>
    <row r="223" spans="1:20">
      <c r="A223" s="83"/>
      <c r="B223" s="83"/>
      <c r="C223" s="83"/>
      <c r="D223" s="83"/>
      <c r="E223" s="83"/>
      <c r="F223" s="83"/>
      <c r="G223" s="83"/>
      <c r="H223" s="83"/>
      <c r="I223" s="83"/>
      <c r="J223" s="83"/>
      <c r="K223" s="83"/>
      <c r="L223" s="83"/>
      <c r="M223" s="47"/>
      <c r="R223" s="57"/>
      <c r="S223" s="57"/>
      <c r="T223" s="57"/>
    </row>
    <row r="224" spans="1:20">
      <c r="A224" s="83"/>
      <c r="B224" s="83"/>
      <c r="C224" s="83"/>
      <c r="D224" s="83"/>
      <c r="E224" s="83"/>
      <c r="F224" s="83"/>
      <c r="G224" s="83"/>
      <c r="H224" s="83"/>
      <c r="I224" s="83"/>
      <c r="J224" s="83"/>
      <c r="K224" s="83"/>
      <c r="L224" s="83"/>
      <c r="M224" s="47"/>
      <c r="R224" s="57"/>
      <c r="S224" s="57"/>
      <c r="T224" s="57"/>
    </row>
    <row r="225" spans="1:20">
      <c r="A225" s="83"/>
      <c r="B225" s="83"/>
      <c r="C225" s="83"/>
      <c r="D225" s="83"/>
      <c r="E225" s="83"/>
      <c r="F225" s="83"/>
      <c r="G225" s="83"/>
      <c r="H225" s="83"/>
      <c r="I225" s="83"/>
      <c r="J225" s="83"/>
      <c r="K225" s="83"/>
      <c r="L225" s="83"/>
      <c r="M225" s="47"/>
      <c r="R225" s="57"/>
      <c r="S225" s="57"/>
      <c r="T225" s="57"/>
    </row>
    <row r="226" spans="1:20">
      <c r="A226" s="83"/>
      <c r="B226" s="83"/>
      <c r="C226" s="83"/>
      <c r="D226" s="83"/>
      <c r="E226" s="83"/>
      <c r="F226" s="83"/>
      <c r="G226" s="83"/>
      <c r="H226" s="83"/>
      <c r="I226" s="83"/>
      <c r="J226" s="83"/>
      <c r="K226" s="83"/>
      <c r="L226" s="83"/>
      <c r="M226" s="47"/>
      <c r="R226" s="57"/>
      <c r="S226" s="57"/>
      <c r="T226" s="57"/>
    </row>
    <row r="227" spans="1:20">
      <c r="A227" s="83"/>
      <c r="B227" s="83"/>
      <c r="C227" s="83"/>
      <c r="D227" s="83"/>
      <c r="E227" s="83"/>
      <c r="F227" s="83"/>
      <c r="G227" s="83"/>
      <c r="H227" s="83"/>
      <c r="I227" s="83"/>
      <c r="J227" s="83"/>
      <c r="K227" s="83"/>
      <c r="L227" s="83"/>
      <c r="M227" s="47"/>
      <c r="R227" s="57"/>
      <c r="S227" s="57"/>
      <c r="T227" s="57"/>
    </row>
    <row r="228" spans="1:20">
      <c r="A228" s="83"/>
      <c r="B228" s="83"/>
      <c r="C228" s="83"/>
      <c r="D228" s="83"/>
      <c r="E228" s="83"/>
      <c r="F228" s="83"/>
      <c r="G228" s="83"/>
      <c r="H228" s="83"/>
      <c r="I228" s="83"/>
      <c r="J228" s="83"/>
      <c r="K228" s="83"/>
      <c r="L228" s="83"/>
      <c r="M228" s="47"/>
      <c r="R228" s="57"/>
      <c r="S228" s="57"/>
      <c r="T228" s="57"/>
    </row>
    <row r="229" spans="1:20">
      <c r="A229" s="83"/>
      <c r="B229" s="83"/>
      <c r="C229" s="83"/>
      <c r="D229" s="83"/>
      <c r="E229" s="83"/>
      <c r="F229" s="83"/>
      <c r="G229" s="83"/>
      <c r="H229" s="83"/>
      <c r="I229" s="83"/>
      <c r="J229" s="83"/>
      <c r="K229" s="83"/>
      <c r="L229" s="83"/>
      <c r="M229" s="47"/>
      <c r="R229" s="57"/>
      <c r="S229" s="57"/>
      <c r="T229" s="57"/>
    </row>
    <row r="230" spans="1:20">
      <c r="A230" s="83"/>
      <c r="B230" s="83"/>
      <c r="C230" s="83"/>
      <c r="D230" s="83"/>
      <c r="E230" s="83"/>
      <c r="F230" s="83"/>
      <c r="G230" s="83"/>
      <c r="H230" s="83"/>
      <c r="I230" s="83"/>
      <c r="J230" s="83"/>
      <c r="K230" s="83"/>
      <c r="L230" s="83"/>
      <c r="M230" s="47"/>
      <c r="R230" s="57"/>
      <c r="S230" s="57"/>
      <c r="T230" s="57"/>
    </row>
    <row r="231" spans="1:20">
      <c r="A231" s="83"/>
      <c r="B231" s="83"/>
      <c r="C231" s="83"/>
      <c r="D231" s="83"/>
      <c r="E231" s="83"/>
      <c r="F231" s="83"/>
      <c r="G231" s="83"/>
      <c r="H231" s="83"/>
      <c r="I231" s="83"/>
      <c r="J231" s="83"/>
      <c r="K231" s="83"/>
      <c r="L231" s="83"/>
      <c r="M231" s="47"/>
      <c r="R231" s="57"/>
      <c r="S231" s="57"/>
      <c r="T231" s="57"/>
    </row>
    <row r="232" spans="1:20">
      <c r="A232" s="83"/>
      <c r="B232" s="83"/>
      <c r="C232" s="83"/>
      <c r="D232" s="83"/>
      <c r="E232" s="83"/>
      <c r="F232" s="83"/>
      <c r="G232" s="83"/>
      <c r="H232" s="83"/>
      <c r="I232" s="83"/>
      <c r="J232" s="83"/>
      <c r="K232" s="83"/>
      <c r="L232" s="83"/>
      <c r="M232" s="47"/>
      <c r="R232" s="57"/>
      <c r="S232" s="57"/>
      <c r="T232" s="57"/>
    </row>
    <row r="233" spans="1:20">
      <c r="A233" s="83"/>
      <c r="B233" s="83"/>
      <c r="C233" s="83"/>
      <c r="D233" s="83"/>
      <c r="E233" s="83"/>
      <c r="F233" s="83"/>
      <c r="G233" s="83"/>
      <c r="H233" s="83"/>
      <c r="I233" s="83"/>
      <c r="J233" s="83"/>
      <c r="K233" s="83"/>
      <c r="L233" s="83"/>
      <c r="M233" s="47"/>
      <c r="R233" s="57"/>
      <c r="S233" s="57"/>
      <c r="T233" s="57"/>
    </row>
    <row r="234" spans="1:20">
      <c r="A234" s="83"/>
      <c r="B234" s="83"/>
      <c r="C234" s="83"/>
      <c r="D234" s="83"/>
      <c r="E234" s="83"/>
      <c r="F234" s="83"/>
      <c r="G234" s="83"/>
      <c r="H234" s="83"/>
      <c r="I234" s="83"/>
      <c r="J234" s="83"/>
      <c r="K234" s="83"/>
      <c r="L234" s="83"/>
      <c r="M234" s="47"/>
      <c r="R234" s="57"/>
      <c r="S234" s="57"/>
      <c r="T234" s="57"/>
    </row>
    <row r="235" spans="1:20">
      <c r="A235" s="83"/>
      <c r="B235" s="83"/>
      <c r="C235" s="83"/>
      <c r="D235" s="83"/>
      <c r="E235" s="83"/>
      <c r="F235" s="83"/>
      <c r="G235" s="83"/>
      <c r="H235" s="83"/>
      <c r="I235" s="83"/>
      <c r="J235" s="83"/>
      <c r="K235" s="83"/>
      <c r="L235" s="83"/>
      <c r="M235" s="47"/>
      <c r="R235" s="57"/>
      <c r="S235" s="57"/>
      <c r="T235" s="57"/>
    </row>
    <row r="236" spans="1:20">
      <c r="A236" s="83"/>
      <c r="B236" s="83"/>
      <c r="C236" s="83"/>
      <c r="D236" s="83"/>
      <c r="E236" s="83"/>
      <c r="F236" s="83"/>
      <c r="G236" s="83"/>
      <c r="H236" s="83"/>
      <c r="I236" s="83"/>
      <c r="J236" s="83"/>
      <c r="K236" s="83"/>
      <c r="L236" s="83"/>
      <c r="M236" s="47"/>
      <c r="R236" s="57"/>
      <c r="S236" s="57"/>
      <c r="T236" s="57"/>
    </row>
    <row r="237" spans="1:20">
      <c r="A237" s="83"/>
      <c r="B237" s="83"/>
      <c r="C237" s="83"/>
      <c r="D237" s="83"/>
      <c r="E237" s="83"/>
      <c r="F237" s="83"/>
      <c r="G237" s="83"/>
      <c r="H237" s="83"/>
      <c r="I237" s="83"/>
      <c r="J237" s="83"/>
      <c r="K237" s="83"/>
      <c r="L237" s="83"/>
      <c r="M237" s="47"/>
      <c r="R237" s="57"/>
      <c r="S237" s="57"/>
      <c r="T237" s="57"/>
    </row>
    <row r="238" spans="1:20">
      <c r="A238" s="83"/>
      <c r="B238" s="83"/>
      <c r="C238" s="83"/>
      <c r="D238" s="83"/>
      <c r="E238" s="83"/>
      <c r="F238" s="83"/>
      <c r="G238" s="83"/>
      <c r="H238" s="83"/>
      <c r="I238" s="83"/>
      <c r="J238" s="83"/>
      <c r="K238" s="83"/>
      <c r="L238" s="83"/>
      <c r="M238" s="47"/>
      <c r="R238" s="57"/>
      <c r="S238" s="57"/>
      <c r="T238" s="57"/>
    </row>
    <row r="239" spans="1:20">
      <c r="A239" s="83"/>
      <c r="B239" s="83"/>
      <c r="C239" s="83"/>
      <c r="D239" s="83"/>
      <c r="E239" s="83"/>
      <c r="F239" s="83"/>
      <c r="G239" s="83"/>
      <c r="H239" s="83"/>
      <c r="I239" s="83"/>
      <c r="J239" s="83"/>
      <c r="K239" s="83"/>
      <c r="L239" s="83"/>
      <c r="M239" s="47"/>
      <c r="R239" s="57"/>
      <c r="S239" s="57"/>
      <c r="T239" s="57"/>
    </row>
    <row r="240" spans="1:20">
      <c r="A240" s="83"/>
      <c r="B240" s="83"/>
      <c r="C240" s="83"/>
      <c r="D240" s="83"/>
      <c r="E240" s="83"/>
      <c r="F240" s="83"/>
      <c r="G240" s="83"/>
      <c r="H240" s="83"/>
      <c r="I240" s="83"/>
      <c r="J240" s="83"/>
      <c r="K240" s="83"/>
      <c r="L240" s="83"/>
      <c r="M240" s="47"/>
      <c r="R240" s="57"/>
      <c r="S240" s="57"/>
      <c r="T240" s="57"/>
    </row>
    <row r="241" spans="1:20">
      <c r="A241" s="83"/>
      <c r="B241" s="83"/>
      <c r="C241" s="83"/>
      <c r="D241" s="83"/>
      <c r="E241" s="83"/>
      <c r="F241" s="83"/>
      <c r="G241" s="83"/>
      <c r="H241" s="83"/>
      <c r="I241" s="83"/>
      <c r="J241" s="83"/>
      <c r="K241" s="83"/>
      <c r="L241" s="83"/>
      <c r="M241" s="47"/>
      <c r="R241" s="57"/>
      <c r="S241" s="57"/>
      <c r="T241" s="57"/>
    </row>
    <row r="242" spans="1:20">
      <c r="A242" s="83"/>
      <c r="B242" s="83"/>
      <c r="C242" s="83"/>
      <c r="D242" s="83"/>
      <c r="E242" s="83"/>
      <c r="F242" s="83"/>
      <c r="G242" s="83"/>
      <c r="H242" s="83"/>
      <c r="I242" s="83"/>
      <c r="J242" s="83"/>
      <c r="K242" s="83"/>
      <c r="L242" s="83"/>
      <c r="M242" s="47"/>
      <c r="R242" s="57"/>
      <c r="S242" s="57"/>
      <c r="T242" s="57"/>
    </row>
    <row r="243" spans="1:20">
      <c r="A243" s="83"/>
      <c r="B243" s="83"/>
      <c r="C243" s="83"/>
      <c r="D243" s="83"/>
      <c r="E243" s="83"/>
      <c r="F243" s="83"/>
      <c r="G243" s="83"/>
      <c r="H243" s="83"/>
      <c r="I243" s="83"/>
      <c r="J243" s="83"/>
      <c r="K243" s="83"/>
      <c r="L243" s="83"/>
      <c r="M243" s="47"/>
      <c r="R243" s="57"/>
      <c r="S243" s="57"/>
      <c r="T243" s="57"/>
    </row>
    <row r="244" spans="1:20">
      <c r="A244" s="83"/>
      <c r="B244" s="83"/>
      <c r="C244" s="83"/>
      <c r="D244" s="83"/>
      <c r="E244" s="83"/>
      <c r="F244" s="83"/>
      <c r="G244" s="83"/>
      <c r="H244" s="83"/>
      <c r="I244" s="83"/>
      <c r="J244" s="83"/>
      <c r="K244" s="83"/>
      <c r="L244" s="83"/>
      <c r="M244" s="47"/>
      <c r="R244" s="57"/>
      <c r="S244" s="57"/>
      <c r="T244" s="57"/>
    </row>
    <row r="245" spans="1:20">
      <c r="A245" s="83"/>
      <c r="B245" s="83"/>
      <c r="C245" s="83"/>
      <c r="D245" s="83"/>
      <c r="E245" s="83"/>
      <c r="F245" s="83"/>
      <c r="G245" s="83"/>
      <c r="H245" s="83"/>
      <c r="I245" s="83"/>
      <c r="J245" s="83"/>
      <c r="K245" s="83"/>
      <c r="L245" s="83"/>
      <c r="M245" s="47"/>
      <c r="R245" s="57"/>
      <c r="S245" s="57"/>
      <c r="T245" s="57"/>
    </row>
    <row r="246" spans="1:20">
      <c r="A246" s="83"/>
      <c r="B246" s="83"/>
      <c r="C246" s="83"/>
      <c r="D246" s="83"/>
      <c r="E246" s="83"/>
      <c r="F246" s="83"/>
      <c r="G246" s="83"/>
      <c r="H246" s="83"/>
      <c r="I246" s="83"/>
      <c r="J246" s="83"/>
      <c r="K246" s="83"/>
      <c r="L246" s="83"/>
      <c r="M246" s="47"/>
      <c r="R246" s="57"/>
      <c r="S246" s="57"/>
      <c r="T246" s="57"/>
    </row>
    <row r="247" spans="1:20">
      <c r="A247" s="83"/>
      <c r="B247" s="83"/>
      <c r="C247" s="83"/>
      <c r="D247" s="83"/>
      <c r="E247" s="83"/>
      <c r="F247" s="83"/>
      <c r="G247" s="83"/>
      <c r="H247" s="83"/>
      <c r="I247" s="83"/>
      <c r="J247" s="83"/>
      <c r="K247" s="83"/>
      <c r="L247" s="83"/>
      <c r="M247" s="47"/>
      <c r="R247" s="57"/>
      <c r="S247" s="57"/>
      <c r="T247" s="57"/>
    </row>
    <row r="248" spans="1:20">
      <c r="A248" s="83"/>
      <c r="B248" s="83"/>
      <c r="C248" s="83"/>
      <c r="D248" s="83"/>
      <c r="E248" s="83"/>
      <c r="F248" s="83"/>
      <c r="G248" s="83"/>
      <c r="H248" s="83"/>
      <c r="I248" s="83"/>
      <c r="J248" s="83"/>
      <c r="K248" s="83"/>
      <c r="L248" s="83"/>
      <c r="M248" s="47"/>
      <c r="R248" s="57"/>
      <c r="S248" s="57"/>
      <c r="T248" s="57"/>
    </row>
    <row r="249" spans="1:20">
      <c r="A249" s="83"/>
      <c r="B249" s="83"/>
      <c r="C249" s="83"/>
      <c r="D249" s="83"/>
      <c r="E249" s="83"/>
      <c r="F249" s="83"/>
      <c r="G249" s="83"/>
      <c r="H249" s="83"/>
      <c r="I249" s="83"/>
      <c r="J249" s="83"/>
      <c r="K249" s="83"/>
      <c r="L249" s="83"/>
      <c r="M249" s="47"/>
      <c r="R249" s="57"/>
      <c r="S249" s="57"/>
      <c r="T249" s="57"/>
    </row>
    <row r="250" spans="1:20">
      <c r="A250" s="83"/>
      <c r="B250" s="83"/>
      <c r="C250" s="83"/>
      <c r="D250" s="83"/>
      <c r="E250" s="83"/>
      <c r="F250" s="83"/>
      <c r="G250" s="83"/>
      <c r="H250" s="83"/>
      <c r="I250" s="83"/>
      <c r="J250" s="83"/>
      <c r="K250" s="83"/>
      <c r="L250" s="83"/>
      <c r="M250" s="47"/>
      <c r="R250" s="57"/>
      <c r="S250" s="57"/>
      <c r="T250" s="57"/>
    </row>
    <row r="251" spans="1:20">
      <c r="A251" s="83"/>
      <c r="B251" s="83"/>
      <c r="C251" s="83"/>
      <c r="D251" s="83"/>
      <c r="E251" s="83"/>
      <c r="F251" s="83"/>
      <c r="G251" s="83"/>
      <c r="H251" s="83"/>
      <c r="I251" s="83"/>
      <c r="J251" s="83"/>
      <c r="K251" s="83"/>
      <c r="L251" s="83"/>
      <c r="M251" s="47"/>
      <c r="R251" s="57"/>
      <c r="S251" s="57"/>
      <c r="T251" s="57"/>
    </row>
    <row r="252" spans="1:20">
      <c r="A252" s="83"/>
      <c r="B252" s="83"/>
      <c r="C252" s="83"/>
      <c r="D252" s="83"/>
      <c r="E252" s="83"/>
      <c r="F252" s="83"/>
      <c r="G252" s="83"/>
      <c r="H252" s="83"/>
      <c r="I252" s="83"/>
      <c r="J252" s="83"/>
      <c r="K252" s="83"/>
      <c r="L252" s="83"/>
      <c r="M252" s="47"/>
      <c r="R252" s="57"/>
      <c r="S252" s="57"/>
      <c r="T252" s="57"/>
    </row>
    <row r="253" spans="1:20">
      <c r="A253" s="83"/>
      <c r="B253" s="83"/>
      <c r="C253" s="83"/>
      <c r="D253" s="83"/>
      <c r="E253" s="83"/>
      <c r="F253" s="83"/>
      <c r="G253" s="83"/>
      <c r="H253" s="83"/>
      <c r="I253" s="83"/>
      <c r="J253" s="83"/>
      <c r="K253" s="83"/>
      <c r="L253" s="83"/>
      <c r="M253" s="47"/>
      <c r="R253" s="57"/>
      <c r="S253" s="57"/>
      <c r="T253" s="57"/>
    </row>
    <row r="254" spans="1:20">
      <c r="A254" s="83"/>
      <c r="B254" s="83"/>
      <c r="C254" s="83"/>
      <c r="D254" s="83"/>
      <c r="E254" s="83"/>
      <c r="F254" s="83"/>
      <c r="G254" s="83"/>
      <c r="H254" s="83"/>
      <c r="I254" s="83"/>
      <c r="J254" s="83"/>
      <c r="K254" s="83"/>
      <c r="L254" s="83"/>
      <c r="M254" s="47"/>
      <c r="R254" s="57"/>
      <c r="S254" s="57"/>
      <c r="T254" s="57"/>
    </row>
    <row r="255" spans="1:20">
      <c r="A255" s="83"/>
      <c r="B255" s="83"/>
      <c r="C255" s="83"/>
      <c r="D255" s="83"/>
      <c r="E255" s="83"/>
      <c r="F255" s="83"/>
      <c r="G255" s="83"/>
      <c r="H255" s="83"/>
      <c r="I255" s="83"/>
      <c r="J255" s="83"/>
      <c r="K255" s="83"/>
      <c r="L255" s="83"/>
      <c r="M255" s="47"/>
      <c r="R255" s="57"/>
      <c r="S255" s="57"/>
      <c r="T255" s="57"/>
    </row>
    <row r="256" spans="1:20">
      <c r="A256" s="83"/>
      <c r="B256" s="83"/>
      <c r="C256" s="83"/>
      <c r="D256" s="83"/>
      <c r="E256" s="83"/>
      <c r="F256" s="83"/>
      <c r="G256" s="83"/>
      <c r="H256" s="83"/>
      <c r="I256" s="83"/>
      <c r="J256" s="83"/>
      <c r="K256" s="83"/>
      <c r="L256" s="83"/>
      <c r="M256" s="47"/>
      <c r="R256" s="57"/>
      <c r="S256" s="57"/>
      <c r="T256" s="57"/>
    </row>
    <row r="257" spans="1:20">
      <c r="A257" s="83"/>
      <c r="B257" s="83"/>
      <c r="C257" s="83"/>
      <c r="D257" s="83"/>
      <c r="E257" s="83"/>
      <c r="F257" s="83"/>
      <c r="G257" s="83"/>
      <c r="H257" s="83"/>
      <c r="I257" s="83"/>
      <c r="J257" s="83"/>
      <c r="K257" s="83"/>
      <c r="L257" s="83"/>
      <c r="M257" s="47"/>
      <c r="R257" s="57"/>
      <c r="S257" s="57"/>
      <c r="T257" s="57"/>
    </row>
    <row r="258" spans="1:20">
      <c r="A258" s="83"/>
      <c r="B258" s="83"/>
      <c r="C258" s="83"/>
      <c r="D258" s="83"/>
      <c r="E258" s="83"/>
      <c r="F258" s="83"/>
      <c r="G258" s="83"/>
      <c r="H258" s="83"/>
      <c r="I258" s="83"/>
      <c r="J258" s="83"/>
      <c r="K258" s="83"/>
      <c r="L258" s="83"/>
      <c r="M258" s="47"/>
      <c r="R258" s="57"/>
      <c r="S258" s="57"/>
      <c r="T258" s="57"/>
    </row>
    <row r="259" spans="1:20">
      <c r="A259" s="83"/>
      <c r="B259" s="83"/>
      <c r="C259" s="83"/>
      <c r="D259" s="83"/>
      <c r="E259" s="83"/>
      <c r="F259" s="83"/>
      <c r="G259" s="83"/>
      <c r="H259" s="83"/>
      <c r="I259" s="83"/>
      <c r="J259" s="83"/>
      <c r="K259" s="83"/>
      <c r="L259" s="83"/>
      <c r="M259" s="47"/>
      <c r="R259" s="57"/>
      <c r="S259" s="57"/>
      <c r="T259" s="57"/>
    </row>
    <row r="260" spans="1:20">
      <c r="A260" s="83"/>
      <c r="B260" s="83"/>
      <c r="C260" s="83"/>
      <c r="D260" s="83"/>
      <c r="E260" s="83"/>
      <c r="F260" s="83"/>
      <c r="G260" s="83"/>
      <c r="H260" s="83"/>
      <c r="I260" s="83"/>
      <c r="J260" s="83"/>
      <c r="K260" s="83"/>
      <c r="L260" s="83"/>
      <c r="M260" s="47"/>
      <c r="R260" s="57"/>
      <c r="S260" s="57"/>
      <c r="T260" s="57"/>
    </row>
    <row r="261" spans="1:20">
      <c r="A261" s="83"/>
      <c r="B261" s="83"/>
      <c r="C261" s="83"/>
      <c r="D261" s="83"/>
      <c r="E261" s="83"/>
      <c r="F261" s="83"/>
      <c r="G261" s="83"/>
      <c r="H261" s="83"/>
      <c r="I261" s="83"/>
      <c r="J261" s="83"/>
      <c r="K261" s="83"/>
      <c r="L261" s="83"/>
      <c r="M261" s="47"/>
      <c r="R261" s="57"/>
      <c r="S261" s="57"/>
      <c r="T261" s="57"/>
    </row>
    <row r="262" spans="1:20">
      <c r="A262" s="83"/>
      <c r="B262" s="83"/>
      <c r="C262" s="83"/>
      <c r="D262" s="83"/>
      <c r="E262" s="83"/>
      <c r="F262" s="83"/>
      <c r="G262" s="83"/>
      <c r="H262" s="83"/>
      <c r="I262" s="83"/>
      <c r="J262" s="83"/>
      <c r="K262" s="83"/>
      <c r="L262" s="83"/>
      <c r="M262" s="47"/>
      <c r="R262" s="57"/>
      <c r="S262" s="57"/>
      <c r="T262" s="57"/>
    </row>
    <row r="263" spans="1:20">
      <c r="A263" s="83"/>
      <c r="B263" s="83"/>
      <c r="C263" s="83"/>
      <c r="D263" s="83"/>
      <c r="E263" s="83"/>
      <c r="F263" s="83"/>
      <c r="G263" s="83"/>
      <c r="H263" s="83"/>
      <c r="I263" s="83"/>
      <c r="J263" s="83"/>
      <c r="K263" s="83"/>
      <c r="L263" s="83"/>
      <c r="M263" s="47"/>
      <c r="R263" s="57"/>
      <c r="S263" s="57"/>
      <c r="T263" s="57"/>
    </row>
    <row r="264" spans="1:20">
      <c r="A264" s="83"/>
      <c r="B264" s="83"/>
      <c r="C264" s="83"/>
      <c r="D264" s="83"/>
      <c r="E264" s="83"/>
      <c r="F264" s="83"/>
      <c r="G264" s="83"/>
      <c r="H264" s="83"/>
      <c r="I264" s="83"/>
      <c r="J264" s="83"/>
      <c r="K264" s="83"/>
      <c r="L264" s="83"/>
      <c r="M264" s="47"/>
      <c r="R264" s="57"/>
      <c r="S264" s="57"/>
      <c r="T264" s="57"/>
    </row>
    <row r="265" spans="1:20">
      <c r="A265" s="83"/>
      <c r="B265" s="83"/>
      <c r="C265" s="83"/>
      <c r="D265" s="83"/>
      <c r="E265" s="83"/>
      <c r="F265" s="83"/>
      <c r="G265" s="83"/>
      <c r="H265" s="83"/>
      <c r="I265" s="83"/>
      <c r="J265" s="83"/>
      <c r="K265" s="83"/>
      <c r="L265" s="83"/>
      <c r="M265" s="47"/>
      <c r="R265" s="57"/>
      <c r="S265" s="57"/>
      <c r="T265" s="57"/>
    </row>
    <row r="266" spans="1:20">
      <c r="A266" s="83"/>
      <c r="B266" s="83"/>
      <c r="C266" s="83"/>
      <c r="D266" s="83"/>
      <c r="E266" s="83"/>
      <c r="F266" s="83"/>
      <c r="G266" s="83"/>
      <c r="H266" s="83"/>
      <c r="I266" s="83"/>
      <c r="J266" s="83"/>
      <c r="K266" s="83"/>
      <c r="L266" s="83"/>
      <c r="M266" s="47"/>
      <c r="R266" s="57"/>
      <c r="S266" s="57"/>
      <c r="T266" s="57"/>
    </row>
    <row r="267" spans="1:20">
      <c r="A267" s="83"/>
      <c r="B267" s="83"/>
      <c r="C267" s="83"/>
      <c r="D267" s="83"/>
      <c r="E267" s="83"/>
      <c r="F267" s="83"/>
      <c r="G267" s="83"/>
      <c r="H267" s="83"/>
      <c r="I267" s="83"/>
      <c r="J267" s="83"/>
      <c r="K267" s="83"/>
      <c r="L267" s="83"/>
      <c r="M267" s="47"/>
      <c r="R267" s="57"/>
      <c r="S267" s="57"/>
      <c r="T267" s="57"/>
    </row>
    <row r="268" spans="1:20">
      <c r="A268" s="83"/>
      <c r="B268" s="83"/>
      <c r="C268" s="83"/>
      <c r="D268" s="83"/>
      <c r="E268" s="83"/>
      <c r="F268" s="83"/>
      <c r="G268" s="83"/>
      <c r="H268" s="83"/>
      <c r="I268" s="83"/>
      <c r="J268" s="83"/>
      <c r="K268" s="83"/>
      <c r="L268" s="83"/>
      <c r="M268" s="47"/>
      <c r="R268" s="57"/>
      <c r="S268" s="57"/>
      <c r="T268" s="57"/>
    </row>
    <row r="269" spans="1:20">
      <c r="A269" s="83"/>
      <c r="B269" s="83"/>
      <c r="C269" s="83"/>
      <c r="D269" s="83"/>
      <c r="E269" s="83"/>
      <c r="F269" s="83"/>
      <c r="G269" s="83"/>
      <c r="H269" s="83"/>
      <c r="I269" s="83"/>
      <c r="J269" s="83"/>
      <c r="K269" s="83"/>
      <c r="L269" s="83"/>
      <c r="M269" s="47"/>
      <c r="R269" s="57"/>
      <c r="S269" s="57"/>
      <c r="T269" s="57"/>
    </row>
    <row r="270" spans="1:20">
      <c r="A270" s="83"/>
      <c r="B270" s="83"/>
      <c r="C270" s="83"/>
      <c r="D270" s="83"/>
      <c r="E270" s="83"/>
      <c r="F270" s="83"/>
      <c r="G270" s="83"/>
      <c r="H270" s="83"/>
      <c r="I270" s="83"/>
      <c r="J270" s="83"/>
      <c r="K270" s="83"/>
      <c r="L270" s="83"/>
      <c r="M270" s="47"/>
      <c r="R270" s="57"/>
      <c r="S270" s="57"/>
      <c r="T270" s="57"/>
    </row>
    <row r="271" spans="1:20">
      <c r="A271" s="83"/>
      <c r="B271" s="83"/>
      <c r="C271" s="83"/>
      <c r="D271" s="83"/>
      <c r="E271" s="83"/>
      <c r="F271" s="83"/>
      <c r="G271" s="83"/>
      <c r="H271" s="83"/>
      <c r="I271" s="83"/>
      <c r="J271" s="83"/>
      <c r="K271" s="83"/>
      <c r="L271" s="83"/>
      <c r="M271" s="47"/>
      <c r="R271" s="57"/>
      <c r="S271" s="57"/>
      <c r="T271" s="57"/>
    </row>
    <row r="272" spans="1:20">
      <c r="A272" s="83"/>
      <c r="B272" s="83"/>
      <c r="C272" s="83"/>
      <c r="D272" s="83"/>
      <c r="E272" s="83"/>
      <c r="F272" s="83"/>
      <c r="G272" s="83"/>
      <c r="H272" s="83"/>
      <c r="I272" s="83"/>
      <c r="J272" s="83"/>
      <c r="K272" s="83"/>
      <c r="L272" s="83"/>
      <c r="M272" s="47"/>
      <c r="R272" s="57"/>
      <c r="S272" s="57"/>
      <c r="T272" s="57"/>
    </row>
    <row r="273" spans="1:20">
      <c r="A273" s="83"/>
      <c r="B273" s="83"/>
      <c r="C273" s="83"/>
      <c r="D273" s="83"/>
      <c r="E273" s="83"/>
      <c r="F273" s="83"/>
      <c r="G273" s="83"/>
      <c r="H273" s="83"/>
      <c r="I273" s="83"/>
      <c r="J273" s="83"/>
      <c r="K273" s="83"/>
      <c r="L273" s="83"/>
      <c r="M273" s="47"/>
      <c r="R273" s="57"/>
      <c r="S273" s="57"/>
      <c r="T273" s="57"/>
    </row>
    <row r="274" spans="1:20">
      <c r="A274" s="83"/>
      <c r="B274" s="83"/>
      <c r="C274" s="83"/>
      <c r="D274" s="83"/>
      <c r="E274" s="83"/>
      <c r="F274" s="83"/>
      <c r="G274" s="83"/>
      <c r="H274" s="83"/>
      <c r="I274" s="83"/>
      <c r="J274" s="83"/>
      <c r="K274" s="83"/>
      <c r="L274" s="83"/>
      <c r="M274" s="47"/>
      <c r="R274" s="57"/>
      <c r="S274" s="57"/>
      <c r="T274" s="57"/>
    </row>
    <row r="275" spans="1:20">
      <c r="A275" s="83"/>
      <c r="B275" s="83"/>
      <c r="C275" s="83"/>
      <c r="D275" s="83"/>
      <c r="E275" s="83"/>
      <c r="F275" s="83"/>
      <c r="G275" s="83"/>
      <c r="H275" s="83"/>
      <c r="I275" s="83"/>
      <c r="J275" s="83"/>
      <c r="K275" s="83"/>
      <c r="L275" s="83"/>
      <c r="M275" s="47"/>
      <c r="R275" s="57"/>
      <c r="S275" s="57"/>
      <c r="T275" s="57"/>
    </row>
    <row r="276" spans="1:20">
      <c r="A276" s="83"/>
      <c r="B276" s="83"/>
      <c r="C276" s="83"/>
      <c r="D276" s="83"/>
      <c r="E276" s="83"/>
      <c r="F276" s="83"/>
      <c r="G276" s="83"/>
      <c r="H276" s="83"/>
      <c r="I276" s="83"/>
      <c r="J276" s="83"/>
      <c r="K276" s="83"/>
      <c r="L276" s="83"/>
      <c r="M276" s="47"/>
      <c r="R276" s="57"/>
      <c r="S276" s="57"/>
      <c r="T276" s="57"/>
    </row>
    <row r="277" spans="1:20">
      <c r="A277" s="83"/>
      <c r="B277" s="83"/>
      <c r="C277" s="83"/>
      <c r="D277" s="83"/>
      <c r="E277" s="83"/>
      <c r="F277" s="83"/>
      <c r="G277" s="83"/>
      <c r="H277" s="83"/>
      <c r="I277" s="83"/>
      <c r="J277" s="83"/>
      <c r="K277" s="83"/>
      <c r="L277" s="83"/>
      <c r="M277" s="47"/>
      <c r="R277" s="57"/>
      <c r="S277" s="57"/>
      <c r="T277" s="57"/>
    </row>
    <row r="278" spans="1:20">
      <c r="A278" s="83"/>
      <c r="B278" s="83"/>
      <c r="C278" s="83"/>
      <c r="D278" s="83"/>
      <c r="E278" s="83"/>
      <c r="F278" s="83"/>
      <c r="G278" s="83"/>
      <c r="H278" s="83"/>
      <c r="I278" s="83"/>
      <c r="J278" s="83"/>
      <c r="K278" s="83"/>
      <c r="L278" s="83"/>
      <c r="M278" s="47"/>
      <c r="R278" s="57"/>
      <c r="S278" s="57"/>
      <c r="T278" s="57"/>
    </row>
    <row r="279" spans="1:20">
      <c r="A279" s="83"/>
      <c r="B279" s="83"/>
      <c r="C279" s="83"/>
      <c r="D279" s="83"/>
      <c r="E279" s="83"/>
      <c r="F279" s="83"/>
      <c r="G279" s="83"/>
      <c r="H279" s="83"/>
      <c r="I279" s="83"/>
      <c r="J279" s="83"/>
      <c r="K279" s="83"/>
      <c r="L279" s="83"/>
      <c r="M279" s="47"/>
      <c r="R279" s="57"/>
      <c r="S279" s="57"/>
      <c r="T279" s="57"/>
    </row>
    <row r="280" spans="1:20">
      <c r="A280" s="83"/>
      <c r="B280" s="83"/>
      <c r="C280" s="83"/>
      <c r="D280" s="83"/>
      <c r="E280" s="83"/>
      <c r="F280" s="83"/>
      <c r="G280" s="83"/>
      <c r="H280" s="83"/>
      <c r="I280" s="83"/>
      <c r="J280" s="83"/>
      <c r="K280" s="83"/>
      <c r="L280" s="83"/>
      <c r="M280" s="47"/>
      <c r="R280" s="57"/>
      <c r="S280" s="57"/>
      <c r="T280" s="57"/>
    </row>
    <row r="281" spans="1:20">
      <c r="A281" s="83"/>
      <c r="B281" s="83"/>
      <c r="C281" s="83"/>
      <c r="D281" s="83"/>
      <c r="E281" s="83"/>
      <c r="F281" s="83"/>
      <c r="G281" s="83"/>
      <c r="H281" s="83"/>
      <c r="I281" s="83"/>
      <c r="J281" s="83"/>
      <c r="K281" s="83"/>
      <c r="L281" s="83"/>
      <c r="M281" s="47"/>
      <c r="R281" s="57"/>
      <c r="S281" s="57"/>
      <c r="T281" s="57"/>
    </row>
    <row r="282" spans="1:20">
      <c r="A282" s="83"/>
      <c r="B282" s="83"/>
      <c r="C282" s="83"/>
      <c r="D282" s="83"/>
      <c r="E282" s="83"/>
      <c r="F282" s="83"/>
      <c r="G282" s="83"/>
      <c r="H282" s="83"/>
      <c r="I282" s="83"/>
      <c r="J282" s="83"/>
      <c r="K282" s="83"/>
      <c r="L282" s="83"/>
      <c r="M282" s="47"/>
      <c r="R282" s="57"/>
      <c r="S282" s="57"/>
      <c r="T282" s="57"/>
    </row>
    <row r="283" spans="1:20">
      <c r="A283" s="83"/>
      <c r="B283" s="83"/>
      <c r="C283" s="83"/>
      <c r="D283" s="83"/>
      <c r="E283" s="83"/>
      <c r="F283" s="83"/>
      <c r="G283" s="83"/>
      <c r="H283" s="83"/>
      <c r="I283" s="83"/>
      <c r="J283" s="83"/>
      <c r="K283" s="83"/>
      <c r="L283" s="83"/>
      <c r="M283" s="47"/>
      <c r="R283" s="57"/>
      <c r="S283" s="57"/>
      <c r="T283" s="57"/>
    </row>
    <row r="284" spans="1:20">
      <c r="A284" s="83"/>
      <c r="B284" s="83"/>
      <c r="C284" s="83"/>
      <c r="D284" s="83"/>
      <c r="E284" s="83"/>
      <c r="F284" s="83"/>
      <c r="G284" s="83"/>
      <c r="H284" s="83"/>
      <c r="I284" s="83"/>
      <c r="J284" s="83"/>
      <c r="K284" s="83"/>
      <c r="L284" s="83"/>
      <c r="M284" s="47"/>
      <c r="R284" s="57"/>
      <c r="S284" s="57"/>
      <c r="T284" s="57"/>
    </row>
    <row r="285" spans="1:20">
      <c r="A285" s="83"/>
      <c r="B285" s="83"/>
      <c r="C285" s="83"/>
      <c r="D285" s="83"/>
      <c r="E285" s="83"/>
      <c r="F285" s="83"/>
      <c r="G285" s="83"/>
      <c r="H285" s="83"/>
      <c r="I285" s="83"/>
      <c r="J285" s="83"/>
      <c r="K285" s="83"/>
      <c r="L285" s="83"/>
      <c r="M285" s="47"/>
      <c r="R285" s="57"/>
      <c r="S285" s="57"/>
      <c r="T285" s="57"/>
    </row>
    <row r="286" spans="1:20">
      <c r="A286" s="83"/>
      <c r="B286" s="83"/>
      <c r="C286" s="83"/>
      <c r="D286" s="83"/>
      <c r="E286" s="83"/>
      <c r="F286" s="83"/>
      <c r="G286" s="83"/>
      <c r="H286" s="83"/>
      <c r="I286" s="83"/>
      <c r="J286" s="83"/>
      <c r="K286" s="83"/>
      <c r="L286" s="83"/>
      <c r="M286" s="47"/>
      <c r="R286" s="57"/>
      <c r="S286" s="57"/>
      <c r="T286" s="57"/>
    </row>
    <row r="287" spans="1:20">
      <c r="A287" s="83"/>
      <c r="B287" s="83"/>
      <c r="C287" s="83"/>
      <c r="D287" s="83"/>
      <c r="E287" s="83"/>
      <c r="F287" s="83"/>
      <c r="G287" s="83"/>
      <c r="H287" s="83"/>
      <c r="I287" s="83"/>
      <c r="J287" s="83"/>
      <c r="K287" s="83"/>
      <c r="L287" s="83"/>
      <c r="M287" s="47"/>
      <c r="R287" s="57"/>
      <c r="S287" s="57"/>
      <c r="T287" s="57"/>
    </row>
    <row r="288" spans="1:20">
      <c r="A288" s="83"/>
      <c r="B288" s="83"/>
      <c r="C288" s="83"/>
      <c r="D288" s="83"/>
      <c r="E288" s="83"/>
      <c r="F288" s="83"/>
      <c r="G288" s="83"/>
      <c r="H288" s="83"/>
      <c r="I288" s="83"/>
      <c r="J288" s="83"/>
      <c r="K288" s="83"/>
      <c r="L288" s="83"/>
      <c r="M288" s="47"/>
      <c r="R288" s="57"/>
      <c r="S288" s="57"/>
      <c r="T288" s="57"/>
    </row>
    <row r="289" spans="1:20">
      <c r="A289" s="83"/>
      <c r="B289" s="83"/>
      <c r="C289" s="83"/>
      <c r="D289" s="83"/>
      <c r="E289" s="83"/>
      <c r="F289" s="83"/>
      <c r="G289" s="83"/>
      <c r="H289" s="83"/>
      <c r="I289" s="83"/>
      <c r="J289" s="83"/>
      <c r="K289" s="83"/>
      <c r="L289" s="83"/>
      <c r="M289" s="47"/>
      <c r="R289" s="57"/>
      <c r="S289" s="57"/>
      <c r="T289" s="57"/>
    </row>
    <row r="290" spans="1:20">
      <c r="A290" s="83"/>
      <c r="B290" s="83"/>
      <c r="C290" s="83"/>
      <c r="D290" s="83"/>
      <c r="E290" s="83"/>
      <c r="F290" s="83"/>
      <c r="G290" s="83"/>
      <c r="H290" s="83"/>
      <c r="I290" s="83"/>
      <c r="J290" s="83"/>
      <c r="K290" s="83"/>
      <c r="L290" s="83"/>
      <c r="M290" s="47"/>
      <c r="R290" s="57"/>
      <c r="S290" s="57"/>
      <c r="T290" s="57"/>
    </row>
    <row r="291" spans="1:20">
      <c r="A291" s="83"/>
      <c r="B291" s="83"/>
      <c r="C291" s="83"/>
      <c r="D291" s="83"/>
      <c r="E291" s="83"/>
      <c r="F291" s="83"/>
      <c r="G291" s="83"/>
      <c r="H291" s="83"/>
      <c r="I291" s="83"/>
      <c r="J291" s="83"/>
      <c r="K291" s="83"/>
      <c r="L291" s="83"/>
      <c r="M291" s="47"/>
      <c r="R291" s="57"/>
      <c r="S291" s="57"/>
      <c r="T291" s="57"/>
    </row>
    <row r="292" spans="1:20">
      <c r="A292" s="83"/>
      <c r="B292" s="83"/>
      <c r="C292" s="83"/>
      <c r="D292" s="83"/>
      <c r="E292" s="83"/>
      <c r="F292" s="83"/>
      <c r="G292" s="83"/>
      <c r="H292" s="83"/>
      <c r="I292" s="83"/>
      <c r="J292" s="83"/>
      <c r="K292" s="83"/>
      <c r="L292" s="83"/>
      <c r="M292" s="47"/>
      <c r="R292" s="57"/>
      <c r="S292" s="57"/>
      <c r="T292" s="57"/>
    </row>
    <row r="293" spans="1:20">
      <c r="A293" s="83"/>
      <c r="B293" s="83"/>
      <c r="C293" s="83"/>
      <c r="D293" s="83"/>
      <c r="E293" s="83"/>
      <c r="F293" s="83"/>
      <c r="G293" s="83"/>
      <c r="H293" s="83"/>
      <c r="I293" s="83"/>
      <c r="J293" s="83"/>
      <c r="K293" s="83"/>
      <c r="L293" s="83"/>
      <c r="M293" s="47"/>
      <c r="R293" s="57"/>
      <c r="S293" s="57"/>
      <c r="T293" s="57"/>
    </row>
    <row r="294" spans="1:20">
      <c r="A294" s="83"/>
      <c r="B294" s="83"/>
      <c r="C294" s="83"/>
      <c r="D294" s="83"/>
      <c r="E294" s="83"/>
      <c r="F294" s="83"/>
      <c r="G294" s="83"/>
      <c r="H294" s="83"/>
      <c r="I294" s="83"/>
      <c r="J294" s="83"/>
      <c r="K294" s="83"/>
      <c r="L294" s="83"/>
      <c r="M294" s="47"/>
      <c r="R294" s="57"/>
      <c r="S294" s="57"/>
      <c r="T294" s="57"/>
    </row>
    <row r="295" spans="1:20">
      <c r="A295" s="83"/>
      <c r="B295" s="83"/>
      <c r="C295" s="83"/>
      <c r="D295" s="83"/>
      <c r="E295" s="83"/>
      <c r="F295" s="83"/>
      <c r="G295" s="83"/>
      <c r="H295" s="83"/>
      <c r="I295" s="83"/>
      <c r="J295" s="83"/>
      <c r="K295" s="83"/>
      <c r="L295" s="83"/>
      <c r="M295" s="47"/>
      <c r="R295" s="57"/>
      <c r="S295" s="57"/>
      <c r="T295" s="57"/>
    </row>
    <row r="296" spans="1:20">
      <c r="A296" s="83"/>
      <c r="B296" s="83"/>
      <c r="C296" s="83"/>
      <c r="D296" s="83"/>
      <c r="E296" s="83"/>
      <c r="F296" s="83"/>
      <c r="G296" s="83"/>
      <c r="H296" s="83"/>
      <c r="I296" s="83"/>
      <c r="J296" s="83"/>
      <c r="K296" s="83"/>
      <c r="L296" s="83"/>
      <c r="M296" s="47"/>
      <c r="R296" s="57"/>
      <c r="S296" s="57"/>
      <c r="T296" s="57"/>
    </row>
    <row r="297" spans="1:20">
      <c r="A297" s="83"/>
      <c r="B297" s="83"/>
      <c r="C297" s="83"/>
      <c r="D297" s="83"/>
      <c r="E297" s="83"/>
      <c r="F297" s="83"/>
      <c r="G297" s="83"/>
      <c r="H297" s="83"/>
      <c r="I297" s="83"/>
      <c r="J297" s="83"/>
      <c r="K297" s="83"/>
      <c r="L297" s="83"/>
      <c r="M297" s="47"/>
      <c r="R297" s="57"/>
      <c r="S297" s="57"/>
      <c r="T297" s="57"/>
    </row>
    <row r="298" spans="1:20">
      <c r="A298" s="83"/>
      <c r="B298" s="83"/>
      <c r="C298" s="83"/>
      <c r="D298" s="83"/>
      <c r="E298" s="83"/>
      <c r="F298" s="83"/>
      <c r="G298" s="83"/>
      <c r="H298" s="83"/>
      <c r="I298" s="83"/>
      <c r="J298" s="83"/>
      <c r="K298" s="83"/>
      <c r="L298" s="83"/>
      <c r="M298" s="47"/>
      <c r="R298" s="57"/>
      <c r="S298" s="57"/>
      <c r="T298" s="57"/>
    </row>
    <row r="299" spans="1:20">
      <c r="A299" s="83"/>
      <c r="B299" s="83"/>
      <c r="C299" s="83"/>
      <c r="D299" s="83"/>
      <c r="E299" s="83"/>
      <c r="F299" s="83"/>
      <c r="G299" s="83"/>
      <c r="H299" s="83"/>
      <c r="I299" s="83"/>
      <c r="J299" s="83"/>
      <c r="K299" s="83"/>
      <c r="L299" s="83"/>
      <c r="M299" s="47"/>
      <c r="R299" s="57"/>
      <c r="S299" s="57"/>
      <c r="T299" s="57"/>
    </row>
    <row r="300" spans="1:20">
      <c r="A300" s="83"/>
      <c r="B300" s="83"/>
      <c r="C300" s="83"/>
      <c r="D300" s="83"/>
      <c r="E300" s="83"/>
      <c r="F300" s="83"/>
      <c r="G300" s="83"/>
      <c r="H300" s="83"/>
      <c r="I300" s="83"/>
      <c r="J300" s="83"/>
      <c r="K300" s="83"/>
      <c r="L300" s="83"/>
      <c r="M300" s="47"/>
      <c r="R300" s="57"/>
      <c r="S300" s="57"/>
      <c r="T300" s="57"/>
    </row>
    <row r="301" spans="1:20">
      <c r="A301" s="83"/>
      <c r="B301" s="83"/>
      <c r="C301" s="83"/>
      <c r="D301" s="83"/>
      <c r="E301" s="83"/>
      <c r="F301" s="83"/>
      <c r="G301" s="83"/>
      <c r="H301" s="83"/>
      <c r="I301" s="83"/>
      <c r="J301" s="83"/>
      <c r="K301" s="83"/>
      <c r="L301" s="83"/>
      <c r="M301" s="47"/>
      <c r="R301" s="57"/>
      <c r="S301" s="57"/>
      <c r="T301" s="57"/>
    </row>
    <row r="302" spans="1:20">
      <c r="A302" s="83"/>
      <c r="B302" s="83"/>
      <c r="C302" s="83"/>
      <c r="D302" s="83"/>
      <c r="E302" s="83"/>
      <c r="F302" s="83"/>
      <c r="G302" s="83"/>
      <c r="H302" s="83"/>
      <c r="I302" s="83"/>
      <c r="J302" s="83"/>
      <c r="K302" s="83"/>
      <c r="L302" s="83"/>
      <c r="M302" s="47"/>
      <c r="R302" s="57"/>
      <c r="S302" s="57"/>
      <c r="T302" s="57"/>
    </row>
    <row r="303" spans="1:20">
      <c r="A303" s="83"/>
      <c r="B303" s="83"/>
      <c r="C303" s="83"/>
      <c r="D303" s="83"/>
      <c r="E303" s="83"/>
      <c r="F303" s="83"/>
      <c r="G303" s="83"/>
      <c r="H303" s="83"/>
      <c r="I303" s="83"/>
      <c r="J303" s="83"/>
      <c r="K303" s="83"/>
      <c r="L303" s="83"/>
      <c r="M303" s="47"/>
      <c r="R303" s="57"/>
      <c r="S303" s="57"/>
      <c r="T303" s="57"/>
    </row>
    <row r="304" spans="1:20">
      <c r="A304" s="83"/>
      <c r="B304" s="83"/>
      <c r="C304" s="83"/>
      <c r="D304" s="83"/>
      <c r="E304" s="83"/>
      <c r="F304" s="83"/>
      <c r="G304" s="83"/>
      <c r="H304" s="83"/>
      <c r="I304" s="83"/>
      <c r="J304" s="83"/>
      <c r="K304" s="83"/>
      <c r="L304" s="83"/>
      <c r="M304" s="47"/>
      <c r="R304" s="57"/>
      <c r="S304" s="57"/>
      <c r="T304" s="57"/>
    </row>
    <row r="305" spans="1:20">
      <c r="A305" s="83"/>
      <c r="B305" s="83"/>
      <c r="C305" s="83"/>
      <c r="D305" s="83"/>
      <c r="E305" s="83"/>
      <c r="F305" s="83"/>
      <c r="G305" s="83"/>
      <c r="H305" s="83"/>
      <c r="I305" s="83"/>
      <c r="J305" s="83"/>
      <c r="K305" s="83"/>
      <c r="L305" s="83"/>
      <c r="M305" s="47"/>
      <c r="R305" s="57"/>
      <c r="S305" s="57"/>
      <c r="T305" s="57"/>
    </row>
    <row r="306" spans="1:20">
      <c r="A306" s="83"/>
      <c r="B306" s="83"/>
      <c r="C306" s="83"/>
      <c r="D306" s="83"/>
      <c r="E306" s="83"/>
      <c r="F306" s="83"/>
      <c r="G306" s="83"/>
      <c r="H306" s="83"/>
      <c r="I306" s="83"/>
      <c r="J306" s="83"/>
      <c r="K306" s="83"/>
      <c r="L306" s="83"/>
      <c r="M306" s="47"/>
      <c r="R306" s="57"/>
      <c r="S306" s="57"/>
      <c r="T306" s="57"/>
    </row>
    <row r="307" spans="1:20">
      <c r="A307" s="83"/>
      <c r="B307" s="83"/>
      <c r="C307" s="83"/>
      <c r="D307" s="83"/>
      <c r="E307" s="83"/>
      <c r="F307" s="83"/>
      <c r="G307" s="83"/>
      <c r="H307" s="83"/>
      <c r="I307" s="83"/>
      <c r="J307" s="83"/>
      <c r="K307" s="83"/>
      <c r="L307" s="83"/>
      <c r="M307" s="47"/>
      <c r="R307" s="57"/>
      <c r="S307" s="57"/>
      <c r="T307" s="57"/>
    </row>
    <row r="308" spans="1:20">
      <c r="A308" s="83"/>
      <c r="B308" s="83"/>
      <c r="C308" s="83"/>
      <c r="D308" s="83"/>
      <c r="E308" s="83"/>
      <c r="F308" s="83"/>
      <c r="G308" s="83"/>
      <c r="H308" s="83"/>
      <c r="I308" s="83"/>
      <c r="J308" s="83"/>
      <c r="K308" s="83"/>
      <c r="L308" s="83"/>
      <c r="M308" s="47"/>
      <c r="R308" s="57"/>
      <c r="S308" s="57"/>
      <c r="T308" s="57"/>
    </row>
    <row r="309" spans="1:20">
      <c r="A309" s="83"/>
      <c r="B309" s="83"/>
      <c r="C309" s="83"/>
      <c r="D309" s="83"/>
      <c r="E309" s="83"/>
      <c r="F309" s="83"/>
      <c r="G309" s="83"/>
      <c r="H309" s="83"/>
      <c r="I309" s="83"/>
      <c r="J309" s="83"/>
      <c r="K309" s="83"/>
      <c r="L309" s="83"/>
      <c r="M309" s="47"/>
      <c r="R309" s="57"/>
      <c r="S309" s="57"/>
      <c r="T309" s="57"/>
    </row>
    <row r="310" spans="1:20">
      <c r="A310" s="83"/>
      <c r="B310" s="83"/>
      <c r="C310" s="83"/>
      <c r="D310" s="83"/>
      <c r="E310" s="83"/>
      <c r="F310" s="83"/>
      <c r="G310" s="83"/>
      <c r="H310" s="83"/>
      <c r="I310" s="83"/>
      <c r="J310" s="83"/>
      <c r="K310" s="83"/>
      <c r="L310" s="83"/>
      <c r="M310" s="47"/>
      <c r="R310" s="57"/>
      <c r="S310" s="57"/>
      <c r="T310" s="57"/>
    </row>
    <row r="311" spans="1:20">
      <c r="A311" s="83"/>
      <c r="B311" s="83"/>
      <c r="C311" s="83"/>
      <c r="D311" s="83"/>
      <c r="E311" s="83"/>
      <c r="F311" s="83"/>
      <c r="G311" s="83"/>
      <c r="H311" s="83"/>
      <c r="I311" s="83"/>
      <c r="J311" s="83"/>
      <c r="K311" s="83"/>
      <c r="L311" s="83"/>
      <c r="M311" s="47"/>
      <c r="R311" s="57"/>
      <c r="S311" s="57"/>
      <c r="T311" s="57"/>
    </row>
    <row r="312" spans="1:20">
      <c r="A312" s="83"/>
      <c r="B312" s="83"/>
      <c r="C312" s="83"/>
      <c r="D312" s="83"/>
      <c r="E312" s="83"/>
      <c r="F312" s="83"/>
      <c r="G312" s="83"/>
      <c r="H312" s="83"/>
      <c r="I312" s="83"/>
      <c r="J312" s="83"/>
      <c r="K312" s="83"/>
      <c r="L312" s="83"/>
      <c r="M312" s="47"/>
      <c r="R312" s="57"/>
      <c r="S312" s="57"/>
      <c r="T312" s="57"/>
    </row>
    <row r="313" spans="1:20">
      <c r="A313" s="83"/>
      <c r="B313" s="83"/>
      <c r="C313" s="83"/>
      <c r="D313" s="83"/>
      <c r="E313" s="83"/>
      <c r="F313" s="83"/>
      <c r="G313" s="83"/>
      <c r="H313" s="83"/>
      <c r="I313" s="83"/>
      <c r="J313" s="83"/>
      <c r="K313" s="83"/>
      <c r="L313" s="83"/>
      <c r="M313" s="47"/>
      <c r="R313" s="57"/>
      <c r="S313" s="57"/>
      <c r="T313" s="57"/>
    </row>
    <row r="314" spans="1:20">
      <c r="A314" s="83"/>
      <c r="B314" s="83"/>
      <c r="C314" s="83"/>
      <c r="D314" s="83"/>
      <c r="E314" s="83"/>
      <c r="F314" s="83"/>
      <c r="G314" s="83"/>
      <c r="H314" s="83"/>
      <c r="I314" s="83"/>
      <c r="J314" s="83"/>
      <c r="K314" s="83"/>
      <c r="L314" s="83"/>
      <c r="M314" s="47"/>
      <c r="R314" s="57"/>
      <c r="S314" s="57"/>
      <c r="T314" s="57"/>
    </row>
    <row r="315" spans="1:20">
      <c r="A315" s="83"/>
      <c r="B315" s="83"/>
      <c r="C315" s="83"/>
      <c r="D315" s="83"/>
      <c r="E315" s="83"/>
      <c r="F315" s="83"/>
      <c r="G315" s="83"/>
      <c r="H315" s="83"/>
      <c r="I315" s="83"/>
      <c r="J315" s="83"/>
      <c r="K315" s="83"/>
      <c r="L315" s="83"/>
      <c r="M315" s="47"/>
      <c r="R315" s="57"/>
      <c r="S315" s="57"/>
      <c r="T315" s="57"/>
    </row>
    <row r="316" spans="1:20">
      <c r="A316" s="83"/>
      <c r="B316" s="83"/>
      <c r="C316" s="83"/>
      <c r="D316" s="83"/>
      <c r="E316" s="83"/>
      <c r="F316" s="83"/>
      <c r="G316" s="83"/>
      <c r="H316" s="83"/>
      <c r="I316" s="83"/>
      <c r="J316" s="83"/>
      <c r="K316" s="83"/>
      <c r="L316" s="83"/>
      <c r="M316" s="47"/>
      <c r="R316" s="57"/>
      <c r="S316" s="57"/>
      <c r="T316" s="57"/>
    </row>
    <row r="317" spans="1:20">
      <c r="A317" s="83"/>
      <c r="B317" s="83"/>
      <c r="C317" s="83"/>
      <c r="D317" s="83"/>
      <c r="E317" s="83"/>
      <c r="F317" s="83"/>
      <c r="G317" s="83"/>
      <c r="H317" s="83"/>
      <c r="I317" s="83"/>
      <c r="J317" s="83"/>
      <c r="K317" s="83"/>
      <c r="L317" s="83"/>
      <c r="M317" s="47"/>
      <c r="R317" s="57"/>
      <c r="S317" s="57"/>
      <c r="T317" s="57"/>
    </row>
    <row r="318" spans="1:20">
      <c r="A318" s="83"/>
      <c r="B318" s="83"/>
      <c r="C318" s="83"/>
      <c r="D318" s="83"/>
      <c r="E318" s="83"/>
      <c r="F318" s="83"/>
      <c r="G318" s="83"/>
      <c r="H318" s="83"/>
      <c r="I318" s="83"/>
      <c r="J318" s="83"/>
      <c r="K318" s="83"/>
      <c r="L318" s="83"/>
      <c r="M318" s="47"/>
      <c r="R318" s="57"/>
      <c r="S318" s="57"/>
      <c r="T318" s="57"/>
    </row>
    <row r="319" spans="1:20">
      <c r="A319" s="83"/>
      <c r="B319" s="83"/>
      <c r="C319" s="83"/>
      <c r="D319" s="83"/>
      <c r="E319" s="83"/>
      <c r="F319" s="83"/>
      <c r="G319" s="83"/>
      <c r="H319" s="83"/>
      <c r="I319" s="83"/>
      <c r="J319" s="83"/>
      <c r="K319" s="83"/>
      <c r="L319" s="83"/>
      <c r="M319" s="47"/>
      <c r="R319" s="57"/>
      <c r="S319" s="57"/>
      <c r="T319" s="57"/>
    </row>
    <row r="320" spans="1:20">
      <c r="A320" s="83"/>
      <c r="B320" s="83"/>
      <c r="C320" s="83"/>
      <c r="D320" s="83"/>
      <c r="E320" s="83"/>
      <c r="F320" s="83"/>
      <c r="G320" s="83"/>
      <c r="H320" s="83"/>
      <c r="I320" s="83"/>
      <c r="J320" s="83"/>
      <c r="K320" s="83"/>
      <c r="L320" s="83"/>
      <c r="M320" s="47"/>
      <c r="R320" s="57"/>
      <c r="S320" s="57"/>
      <c r="T320" s="57"/>
    </row>
    <row r="321" spans="1:20">
      <c r="A321" s="83"/>
      <c r="B321" s="83"/>
      <c r="C321" s="83"/>
      <c r="D321" s="83"/>
      <c r="E321" s="83"/>
      <c r="F321" s="83"/>
      <c r="G321" s="83"/>
      <c r="H321" s="83"/>
      <c r="I321" s="83"/>
      <c r="J321" s="83"/>
      <c r="K321" s="83"/>
      <c r="L321" s="83"/>
      <c r="M321" s="47"/>
      <c r="R321" s="57"/>
      <c r="S321" s="57"/>
      <c r="T321" s="57"/>
    </row>
    <row r="322" spans="1:20">
      <c r="A322" s="83"/>
      <c r="B322" s="83"/>
      <c r="C322" s="83"/>
      <c r="D322" s="83"/>
      <c r="E322" s="83"/>
      <c r="F322" s="83"/>
      <c r="G322" s="83"/>
      <c r="H322" s="83"/>
      <c r="I322" s="83"/>
      <c r="J322" s="83"/>
      <c r="K322" s="83"/>
      <c r="L322" s="83"/>
      <c r="M322" s="47"/>
      <c r="R322" s="57"/>
      <c r="S322" s="57"/>
      <c r="T322" s="57"/>
    </row>
    <row r="323" spans="1:20">
      <c r="A323" s="83"/>
      <c r="B323" s="83"/>
      <c r="C323" s="83"/>
      <c r="D323" s="83"/>
      <c r="E323" s="83"/>
      <c r="F323" s="83"/>
      <c r="G323" s="83"/>
      <c r="H323" s="83"/>
      <c r="I323" s="83"/>
      <c r="J323" s="83"/>
      <c r="K323" s="83"/>
      <c r="L323" s="83"/>
      <c r="M323" s="47"/>
      <c r="R323" s="57"/>
      <c r="S323" s="57"/>
      <c r="T323" s="57"/>
    </row>
    <row r="324" spans="1:20">
      <c r="A324" s="83"/>
      <c r="B324" s="83"/>
      <c r="C324" s="83"/>
      <c r="D324" s="83"/>
      <c r="E324" s="83"/>
      <c r="F324" s="83"/>
      <c r="G324" s="83"/>
      <c r="H324" s="83"/>
      <c r="I324" s="83"/>
      <c r="J324" s="83"/>
      <c r="K324" s="83"/>
      <c r="L324" s="83"/>
      <c r="M324" s="47"/>
      <c r="R324" s="57"/>
      <c r="S324" s="57"/>
      <c r="T324" s="57"/>
    </row>
    <row r="325" spans="1:20">
      <c r="A325" s="83"/>
      <c r="B325" s="83"/>
      <c r="C325" s="83"/>
      <c r="D325" s="83"/>
      <c r="E325" s="83"/>
      <c r="F325" s="83"/>
      <c r="G325" s="83"/>
      <c r="H325" s="83"/>
      <c r="I325" s="83"/>
      <c r="J325" s="83"/>
      <c r="K325" s="83"/>
      <c r="L325" s="83"/>
      <c r="M325" s="47"/>
      <c r="R325" s="57"/>
      <c r="S325" s="57"/>
      <c r="T325" s="57"/>
    </row>
    <row r="326" spans="1:20">
      <c r="A326" s="83"/>
      <c r="B326" s="83"/>
      <c r="C326" s="83"/>
      <c r="D326" s="83"/>
      <c r="E326" s="83"/>
      <c r="F326" s="83"/>
      <c r="G326" s="83"/>
      <c r="H326" s="83"/>
      <c r="I326" s="83"/>
      <c r="J326" s="83"/>
      <c r="K326" s="83"/>
      <c r="L326" s="83"/>
      <c r="M326" s="47"/>
      <c r="R326" s="57"/>
      <c r="S326" s="57"/>
      <c r="T326" s="57"/>
    </row>
    <row r="327" spans="1:20">
      <c r="A327" s="83"/>
      <c r="B327" s="83"/>
      <c r="C327" s="83"/>
      <c r="D327" s="83"/>
      <c r="E327" s="83"/>
      <c r="F327" s="83"/>
      <c r="G327" s="83"/>
      <c r="H327" s="83"/>
      <c r="I327" s="83"/>
      <c r="J327" s="83"/>
      <c r="K327" s="83"/>
      <c r="L327" s="83"/>
      <c r="M327" s="47"/>
      <c r="R327" s="57"/>
      <c r="S327" s="57"/>
      <c r="T327" s="57"/>
    </row>
    <row r="328" spans="1:20">
      <c r="A328" s="83"/>
      <c r="B328" s="83"/>
      <c r="C328" s="83"/>
      <c r="D328" s="83"/>
      <c r="E328" s="83"/>
      <c r="F328" s="83"/>
      <c r="G328" s="83"/>
      <c r="H328" s="83"/>
      <c r="I328" s="83"/>
      <c r="J328" s="83"/>
      <c r="K328" s="83"/>
      <c r="L328" s="83"/>
      <c r="M328" s="47"/>
      <c r="R328" s="57"/>
      <c r="S328" s="57"/>
      <c r="T328" s="57"/>
    </row>
    <row r="329" spans="1:20">
      <c r="A329" s="83"/>
      <c r="B329" s="83"/>
      <c r="C329" s="83"/>
      <c r="D329" s="83"/>
      <c r="E329" s="83"/>
      <c r="F329" s="83"/>
      <c r="G329" s="83"/>
      <c r="H329" s="83"/>
      <c r="I329" s="83"/>
      <c r="J329" s="83"/>
      <c r="K329" s="83"/>
      <c r="L329" s="83"/>
      <c r="M329" s="47"/>
      <c r="R329" s="57"/>
      <c r="S329" s="57"/>
      <c r="T329" s="57"/>
    </row>
    <row r="330" spans="1:20">
      <c r="A330" s="83"/>
      <c r="B330" s="83"/>
      <c r="C330" s="83"/>
      <c r="D330" s="83"/>
      <c r="E330" s="83"/>
      <c r="F330" s="83"/>
      <c r="G330" s="83"/>
      <c r="H330" s="83"/>
      <c r="I330" s="83"/>
      <c r="J330" s="83"/>
      <c r="K330" s="83"/>
      <c r="L330" s="83"/>
      <c r="M330" s="47"/>
      <c r="R330" s="57"/>
      <c r="S330" s="57"/>
      <c r="T330" s="57"/>
    </row>
    <row r="331" spans="1:20">
      <c r="A331" s="83"/>
      <c r="B331" s="83"/>
      <c r="C331" s="83"/>
      <c r="D331" s="83"/>
      <c r="E331" s="83"/>
      <c r="F331" s="83"/>
      <c r="G331" s="83"/>
      <c r="H331" s="83"/>
      <c r="I331" s="83"/>
      <c r="J331" s="83"/>
      <c r="K331" s="83"/>
      <c r="L331" s="83"/>
      <c r="M331" s="47"/>
      <c r="R331" s="57"/>
      <c r="S331" s="57"/>
      <c r="T331" s="57"/>
    </row>
    <row r="332" spans="1:20">
      <c r="A332" s="83"/>
      <c r="B332" s="83"/>
      <c r="C332" s="83"/>
      <c r="D332" s="83"/>
      <c r="E332" s="83"/>
      <c r="F332" s="83"/>
      <c r="G332" s="83"/>
      <c r="H332" s="83"/>
      <c r="I332" s="83"/>
      <c r="J332" s="83"/>
      <c r="K332" s="83"/>
      <c r="L332" s="83"/>
      <c r="M332" s="47"/>
      <c r="R332" s="57"/>
      <c r="S332" s="57"/>
      <c r="T332" s="57"/>
    </row>
    <row r="333" spans="1:20">
      <c r="A333" s="83"/>
      <c r="B333" s="83"/>
      <c r="C333" s="83"/>
      <c r="D333" s="83"/>
      <c r="E333" s="83"/>
      <c r="F333" s="83"/>
      <c r="G333" s="83"/>
      <c r="H333" s="83"/>
      <c r="I333" s="83"/>
      <c r="J333" s="83"/>
      <c r="K333" s="83"/>
      <c r="L333" s="83"/>
      <c r="M333" s="47"/>
      <c r="R333" s="57"/>
      <c r="S333" s="57"/>
      <c r="T333" s="57"/>
    </row>
    <row r="334" spans="1:20">
      <c r="A334" s="83"/>
      <c r="B334" s="83"/>
      <c r="C334" s="83"/>
      <c r="D334" s="83"/>
      <c r="E334" s="83"/>
      <c r="F334" s="83"/>
      <c r="G334" s="83"/>
      <c r="H334" s="83"/>
      <c r="I334" s="83"/>
      <c r="J334" s="83"/>
      <c r="K334" s="83"/>
      <c r="L334" s="83"/>
      <c r="M334" s="47"/>
      <c r="R334" s="57"/>
      <c r="S334" s="57"/>
      <c r="T334" s="57"/>
    </row>
    <row r="335" spans="1:20">
      <c r="A335" s="83"/>
      <c r="B335" s="83"/>
      <c r="C335" s="83"/>
      <c r="D335" s="83"/>
      <c r="E335" s="83"/>
      <c r="F335" s="83"/>
      <c r="G335" s="83"/>
      <c r="H335" s="83"/>
      <c r="I335" s="83"/>
      <c r="J335" s="83"/>
      <c r="K335" s="83"/>
      <c r="L335" s="83"/>
      <c r="M335" s="47"/>
      <c r="R335" s="57"/>
      <c r="S335" s="57"/>
      <c r="T335" s="57"/>
    </row>
    <row r="336" spans="1:20">
      <c r="A336" s="83"/>
      <c r="B336" s="83"/>
      <c r="C336" s="83"/>
      <c r="D336" s="83"/>
      <c r="E336" s="83"/>
      <c r="F336" s="83"/>
      <c r="G336" s="83"/>
      <c r="H336" s="83"/>
      <c r="I336" s="83"/>
      <c r="J336" s="83"/>
      <c r="K336" s="83"/>
      <c r="L336" s="83"/>
      <c r="M336" s="47"/>
      <c r="R336" s="57"/>
      <c r="S336" s="57"/>
      <c r="T336" s="57"/>
    </row>
    <row r="337" spans="1:20">
      <c r="A337" s="83"/>
      <c r="B337" s="83"/>
      <c r="C337" s="83"/>
      <c r="D337" s="83"/>
      <c r="E337" s="83"/>
      <c r="F337" s="83"/>
      <c r="G337" s="83"/>
      <c r="H337" s="83"/>
      <c r="I337" s="83"/>
      <c r="J337" s="83"/>
      <c r="K337" s="83"/>
      <c r="L337" s="83"/>
      <c r="M337" s="47"/>
      <c r="R337" s="57"/>
      <c r="S337" s="57"/>
      <c r="T337" s="57"/>
    </row>
    <row r="338" spans="1:20">
      <c r="A338" s="83"/>
      <c r="B338" s="83"/>
      <c r="C338" s="83"/>
      <c r="D338" s="83"/>
      <c r="E338" s="83"/>
      <c r="F338" s="83"/>
      <c r="G338" s="83"/>
      <c r="H338" s="83"/>
      <c r="I338" s="83"/>
      <c r="J338" s="83"/>
      <c r="K338" s="83"/>
      <c r="L338" s="83"/>
      <c r="M338" s="47"/>
      <c r="R338" s="57"/>
      <c r="S338" s="57"/>
      <c r="T338" s="57"/>
    </row>
    <row r="339" spans="1:20">
      <c r="A339" s="83"/>
      <c r="B339" s="83"/>
      <c r="C339" s="83"/>
      <c r="D339" s="83"/>
      <c r="E339" s="83"/>
      <c r="F339" s="83"/>
      <c r="G339" s="83"/>
      <c r="H339" s="83"/>
      <c r="I339" s="83"/>
      <c r="J339" s="83"/>
      <c r="K339" s="83"/>
      <c r="L339" s="83"/>
      <c r="M339" s="47"/>
      <c r="R339" s="57"/>
      <c r="S339" s="57"/>
      <c r="T339" s="57"/>
    </row>
    <row r="340" spans="1:20">
      <c r="A340" s="83"/>
      <c r="B340" s="83"/>
      <c r="C340" s="83"/>
      <c r="D340" s="83"/>
      <c r="E340" s="83"/>
      <c r="F340" s="83"/>
      <c r="G340" s="83"/>
      <c r="H340" s="83"/>
      <c r="I340" s="83"/>
      <c r="J340" s="83"/>
      <c r="K340" s="83"/>
      <c r="L340" s="83"/>
      <c r="M340" s="47"/>
      <c r="R340" s="57"/>
      <c r="S340" s="57"/>
      <c r="T340" s="57"/>
    </row>
    <row r="341" spans="1:20">
      <c r="A341" s="83"/>
      <c r="B341" s="83"/>
      <c r="C341" s="83"/>
      <c r="D341" s="83"/>
      <c r="E341" s="83"/>
      <c r="F341" s="83"/>
      <c r="G341" s="83"/>
      <c r="H341" s="83"/>
      <c r="I341" s="83"/>
      <c r="J341" s="83"/>
      <c r="K341" s="83"/>
      <c r="L341" s="83"/>
      <c r="M341" s="47"/>
      <c r="R341" s="57"/>
      <c r="S341" s="57"/>
      <c r="T341" s="57"/>
    </row>
    <row r="342" spans="1:20">
      <c r="A342" s="83"/>
      <c r="B342" s="83"/>
      <c r="C342" s="83"/>
      <c r="D342" s="83"/>
      <c r="E342" s="83"/>
      <c r="F342" s="83"/>
      <c r="G342" s="83"/>
      <c r="H342" s="83"/>
      <c r="I342" s="83"/>
      <c r="J342" s="83"/>
      <c r="K342" s="83"/>
      <c r="L342" s="83"/>
      <c r="M342" s="47"/>
      <c r="R342" s="57"/>
      <c r="S342" s="57"/>
      <c r="T342" s="57"/>
    </row>
    <row r="343" spans="1:20">
      <c r="A343" s="83"/>
      <c r="B343" s="83"/>
      <c r="C343" s="83"/>
      <c r="D343" s="83"/>
      <c r="E343" s="83"/>
      <c r="F343" s="83"/>
      <c r="G343" s="83"/>
      <c r="H343" s="83"/>
      <c r="I343" s="83"/>
      <c r="J343" s="83"/>
      <c r="K343" s="83"/>
      <c r="L343" s="83"/>
      <c r="M343" s="47"/>
      <c r="R343" s="57"/>
      <c r="S343" s="57"/>
      <c r="T343" s="57"/>
    </row>
    <row r="344" spans="1:20">
      <c r="A344" s="83"/>
      <c r="B344" s="83"/>
      <c r="C344" s="83"/>
      <c r="D344" s="83"/>
      <c r="E344" s="83"/>
      <c r="F344" s="83"/>
      <c r="G344" s="83"/>
      <c r="H344" s="83"/>
      <c r="I344" s="83"/>
      <c r="J344" s="83"/>
      <c r="K344" s="83"/>
      <c r="L344" s="83"/>
      <c r="M344" s="47"/>
      <c r="R344" s="57"/>
      <c r="S344" s="57"/>
      <c r="T344" s="57"/>
    </row>
    <row r="345" spans="1:20">
      <c r="A345" s="83"/>
      <c r="B345" s="83"/>
      <c r="C345" s="83"/>
      <c r="D345" s="83"/>
      <c r="E345" s="83"/>
      <c r="F345" s="83"/>
      <c r="G345" s="83"/>
      <c r="H345" s="83"/>
      <c r="I345" s="83"/>
      <c r="J345" s="83"/>
      <c r="K345" s="83"/>
      <c r="L345" s="83"/>
      <c r="M345" s="47"/>
      <c r="R345" s="57"/>
      <c r="S345" s="57"/>
      <c r="T345" s="57"/>
    </row>
    <row r="346" spans="1:20">
      <c r="A346" s="83"/>
      <c r="B346" s="83"/>
      <c r="C346" s="83"/>
      <c r="D346" s="83"/>
      <c r="E346" s="83"/>
      <c r="F346" s="83"/>
      <c r="G346" s="83"/>
      <c r="H346" s="83"/>
      <c r="I346" s="83"/>
      <c r="J346" s="83"/>
      <c r="K346" s="83"/>
      <c r="L346" s="83"/>
      <c r="M346" s="47"/>
      <c r="R346" s="57"/>
      <c r="S346" s="57"/>
      <c r="T346" s="57"/>
    </row>
    <row r="347" spans="1:20">
      <c r="A347" s="83"/>
      <c r="B347" s="83"/>
      <c r="C347" s="83"/>
      <c r="D347" s="83"/>
      <c r="E347" s="83"/>
      <c r="F347" s="83"/>
      <c r="G347" s="83"/>
      <c r="H347" s="83"/>
      <c r="I347" s="83"/>
      <c r="J347" s="83"/>
      <c r="K347" s="83"/>
      <c r="L347" s="83"/>
      <c r="M347" s="47"/>
      <c r="R347" s="57"/>
      <c r="S347" s="57"/>
      <c r="T347" s="57"/>
    </row>
    <row r="348" spans="1:20">
      <c r="A348" s="83"/>
      <c r="B348" s="83"/>
      <c r="C348" s="83"/>
      <c r="D348" s="83"/>
      <c r="E348" s="83"/>
      <c r="F348" s="83"/>
      <c r="G348" s="83"/>
      <c r="H348" s="83"/>
      <c r="I348" s="83"/>
      <c r="J348" s="83"/>
      <c r="K348" s="83"/>
      <c r="L348" s="83"/>
      <c r="M348" s="47"/>
      <c r="R348" s="57"/>
      <c r="S348" s="57"/>
      <c r="T348" s="57"/>
    </row>
    <row r="349" spans="1:20">
      <c r="A349" s="83"/>
      <c r="B349" s="83"/>
      <c r="C349" s="83"/>
      <c r="D349" s="83"/>
      <c r="E349" s="83"/>
      <c r="F349" s="83"/>
      <c r="G349" s="83"/>
      <c r="H349" s="83"/>
      <c r="I349" s="83"/>
      <c r="J349" s="83"/>
      <c r="K349" s="83"/>
      <c r="L349" s="83"/>
      <c r="M349" s="47"/>
      <c r="R349" s="57"/>
      <c r="S349" s="57"/>
      <c r="T349" s="57"/>
    </row>
    <row r="350" spans="1:20">
      <c r="A350" s="83"/>
      <c r="B350" s="83"/>
      <c r="C350" s="83"/>
      <c r="D350" s="83"/>
      <c r="E350" s="83"/>
      <c r="F350" s="83"/>
      <c r="G350" s="83"/>
      <c r="H350" s="83"/>
      <c r="I350" s="83"/>
      <c r="J350" s="83"/>
      <c r="K350" s="83"/>
      <c r="L350" s="83"/>
      <c r="M350" s="47"/>
      <c r="R350" s="57"/>
      <c r="S350" s="57"/>
      <c r="T350" s="57"/>
    </row>
    <row r="351" spans="1:20">
      <c r="A351" s="83"/>
      <c r="B351" s="83"/>
      <c r="C351" s="83"/>
      <c r="D351" s="83"/>
      <c r="E351" s="83"/>
      <c r="F351" s="83"/>
      <c r="G351" s="83"/>
      <c r="H351" s="83"/>
      <c r="I351" s="83"/>
      <c r="J351" s="83"/>
      <c r="K351" s="83"/>
      <c r="L351" s="83"/>
      <c r="M351" s="47"/>
      <c r="R351" s="57"/>
      <c r="S351" s="57"/>
      <c r="T351" s="57"/>
    </row>
    <row r="352" spans="1:20">
      <c r="A352" s="83"/>
      <c r="B352" s="83"/>
      <c r="C352" s="83"/>
      <c r="D352" s="83"/>
      <c r="E352" s="83"/>
      <c r="F352" s="83"/>
      <c r="G352" s="83"/>
      <c r="H352" s="83"/>
      <c r="I352" s="83"/>
      <c r="J352" s="83"/>
      <c r="K352" s="83"/>
      <c r="L352" s="83"/>
      <c r="M352" s="47"/>
      <c r="R352" s="57"/>
      <c r="S352" s="57"/>
      <c r="T352" s="57"/>
    </row>
    <row r="353" spans="1:20">
      <c r="A353" s="83"/>
      <c r="B353" s="83"/>
      <c r="C353" s="83"/>
      <c r="D353" s="83"/>
      <c r="E353" s="83"/>
      <c r="F353" s="83"/>
      <c r="G353" s="83"/>
      <c r="H353" s="83"/>
      <c r="I353" s="83"/>
      <c r="J353" s="83"/>
      <c r="K353" s="83"/>
      <c r="L353" s="83"/>
      <c r="M353" s="47"/>
      <c r="R353" s="57"/>
      <c r="S353" s="57"/>
      <c r="T353" s="57"/>
    </row>
    <row r="354" spans="1:20">
      <c r="A354" s="83"/>
      <c r="B354" s="83"/>
      <c r="C354" s="83"/>
      <c r="D354" s="83"/>
      <c r="E354" s="83"/>
      <c r="F354" s="83"/>
      <c r="G354" s="83"/>
      <c r="H354" s="83"/>
      <c r="I354" s="83"/>
      <c r="J354" s="83"/>
      <c r="K354" s="83"/>
      <c r="L354" s="83"/>
      <c r="M354" s="47"/>
      <c r="R354" s="57"/>
      <c r="S354" s="57"/>
      <c r="T354" s="57"/>
    </row>
    <row r="355" spans="1:20">
      <c r="A355" s="83"/>
      <c r="B355" s="83"/>
      <c r="C355" s="83"/>
      <c r="D355" s="83"/>
      <c r="E355" s="83"/>
      <c r="F355" s="83"/>
      <c r="G355" s="83"/>
      <c r="H355" s="83"/>
      <c r="I355" s="83"/>
      <c r="J355" s="83"/>
      <c r="K355" s="83"/>
      <c r="L355" s="83"/>
      <c r="M355" s="47"/>
      <c r="R355" s="57"/>
      <c r="S355" s="57"/>
      <c r="T355" s="57"/>
    </row>
    <row r="356" spans="1:20">
      <c r="A356" s="83"/>
      <c r="B356" s="83"/>
      <c r="C356" s="83"/>
      <c r="D356" s="83"/>
      <c r="E356" s="83"/>
      <c r="F356" s="83"/>
      <c r="G356" s="83"/>
      <c r="H356" s="83"/>
      <c r="I356" s="83"/>
      <c r="J356" s="83"/>
      <c r="K356" s="83"/>
      <c r="L356" s="83"/>
      <c r="M356" s="47"/>
      <c r="R356" s="57"/>
      <c r="S356" s="57"/>
      <c r="T356" s="57"/>
    </row>
    <row r="357" spans="1:20">
      <c r="A357" s="83"/>
      <c r="B357" s="83"/>
      <c r="C357" s="83"/>
      <c r="D357" s="83"/>
      <c r="E357" s="83"/>
      <c r="F357" s="83"/>
      <c r="G357" s="83"/>
      <c r="H357" s="83"/>
      <c r="I357" s="83"/>
      <c r="J357" s="83"/>
      <c r="K357" s="83"/>
      <c r="L357" s="83"/>
      <c r="M357" s="47"/>
      <c r="R357" s="57"/>
      <c r="S357" s="57"/>
      <c r="T357" s="57"/>
    </row>
    <row r="358" spans="1:20">
      <c r="A358" s="83"/>
      <c r="B358" s="83"/>
      <c r="C358" s="83"/>
      <c r="D358" s="83"/>
      <c r="E358" s="83"/>
      <c r="F358" s="83"/>
      <c r="G358" s="83"/>
      <c r="H358" s="83"/>
      <c r="I358" s="83"/>
      <c r="J358" s="83"/>
      <c r="K358" s="83"/>
      <c r="L358" s="83"/>
      <c r="M358" s="47"/>
      <c r="R358" s="57"/>
      <c r="S358" s="57"/>
      <c r="T358" s="57"/>
    </row>
    <row r="359" spans="1:20">
      <c r="A359" s="83"/>
      <c r="B359" s="83"/>
      <c r="C359" s="83"/>
      <c r="D359" s="83"/>
      <c r="E359" s="83"/>
      <c r="F359" s="83"/>
      <c r="G359" s="83"/>
      <c r="H359" s="83"/>
      <c r="I359" s="83"/>
      <c r="J359" s="83"/>
      <c r="K359" s="83"/>
      <c r="L359" s="83"/>
      <c r="M359" s="47"/>
      <c r="R359" s="57"/>
      <c r="S359" s="57"/>
      <c r="T359" s="57"/>
    </row>
    <row r="360" spans="1:20">
      <c r="A360" s="83"/>
      <c r="B360" s="83"/>
      <c r="C360" s="83"/>
      <c r="D360" s="83"/>
      <c r="E360" s="83"/>
      <c r="F360" s="83"/>
      <c r="G360" s="83"/>
      <c r="H360" s="83"/>
      <c r="I360" s="83"/>
      <c r="J360" s="83"/>
      <c r="K360" s="83"/>
      <c r="L360" s="83"/>
      <c r="M360" s="47"/>
      <c r="R360" s="57"/>
      <c r="S360" s="57"/>
      <c r="T360" s="57"/>
    </row>
    <row r="361" spans="1:20">
      <c r="A361" s="83"/>
      <c r="B361" s="83"/>
      <c r="C361" s="83"/>
      <c r="D361" s="83"/>
      <c r="E361" s="83"/>
      <c r="F361" s="83"/>
      <c r="G361" s="83"/>
      <c r="H361" s="83"/>
      <c r="I361" s="83"/>
      <c r="J361" s="83"/>
      <c r="K361" s="83"/>
      <c r="L361" s="83"/>
      <c r="M361" s="47"/>
      <c r="R361" s="57"/>
      <c r="S361" s="57"/>
      <c r="T361" s="57"/>
    </row>
    <row r="362" spans="1:20">
      <c r="A362" s="83"/>
      <c r="B362" s="83"/>
      <c r="C362" s="83"/>
      <c r="D362" s="83"/>
      <c r="E362" s="83"/>
      <c r="F362" s="83"/>
      <c r="G362" s="83"/>
      <c r="H362" s="83"/>
      <c r="I362" s="83"/>
      <c r="J362" s="83"/>
      <c r="K362" s="83"/>
      <c r="L362" s="83"/>
      <c r="M362" s="47"/>
      <c r="R362" s="57"/>
      <c r="S362" s="57"/>
      <c r="T362" s="57"/>
    </row>
    <row r="363" spans="1:20">
      <c r="A363" s="83"/>
      <c r="B363" s="83"/>
      <c r="C363" s="83"/>
      <c r="D363" s="83"/>
      <c r="E363" s="83"/>
      <c r="F363" s="83"/>
      <c r="G363" s="83"/>
      <c r="H363" s="83"/>
      <c r="I363" s="83"/>
      <c r="J363" s="83"/>
      <c r="K363" s="83"/>
      <c r="L363" s="83"/>
      <c r="M363" s="47"/>
      <c r="R363" s="57"/>
      <c r="S363" s="57"/>
      <c r="T363" s="57"/>
    </row>
    <row r="364" spans="1:20">
      <c r="A364" s="83"/>
      <c r="B364" s="83"/>
      <c r="C364" s="83"/>
      <c r="D364" s="83"/>
      <c r="E364" s="83"/>
      <c r="F364" s="83"/>
      <c r="G364" s="83"/>
      <c r="H364" s="83"/>
      <c r="I364" s="83"/>
      <c r="J364" s="83"/>
      <c r="K364" s="83"/>
      <c r="L364" s="83"/>
      <c r="M364" s="47"/>
      <c r="R364" s="57"/>
      <c r="S364" s="57"/>
      <c r="T364" s="57"/>
    </row>
    <row r="365" spans="1:20">
      <c r="A365" s="83"/>
      <c r="B365" s="83"/>
      <c r="C365" s="83"/>
      <c r="D365" s="83"/>
      <c r="E365" s="83"/>
      <c r="F365" s="83"/>
      <c r="G365" s="83"/>
      <c r="H365" s="83"/>
      <c r="I365" s="83"/>
      <c r="J365" s="83"/>
      <c r="K365" s="83"/>
      <c r="L365" s="83"/>
      <c r="M365" s="47"/>
      <c r="R365" s="57"/>
      <c r="S365" s="57"/>
      <c r="T365" s="57"/>
    </row>
    <row r="366" spans="1:20">
      <c r="A366" s="83"/>
      <c r="B366" s="83"/>
      <c r="C366" s="83"/>
      <c r="D366" s="83"/>
      <c r="E366" s="83"/>
      <c r="F366" s="83"/>
      <c r="G366" s="83"/>
      <c r="H366" s="83"/>
      <c r="I366" s="83"/>
      <c r="J366" s="83"/>
      <c r="K366" s="83"/>
      <c r="L366" s="83"/>
      <c r="M366" s="47"/>
      <c r="R366" s="57"/>
      <c r="S366" s="57"/>
      <c r="T366" s="57"/>
    </row>
    <row r="367" spans="1:20">
      <c r="A367" s="83"/>
      <c r="B367" s="83"/>
      <c r="C367" s="83"/>
      <c r="D367" s="83"/>
      <c r="E367" s="83"/>
      <c r="F367" s="83"/>
      <c r="G367" s="83"/>
      <c r="H367" s="83"/>
      <c r="I367" s="83"/>
      <c r="J367" s="83"/>
      <c r="K367" s="83"/>
      <c r="L367" s="83"/>
      <c r="M367" s="47"/>
      <c r="R367" s="57"/>
      <c r="S367" s="57"/>
      <c r="T367" s="57"/>
    </row>
    <row r="368" spans="1:20">
      <c r="A368" s="83"/>
      <c r="B368" s="83"/>
      <c r="C368" s="83"/>
      <c r="D368" s="83"/>
      <c r="E368" s="83"/>
      <c r="F368" s="83"/>
      <c r="G368" s="83"/>
      <c r="H368" s="83"/>
      <c r="I368" s="83"/>
      <c r="J368" s="83"/>
      <c r="K368" s="83"/>
      <c r="L368" s="83"/>
      <c r="M368" s="47"/>
      <c r="R368" s="57"/>
      <c r="S368" s="57"/>
      <c r="T368" s="57"/>
    </row>
    <row r="369" spans="1:20">
      <c r="A369" s="83"/>
      <c r="B369" s="83"/>
      <c r="C369" s="83"/>
      <c r="D369" s="83"/>
      <c r="E369" s="83"/>
      <c r="F369" s="83"/>
      <c r="G369" s="83"/>
      <c r="H369" s="83"/>
      <c r="I369" s="83"/>
      <c r="J369" s="83"/>
      <c r="K369" s="83"/>
      <c r="L369" s="83"/>
      <c r="M369" s="47"/>
      <c r="R369" s="57"/>
      <c r="S369" s="57"/>
      <c r="T369" s="57"/>
    </row>
    <row r="370" spans="1:20">
      <c r="A370" s="83"/>
      <c r="B370" s="83"/>
      <c r="C370" s="83"/>
      <c r="D370" s="83"/>
      <c r="E370" s="83"/>
      <c r="F370" s="83"/>
      <c r="G370" s="83"/>
      <c r="H370" s="83"/>
      <c r="I370" s="83"/>
      <c r="J370" s="83"/>
      <c r="K370" s="83"/>
      <c r="L370" s="83"/>
      <c r="M370" s="47"/>
      <c r="R370" s="57"/>
      <c r="S370" s="57"/>
      <c r="T370" s="57"/>
    </row>
    <row r="371" spans="1:20">
      <c r="A371" s="83"/>
      <c r="B371" s="83"/>
      <c r="C371" s="83"/>
      <c r="D371" s="83"/>
      <c r="E371" s="83"/>
      <c r="F371" s="83"/>
      <c r="G371" s="83"/>
      <c r="H371" s="83"/>
      <c r="I371" s="83"/>
      <c r="J371" s="83"/>
      <c r="K371" s="83"/>
      <c r="L371" s="83"/>
      <c r="M371" s="47"/>
      <c r="R371" s="57"/>
      <c r="S371" s="57"/>
      <c r="T371" s="57"/>
    </row>
    <row r="372" spans="1:20">
      <c r="A372" s="83"/>
      <c r="B372" s="83"/>
      <c r="C372" s="83"/>
      <c r="D372" s="83"/>
      <c r="E372" s="83"/>
      <c r="F372" s="83"/>
      <c r="G372" s="83"/>
      <c r="H372" s="83"/>
      <c r="I372" s="83"/>
      <c r="J372" s="83"/>
      <c r="K372" s="83"/>
      <c r="L372" s="83"/>
      <c r="M372" s="47"/>
      <c r="R372" s="57"/>
      <c r="S372" s="57"/>
      <c r="T372" s="57"/>
    </row>
    <row r="373" spans="1:20">
      <c r="A373" s="83"/>
      <c r="B373" s="83"/>
      <c r="C373" s="83"/>
      <c r="D373" s="83"/>
      <c r="E373" s="83"/>
      <c r="F373" s="83"/>
      <c r="G373" s="83"/>
      <c r="H373" s="83"/>
      <c r="I373" s="83"/>
      <c r="J373" s="83"/>
      <c r="K373" s="83"/>
      <c r="L373" s="83"/>
      <c r="M373" s="47"/>
      <c r="R373" s="57"/>
      <c r="S373" s="57"/>
      <c r="T373" s="57"/>
    </row>
    <row r="374" spans="1:20">
      <c r="A374" s="83"/>
      <c r="B374" s="83"/>
      <c r="C374" s="83"/>
      <c r="D374" s="83"/>
      <c r="E374" s="83"/>
      <c r="F374" s="83"/>
      <c r="G374" s="83"/>
      <c r="H374" s="83"/>
      <c r="I374" s="83"/>
      <c r="J374" s="83"/>
      <c r="K374" s="83"/>
      <c r="L374" s="83"/>
      <c r="M374" s="47"/>
      <c r="R374" s="57"/>
      <c r="S374" s="57"/>
      <c r="T374" s="57"/>
    </row>
    <row r="375" spans="1:20">
      <c r="A375" s="83"/>
      <c r="B375" s="83"/>
      <c r="C375" s="83"/>
      <c r="D375" s="83"/>
      <c r="E375" s="83"/>
      <c r="F375" s="83"/>
      <c r="G375" s="83"/>
      <c r="H375" s="83"/>
      <c r="I375" s="83"/>
      <c r="J375" s="83"/>
      <c r="K375" s="83"/>
      <c r="L375" s="83"/>
      <c r="M375" s="47"/>
      <c r="R375" s="57"/>
      <c r="S375" s="57"/>
      <c r="T375" s="57"/>
    </row>
    <row r="376" spans="1:20">
      <c r="A376" s="83"/>
      <c r="B376" s="83"/>
      <c r="C376" s="83"/>
      <c r="D376" s="83"/>
      <c r="E376" s="83"/>
      <c r="F376" s="83"/>
      <c r="G376" s="83"/>
      <c r="H376" s="83"/>
      <c r="I376" s="83"/>
      <c r="J376" s="83"/>
      <c r="K376" s="83"/>
      <c r="L376" s="83"/>
      <c r="M376" s="47"/>
      <c r="R376" s="57"/>
      <c r="S376" s="57"/>
      <c r="T376" s="57"/>
    </row>
    <row r="377" spans="1:20">
      <c r="A377" s="83"/>
      <c r="B377" s="83"/>
      <c r="C377" s="83"/>
      <c r="D377" s="83"/>
      <c r="E377" s="83"/>
      <c r="F377" s="83"/>
      <c r="G377" s="83"/>
      <c r="H377" s="83"/>
      <c r="I377" s="83"/>
      <c r="J377" s="83"/>
      <c r="K377" s="83"/>
      <c r="L377" s="83"/>
      <c r="M377" s="47"/>
      <c r="R377" s="57"/>
      <c r="S377" s="57"/>
      <c r="T377" s="57"/>
    </row>
    <row r="378" spans="1:20">
      <c r="A378" s="83"/>
      <c r="B378" s="83"/>
      <c r="C378" s="83"/>
      <c r="D378" s="83"/>
      <c r="E378" s="83"/>
      <c r="F378" s="83"/>
      <c r="G378" s="83"/>
      <c r="H378" s="83"/>
      <c r="I378" s="83"/>
      <c r="J378" s="83"/>
      <c r="K378" s="83"/>
      <c r="L378" s="83"/>
      <c r="M378" s="47"/>
      <c r="R378" s="57"/>
      <c r="S378" s="57"/>
      <c r="T378" s="57"/>
    </row>
    <row r="379" spans="1:20">
      <c r="A379" s="83"/>
      <c r="B379" s="83"/>
      <c r="C379" s="83"/>
      <c r="D379" s="83"/>
      <c r="E379" s="83"/>
      <c r="F379" s="83"/>
      <c r="G379" s="83"/>
      <c r="H379" s="83"/>
      <c r="I379" s="83"/>
      <c r="J379" s="83"/>
      <c r="K379" s="83"/>
      <c r="L379" s="83"/>
      <c r="M379" s="47"/>
      <c r="R379" s="57"/>
      <c r="S379" s="57"/>
      <c r="T379" s="57"/>
    </row>
    <row r="380" spans="1:20">
      <c r="A380" s="83"/>
      <c r="B380" s="83"/>
      <c r="C380" s="83"/>
      <c r="D380" s="83"/>
      <c r="E380" s="83"/>
      <c r="F380" s="83"/>
      <c r="G380" s="83"/>
      <c r="H380" s="83"/>
      <c r="I380" s="83"/>
      <c r="J380" s="83"/>
      <c r="K380" s="83"/>
      <c r="L380" s="83"/>
      <c r="M380" s="47"/>
      <c r="R380" s="57"/>
      <c r="S380" s="57"/>
      <c r="T380" s="57"/>
    </row>
    <row r="381" spans="1:20">
      <c r="A381" s="83"/>
      <c r="B381" s="83"/>
      <c r="C381" s="83"/>
      <c r="D381" s="83"/>
      <c r="E381" s="83"/>
      <c r="F381" s="83"/>
      <c r="G381" s="83"/>
      <c r="H381" s="83"/>
      <c r="I381" s="83"/>
      <c r="J381" s="83"/>
      <c r="K381" s="83"/>
      <c r="L381" s="83"/>
      <c r="M381" s="47"/>
      <c r="R381" s="57"/>
      <c r="S381" s="57"/>
      <c r="T381" s="57"/>
    </row>
    <row r="382" spans="1:20">
      <c r="A382" s="83"/>
      <c r="B382" s="83"/>
      <c r="C382" s="83"/>
      <c r="D382" s="83"/>
      <c r="E382" s="83"/>
      <c r="F382" s="83"/>
      <c r="G382" s="83"/>
      <c r="H382" s="83"/>
      <c r="I382" s="83"/>
      <c r="J382" s="83"/>
      <c r="K382" s="83"/>
      <c r="L382" s="83"/>
      <c r="M382" s="47"/>
      <c r="R382" s="57"/>
      <c r="S382" s="57"/>
      <c r="T382" s="57"/>
    </row>
    <row r="383" spans="1:20">
      <c r="A383" s="83"/>
      <c r="B383" s="83"/>
      <c r="C383" s="83"/>
      <c r="D383" s="83"/>
      <c r="E383" s="83"/>
      <c r="F383" s="83"/>
      <c r="G383" s="83"/>
      <c r="H383" s="83"/>
      <c r="I383" s="83"/>
      <c r="J383" s="83"/>
      <c r="K383" s="83"/>
      <c r="L383" s="83"/>
      <c r="M383" s="47"/>
      <c r="R383" s="57"/>
      <c r="S383" s="57"/>
      <c r="T383" s="57"/>
    </row>
    <row r="384" spans="1:20">
      <c r="A384" s="83"/>
      <c r="B384" s="83"/>
      <c r="C384" s="83"/>
      <c r="D384" s="83"/>
      <c r="E384" s="83"/>
      <c r="F384" s="83"/>
      <c r="G384" s="83"/>
      <c r="H384" s="83"/>
      <c r="I384" s="83"/>
      <c r="J384" s="83"/>
      <c r="K384" s="83"/>
      <c r="L384" s="83"/>
      <c r="M384" s="47"/>
      <c r="R384" s="57"/>
      <c r="S384" s="57"/>
      <c r="T384" s="57"/>
    </row>
    <row r="385" spans="1:20">
      <c r="A385" s="83"/>
      <c r="B385" s="83"/>
      <c r="C385" s="83"/>
      <c r="D385" s="83"/>
      <c r="E385" s="83"/>
      <c r="F385" s="83"/>
      <c r="G385" s="83"/>
      <c r="H385" s="83"/>
      <c r="I385" s="83"/>
      <c r="J385" s="83"/>
      <c r="K385" s="83"/>
      <c r="L385" s="83"/>
      <c r="M385" s="47"/>
      <c r="R385" s="57"/>
      <c r="S385" s="57"/>
      <c r="T385" s="57"/>
    </row>
    <row r="386" spans="1:20">
      <c r="A386" s="83"/>
      <c r="B386" s="83"/>
      <c r="C386" s="83"/>
      <c r="D386" s="83"/>
      <c r="E386" s="83"/>
      <c r="F386" s="83"/>
      <c r="G386" s="83"/>
      <c r="H386" s="83"/>
      <c r="I386" s="83"/>
      <c r="J386" s="83"/>
      <c r="K386" s="83"/>
      <c r="L386" s="83"/>
      <c r="M386" s="47"/>
      <c r="R386" s="57"/>
      <c r="S386" s="57"/>
      <c r="T386" s="57"/>
    </row>
    <row r="387" spans="1:20">
      <c r="A387" s="83"/>
      <c r="B387" s="83"/>
      <c r="C387" s="83"/>
      <c r="D387" s="83"/>
      <c r="E387" s="83"/>
      <c r="F387" s="83"/>
      <c r="G387" s="83"/>
      <c r="H387" s="83"/>
      <c r="I387" s="83"/>
      <c r="J387" s="83"/>
      <c r="K387" s="83"/>
      <c r="L387" s="83"/>
      <c r="M387" s="47"/>
      <c r="R387" s="57"/>
      <c r="S387" s="57"/>
      <c r="T387" s="57"/>
    </row>
    <row r="388" spans="1:20">
      <c r="A388" s="83"/>
      <c r="B388" s="83"/>
      <c r="C388" s="83"/>
      <c r="D388" s="83"/>
      <c r="E388" s="83"/>
      <c r="F388" s="83"/>
      <c r="G388" s="83"/>
      <c r="H388" s="83"/>
      <c r="I388" s="83"/>
      <c r="J388" s="83"/>
      <c r="K388" s="83"/>
      <c r="L388" s="83"/>
      <c r="M388" s="47"/>
      <c r="R388" s="57"/>
      <c r="S388" s="57"/>
      <c r="T388" s="57"/>
    </row>
    <row r="389" spans="1:20">
      <c r="A389" s="83"/>
      <c r="B389" s="83"/>
      <c r="C389" s="83"/>
      <c r="D389" s="83"/>
      <c r="E389" s="83"/>
      <c r="F389" s="83"/>
      <c r="G389" s="83"/>
      <c r="H389" s="83"/>
      <c r="I389" s="83"/>
      <c r="J389" s="83"/>
      <c r="K389" s="83"/>
      <c r="L389" s="83"/>
      <c r="M389" s="47"/>
      <c r="R389" s="57"/>
      <c r="S389" s="57"/>
      <c r="T389" s="57"/>
    </row>
    <row r="390" spans="1:20">
      <c r="A390" s="83"/>
      <c r="B390" s="83"/>
      <c r="C390" s="83"/>
      <c r="D390" s="83"/>
      <c r="E390" s="83"/>
      <c r="F390" s="83"/>
      <c r="G390" s="83"/>
      <c r="H390" s="83"/>
      <c r="I390" s="83"/>
      <c r="J390" s="83"/>
      <c r="K390" s="83"/>
      <c r="L390" s="83"/>
      <c r="M390" s="47"/>
      <c r="R390" s="57"/>
      <c r="S390" s="57"/>
      <c r="T390" s="57"/>
    </row>
    <row r="391" spans="1:20">
      <c r="A391" s="83"/>
      <c r="B391" s="83"/>
      <c r="C391" s="83"/>
      <c r="D391" s="83"/>
      <c r="E391" s="83"/>
      <c r="F391" s="83"/>
      <c r="G391" s="83"/>
      <c r="H391" s="83"/>
      <c r="I391" s="83"/>
      <c r="J391" s="83"/>
      <c r="K391" s="83"/>
      <c r="L391" s="83"/>
      <c r="M391" s="47"/>
      <c r="R391" s="57"/>
      <c r="S391" s="57"/>
      <c r="T391" s="57"/>
    </row>
    <row r="392" spans="1:20">
      <c r="A392" s="83"/>
      <c r="B392" s="83"/>
      <c r="C392" s="83"/>
      <c r="D392" s="83"/>
      <c r="E392" s="83"/>
      <c r="F392" s="83"/>
      <c r="G392" s="83"/>
      <c r="H392" s="83"/>
      <c r="I392" s="83"/>
      <c r="J392" s="83"/>
      <c r="K392" s="83"/>
      <c r="L392" s="83"/>
      <c r="M392" s="47"/>
      <c r="R392" s="57"/>
      <c r="S392" s="57"/>
      <c r="T392" s="57"/>
    </row>
    <row r="393" spans="1:20">
      <c r="A393" s="83"/>
      <c r="B393" s="83"/>
      <c r="C393" s="83"/>
      <c r="D393" s="83"/>
      <c r="E393" s="83"/>
      <c r="F393" s="83"/>
      <c r="G393" s="83"/>
      <c r="H393" s="83"/>
      <c r="I393" s="83"/>
      <c r="J393" s="83"/>
      <c r="K393" s="83"/>
      <c r="L393" s="83"/>
      <c r="M393" s="47"/>
      <c r="R393" s="57"/>
      <c r="S393" s="57"/>
      <c r="T393" s="57"/>
    </row>
    <row r="394" spans="1:20">
      <c r="A394" s="83"/>
      <c r="B394" s="83"/>
      <c r="C394" s="83"/>
      <c r="D394" s="83"/>
      <c r="E394" s="83"/>
      <c r="F394" s="83"/>
      <c r="G394" s="83"/>
      <c r="H394" s="83"/>
      <c r="I394" s="83"/>
      <c r="J394" s="83"/>
      <c r="K394" s="83"/>
      <c r="L394" s="83"/>
      <c r="M394" s="47"/>
      <c r="R394" s="57"/>
      <c r="S394" s="57"/>
      <c r="T394" s="57"/>
    </row>
    <row r="395" spans="1:20">
      <c r="A395" s="83"/>
      <c r="B395" s="83"/>
      <c r="C395" s="83"/>
      <c r="D395" s="83"/>
      <c r="E395" s="83"/>
      <c r="F395" s="83"/>
      <c r="G395" s="83"/>
      <c r="H395" s="83"/>
      <c r="I395" s="83"/>
      <c r="J395" s="83"/>
      <c r="K395" s="83"/>
      <c r="L395" s="83"/>
      <c r="M395" s="47"/>
      <c r="R395" s="57"/>
      <c r="S395" s="57"/>
      <c r="T395" s="57"/>
    </row>
    <row r="396" spans="1:20">
      <c r="A396" s="83"/>
      <c r="B396" s="83"/>
      <c r="C396" s="83"/>
      <c r="D396" s="83"/>
      <c r="E396" s="83"/>
      <c r="F396" s="83"/>
      <c r="G396" s="83"/>
      <c r="H396" s="83"/>
      <c r="I396" s="83"/>
      <c r="J396" s="83"/>
      <c r="K396" s="83"/>
      <c r="L396" s="83"/>
      <c r="M396" s="47"/>
      <c r="R396" s="57"/>
      <c r="S396" s="57"/>
      <c r="T396" s="57"/>
    </row>
    <row r="397" spans="1:20">
      <c r="A397" s="83"/>
      <c r="B397" s="83"/>
      <c r="C397" s="83"/>
      <c r="D397" s="83"/>
      <c r="E397" s="83"/>
      <c r="F397" s="83"/>
      <c r="G397" s="83"/>
      <c r="H397" s="83"/>
      <c r="I397" s="83"/>
      <c r="J397" s="83"/>
      <c r="K397" s="83"/>
      <c r="L397" s="83"/>
      <c r="M397" s="47"/>
      <c r="R397" s="57"/>
      <c r="S397" s="57"/>
      <c r="T397" s="57"/>
    </row>
    <row r="398" spans="1:20">
      <c r="A398" s="83"/>
      <c r="B398" s="83"/>
      <c r="C398" s="83"/>
      <c r="D398" s="83"/>
      <c r="E398" s="83"/>
      <c r="F398" s="83"/>
      <c r="G398" s="83"/>
      <c r="H398" s="83"/>
      <c r="I398" s="83"/>
      <c r="J398" s="83"/>
      <c r="K398" s="83"/>
      <c r="L398" s="83"/>
      <c r="M398" s="47"/>
      <c r="R398" s="57"/>
      <c r="S398" s="57"/>
      <c r="T398" s="57"/>
    </row>
    <row r="399" spans="1:20">
      <c r="A399" s="83"/>
      <c r="B399" s="83"/>
      <c r="C399" s="83"/>
      <c r="D399" s="83"/>
      <c r="E399" s="83"/>
      <c r="F399" s="83"/>
      <c r="G399" s="83"/>
      <c r="H399" s="83"/>
      <c r="I399" s="83"/>
      <c r="J399" s="83"/>
      <c r="K399" s="83"/>
      <c r="L399" s="83"/>
      <c r="M399" s="47"/>
      <c r="R399" s="57"/>
      <c r="S399" s="57"/>
      <c r="T399" s="57"/>
    </row>
    <row r="400" spans="1:20">
      <c r="A400" s="83"/>
      <c r="B400" s="83"/>
      <c r="C400" s="83"/>
      <c r="D400" s="83"/>
      <c r="E400" s="83"/>
      <c r="F400" s="83"/>
      <c r="G400" s="83"/>
      <c r="H400" s="83"/>
      <c r="I400" s="83"/>
      <c r="J400" s="83"/>
      <c r="K400" s="83"/>
      <c r="L400" s="83"/>
      <c r="M400" s="47"/>
      <c r="R400" s="57"/>
      <c r="S400" s="57"/>
      <c r="T400" s="57"/>
    </row>
    <row r="401" spans="1:20">
      <c r="A401" s="83"/>
      <c r="B401" s="83"/>
      <c r="C401" s="83"/>
      <c r="D401" s="83"/>
      <c r="E401" s="83"/>
      <c r="F401" s="83"/>
      <c r="G401" s="83"/>
      <c r="H401" s="83"/>
      <c r="I401" s="83"/>
      <c r="J401" s="83"/>
      <c r="K401" s="83"/>
      <c r="L401" s="83"/>
      <c r="M401" s="47"/>
      <c r="R401" s="57"/>
      <c r="S401" s="57"/>
      <c r="T401" s="57"/>
    </row>
    <row r="402" spans="1:20">
      <c r="A402" s="83"/>
      <c r="B402" s="83"/>
      <c r="C402" s="83"/>
      <c r="D402" s="83"/>
      <c r="E402" s="83"/>
      <c r="F402" s="83"/>
      <c r="G402" s="83"/>
      <c r="H402" s="83"/>
      <c r="I402" s="83"/>
      <c r="J402" s="83"/>
      <c r="K402" s="83"/>
      <c r="L402" s="83"/>
      <c r="M402" s="47"/>
      <c r="R402" s="57"/>
      <c r="S402" s="57"/>
      <c r="T402" s="57"/>
    </row>
    <row r="403" spans="1:20">
      <c r="A403" s="83"/>
      <c r="B403" s="83"/>
      <c r="C403" s="83"/>
      <c r="D403" s="83"/>
      <c r="E403" s="83"/>
      <c r="F403" s="83"/>
      <c r="G403" s="83"/>
      <c r="H403" s="83"/>
      <c r="I403" s="83"/>
      <c r="J403" s="83"/>
      <c r="K403" s="83"/>
      <c r="L403" s="83"/>
      <c r="M403" s="47"/>
      <c r="R403" s="57"/>
      <c r="S403" s="57"/>
      <c r="T403" s="57"/>
    </row>
    <row r="404" spans="1:20">
      <c r="A404" s="83"/>
      <c r="B404" s="83"/>
      <c r="C404" s="83"/>
      <c r="D404" s="83"/>
      <c r="E404" s="83"/>
      <c r="F404" s="83"/>
      <c r="G404" s="83"/>
      <c r="H404" s="83"/>
      <c r="I404" s="83"/>
      <c r="J404" s="83"/>
      <c r="K404" s="83"/>
      <c r="L404" s="83"/>
      <c r="M404" s="47"/>
      <c r="R404" s="57"/>
      <c r="S404" s="57"/>
      <c r="T404" s="57"/>
    </row>
    <row r="405" spans="1:20">
      <c r="A405" s="83"/>
      <c r="B405" s="83"/>
      <c r="C405" s="83"/>
      <c r="D405" s="83"/>
      <c r="E405" s="83"/>
      <c r="F405" s="83"/>
      <c r="G405" s="83"/>
      <c r="H405" s="83"/>
      <c r="I405" s="83"/>
      <c r="J405" s="83"/>
      <c r="K405" s="83"/>
      <c r="L405" s="83"/>
      <c r="M405" s="47"/>
      <c r="R405" s="57"/>
      <c r="S405" s="57"/>
      <c r="T405" s="57"/>
    </row>
    <row r="406" spans="1:20">
      <c r="A406" s="83"/>
      <c r="B406" s="83"/>
      <c r="C406" s="83"/>
      <c r="D406" s="83"/>
      <c r="E406" s="83"/>
      <c r="F406" s="83"/>
      <c r="G406" s="83"/>
      <c r="H406" s="83"/>
      <c r="I406" s="83"/>
      <c r="J406" s="83"/>
      <c r="K406" s="83"/>
      <c r="L406" s="83"/>
      <c r="M406" s="47"/>
      <c r="R406" s="57"/>
      <c r="S406" s="57"/>
      <c r="T406" s="57"/>
    </row>
    <row r="407" spans="1:20">
      <c r="A407" s="83"/>
      <c r="B407" s="83"/>
      <c r="C407" s="83"/>
      <c r="D407" s="83"/>
      <c r="E407" s="83"/>
      <c r="F407" s="83"/>
      <c r="G407" s="83"/>
      <c r="H407" s="83"/>
      <c r="I407" s="83"/>
      <c r="J407" s="83"/>
      <c r="K407" s="83"/>
      <c r="L407" s="83"/>
      <c r="M407" s="47"/>
      <c r="R407" s="57"/>
      <c r="S407" s="57"/>
      <c r="T407" s="57"/>
    </row>
    <row r="408" spans="1:20">
      <c r="A408" s="83"/>
      <c r="B408" s="83"/>
      <c r="C408" s="83"/>
      <c r="D408" s="83"/>
      <c r="E408" s="83"/>
      <c r="F408" s="83"/>
      <c r="G408" s="83"/>
      <c r="H408" s="83"/>
      <c r="I408" s="83"/>
      <c r="J408" s="83"/>
      <c r="K408" s="83"/>
      <c r="L408" s="83"/>
      <c r="M408" s="47"/>
      <c r="R408" s="57"/>
      <c r="S408" s="57"/>
      <c r="T408" s="57"/>
    </row>
    <row r="409" spans="1:20">
      <c r="A409" s="83"/>
      <c r="B409" s="83"/>
      <c r="C409" s="83"/>
      <c r="D409" s="83"/>
      <c r="E409" s="83"/>
      <c r="F409" s="83"/>
      <c r="G409" s="83"/>
      <c r="H409" s="83"/>
      <c r="I409" s="83"/>
      <c r="J409" s="83"/>
      <c r="K409" s="83"/>
      <c r="L409" s="83"/>
      <c r="M409" s="47"/>
      <c r="R409" s="57"/>
      <c r="S409" s="57"/>
      <c r="T409" s="57"/>
    </row>
    <row r="410" spans="1:20">
      <c r="A410" s="83"/>
      <c r="B410" s="83"/>
      <c r="C410" s="83"/>
      <c r="D410" s="83"/>
      <c r="E410" s="83"/>
      <c r="F410" s="83"/>
      <c r="G410" s="83"/>
      <c r="H410" s="83"/>
      <c r="I410" s="83"/>
      <c r="J410" s="83"/>
      <c r="K410" s="83"/>
      <c r="L410" s="83"/>
      <c r="M410" s="47"/>
      <c r="R410" s="57"/>
      <c r="S410" s="57"/>
      <c r="T410" s="57"/>
    </row>
    <row r="411" spans="1:20">
      <c r="A411" s="83"/>
      <c r="B411" s="83"/>
      <c r="C411" s="83"/>
      <c r="D411" s="83"/>
      <c r="E411" s="83"/>
      <c r="F411" s="83"/>
      <c r="G411" s="83"/>
      <c r="H411" s="83"/>
      <c r="I411" s="83"/>
      <c r="J411" s="83"/>
      <c r="K411" s="83"/>
      <c r="L411" s="83"/>
      <c r="M411" s="47"/>
      <c r="R411" s="57"/>
      <c r="S411" s="57"/>
      <c r="T411" s="57"/>
    </row>
    <row r="412" spans="1:20">
      <c r="A412" s="83"/>
      <c r="B412" s="83"/>
      <c r="C412" s="83"/>
      <c r="D412" s="83"/>
      <c r="E412" s="83"/>
      <c r="F412" s="83"/>
      <c r="G412" s="83"/>
      <c r="H412" s="83"/>
      <c r="I412" s="83"/>
      <c r="J412" s="83"/>
      <c r="K412" s="83"/>
      <c r="L412" s="83"/>
      <c r="M412" s="47"/>
      <c r="R412" s="57"/>
      <c r="S412" s="57"/>
      <c r="T412" s="57"/>
    </row>
    <row r="413" spans="1:20">
      <c r="A413" s="83"/>
      <c r="B413" s="83"/>
      <c r="C413" s="83"/>
      <c r="D413" s="83"/>
      <c r="E413" s="83"/>
      <c r="F413" s="83"/>
      <c r="G413" s="83"/>
      <c r="H413" s="83"/>
      <c r="I413" s="83"/>
      <c r="J413" s="83"/>
      <c r="K413" s="83"/>
      <c r="L413" s="83"/>
      <c r="M413" s="47"/>
      <c r="R413" s="57"/>
      <c r="S413" s="57"/>
      <c r="T413" s="57"/>
    </row>
    <row r="414" spans="1:20">
      <c r="A414" s="83"/>
      <c r="B414" s="83"/>
      <c r="C414" s="83"/>
      <c r="D414" s="83"/>
      <c r="E414" s="83"/>
      <c r="F414" s="83"/>
      <c r="G414" s="83"/>
      <c r="H414" s="83"/>
      <c r="I414" s="83"/>
      <c r="J414" s="83"/>
      <c r="K414" s="83"/>
      <c r="L414" s="83"/>
      <c r="M414" s="47"/>
      <c r="R414" s="57"/>
      <c r="S414" s="57"/>
      <c r="T414" s="57"/>
    </row>
    <row r="415" spans="1:20">
      <c r="A415" s="83"/>
      <c r="B415" s="83"/>
      <c r="C415" s="83"/>
      <c r="D415" s="83"/>
      <c r="E415" s="83"/>
      <c r="F415" s="83"/>
      <c r="G415" s="83"/>
      <c r="H415" s="83"/>
      <c r="I415" s="83"/>
      <c r="J415" s="83"/>
      <c r="K415" s="83"/>
      <c r="L415" s="83"/>
      <c r="M415" s="47"/>
      <c r="R415" s="57"/>
      <c r="S415" s="57"/>
      <c r="T415" s="57"/>
    </row>
    <row r="416" spans="1:20">
      <c r="A416" s="83"/>
      <c r="B416" s="83"/>
      <c r="C416" s="83"/>
      <c r="D416" s="83"/>
      <c r="E416" s="83"/>
      <c r="F416" s="83"/>
      <c r="G416" s="83"/>
      <c r="H416" s="83"/>
      <c r="I416" s="83"/>
      <c r="J416" s="83"/>
      <c r="K416" s="83"/>
      <c r="L416" s="83"/>
      <c r="M416" s="47"/>
      <c r="R416" s="57"/>
      <c r="S416" s="57"/>
      <c r="T416" s="57"/>
    </row>
    <row r="417" spans="1:20">
      <c r="A417" s="83"/>
      <c r="B417" s="83"/>
      <c r="C417" s="83"/>
      <c r="D417" s="83"/>
      <c r="E417" s="83"/>
      <c r="F417" s="83"/>
      <c r="G417" s="83"/>
      <c r="H417" s="83"/>
      <c r="I417" s="83"/>
      <c r="J417" s="83"/>
      <c r="K417" s="83"/>
      <c r="L417" s="83"/>
      <c r="M417" s="47"/>
      <c r="R417" s="57"/>
      <c r="S417" s="57"/>
      <c r="T417" s="57"/>
    </row>
    <row r="418" spans="1:20">
      <c r="A418" s="83"/>
      <c r="B418" s="83"/>
      <c r="C418" s="83"/>
      <c r="D418" s="83"/>
      <c r="E418" s="83"/>
      <c r="F418" s="83"/>
      <c r="G418" s="83"/>
      <c r="H418" s="83"/>
      <c r="I418" s="83"/>
      <c r="J418" s="83"/>
      <c r="K418" s="83"/>
      <c r="L418" s="83"/>
      <c r="M418" s="47"/>
      <c r="R418" s="57"/>
      <c r="S418" s="57"/>
      <c r="T418" s="57"/>
    </row>
    <row r="419" spans="1:20">
      <c r="A419" s="83"/>
      <c r="B419" s="83"/>
      <c r="C419" s="83"/>
      <c r="D419" s="83"/>
      <c r="E419" s="83"/>
      <c r="F419" s="83"/>
      <c r="G419" s="83"/>
      <c r="H419" s="83"/>
      <c r="I419" s="83"/>
      <c r="J419" s="83"/>
      <c r="K419" s="83"/>
      <c r="L419" s="83"/>
      <c r="M419" s="47"/>
      <c r="R419" s="57"/>
      <c r="S419" s="57"/>
      <c r="T419" s="57"/>
    </row>
    <row r="420" spans="1:20">
      <c r="A420" s="83"/>
      <c r="B420" s="83"/>
      <c r="C420" s="83"/>
      <c r="D420" s="83"/>
      <c r="E420" s="83"/>
      <c r="F420" s="83"/>
      <c r="G420" s="83"/>
      <c r="H420" s="83"/>
      <c r="I420" s="83"/>
      <c r="J420" s="83"/>
      <c r="K420" s="83"/>
      <c r="L420" s="83"/>
      <c r="M420" s="47"/>
      <c r="R420" s="57"/>
      <c r="S420" s="57"/>
      <c r="T420" s="57"/>
    </row>
    <row r="421" spans="1:20">
      <c r="A421" s="83"/>
      <c r="B421" s="83"/>
      <c r="C421" s="83"/>
      <c r="D421" s="83"/>
      <c r="E421" s="83"/>
      <c r="F421" s="83"/>
      <c r="G421" s="83"/>
      <c r="H421" s="83"/>
      <c r="I421" s="83"/>
      <c r="J421" s="83"/>
      <c r="K421" s="83"/>
      <c r="L421" s="83"/>
      <c r="M421" s="47"/>
      <c r="R421" s="57"/>
      <c r="S421" s="57"/>
      <c r="T421" s="57"/>
    </row>
    <row r="422" spans="1:20">
      <c r="A422" s="83"/>
      <c r="B422" s="83"/>
      <c r="C422" s="83"/>
      <c r="D422" s="83"/>
      <c r="E422" s="83"/>
      <c r="F422" s="83"/>
      <c r="G422" s="83"/>
      <c r="H422" s="83"/>
      <c r="I422" s="83"/>
      <c r="J422" s="83"/>
      <c r="K422" s="83"/>
      <c r="L422" s="83"/>
      <c r="M422" s="47"/>
      <c r="R422" s="57"/>
      <c r="S422" s="57"/>
      <c r="T422" s="57"/>
    </row>
    <row r="423" spans="1:20">
      <c r="A423" s="83"/>
      <c r="B423" s="83"/>
      <c r="C423" s="83"/>
      <c r="D423" s="83"/>
      <c r="E423" s="83"/>
      <c r="F423" s="83"/>
      <c r="G423" s="83"/>
      <c r="H423" s="83"/>
      <c r="I423" s="83"/>
      <c r="J423" s="83"/>
      <c r="K423" s="83"/>
      <c r="L423" s="83"/>
      <c r="M423" s="47"/>
      <c r="R423" s="57"/>
      <c r="S423" s="57"/>
      <c r="T423" s="57"/>
    </row>
    <row r="424" spans="1:20">
      <c r="A424" s="83"/>
      <c r="B424" s="83"/>
      <c r="C424" s="83"/>
      <c r="D424" s="83"/>
      <c r="E424" s="83"/>
      <c r="F424" s="83"/>
      <c r="G424" s="83"/>
      <c r="H424" s="83"/>
      <c r="I424" s="83"/>
      <c r="J424" s="83"/>
      <c r="K424" s="83"/>
      <c r="L424" s="83"/>
      <c r="M424" s="47"/>
      <c r="R424" s="57"/>
      <c r="S424" s="57"/>
      <c r="T424" s="57"/>
    </row>
    <row r="425" spans="1:20">
      <c r="A425" s="83"/>
      <c r="B425" s="83"/>
      <c r="C425" s="83"/>
      <c r="D425" s="83"/>
      <c r="E425" s="83"/>
      <c r="F425" s="83"/>
      <c r="G425" s="83"/>
      <c r="H425" s="83"/>
      <c r="I425" s="83"/>
      <c r="J425" s="83"/>
      <c r="K425" s="83"/>
      <c r="L425" s="83"/>
      <c r="M425" s="47"/>
      <c r="R425" s="57"/>
      <c r="S425" s="57"/>
      <c r="T425" s="57"/>
    </row>
    <row r="426" spans="1:20">
      <c r="A426" s="83"/>
      <c r="B426" s="83"/>
      <c r="C426" s="83"/>
      <c r="D426" s="83"/>
      <c r="E426" s="83"/>
      <c r="F426" s="83"/>
      <c r="G426" s="83"/>
      <c r="H426" s="83"/>
      <c r="I426" s="83"/>
      <c r="J426" s="83"/>
      <c r="K426" s="83"/>
      <c r="L426" s="83"/>
      <c r="M426" s="47"/>
      <c r="R426" s="57"/>
      <c r="S426" s="57"/>
      <c r="T426" s="57"/>
    </row>
    <row r="427" spans="1:20">
      <c r="A427" s="83"/>
      <c r="B427" s="83"/>
      <c r="C427" s="83"/>
      <c r="D427" s="83"/>
      <c r="E427" s="83"/>
      <c r="F427" s="83"/>
      <c r="G427" s="83"/>
      <c r="H427" s="83"/>
      <c r="I427" s="83"/>
      <c r="J427" s="83"/>
      <c r="K427" s="83"/>
      <c r="L427" s="83"/>
      <c r="M427" s="47"/>
      <c r="R427" s="57"/>
      <c r="S427" s="57"/>
      <c r="T427" s="57"/>
    </row>
    <row r="428" spans="1:20">
      <c r="A428" s="83"/>
      <c r="B428" s="83"/>
      <c r="C428" s="83"/>
      <c r="D428" s="83"/>
      <c r="E428" s="83"/>
      <c r="F428" s="83"/>
      <c r="G428" s="83"/>
      <c r="H428" s="83"/>
      <c r="I428" s="83"/>
      <c r="J428" s="83"/>
      <c r="K428" s="83"/>
      <c r="L428" s="83"/>
      <c r="M428" s="47"/>
      <c r="R428" s="57"/>
      <c r="S428" s="57"/>
      <c r="T428" s="57"/>
    </row>
    <row r="429" spans="1:20">
      <c r="A429" s="83"/>
      <c r="B429" s="83"/>
      <c r="C429" s="83"/>
      <c r="D429" s="83"/>
      <c r="E429" s="83"/>
      <c r="F429" s="83"/>
      <c r="G429" s="83"/>
      <c r="H429" s="83"/>
      <c r="I429" s="83"/>
      <c r="J429" s="83"/>
      <c r="K429" s="83"/>
      <c r="L429" s="83"/>
      <c r="M429" s="47"/>
      <c r="R429" s="57"/>
      <c r="S429" s="57"/>
      <c r="T429" s="57"/>
    </row>
    <row r="430" spans="1:20">
      <c r="A430" s="83"/>
      <c r="B430" s="83"/>
      <c r="C430" s="83"/>
      <c r="D430" s="83"/>
      <c r="E430" s="83"/>
      <c r="F430" s="83"/>
      <c r="G430" s="83"/>
      <c r="H430" s="83"/>
      <c r="I430" s="83"/>
      <c r="J430" s="83"/>
      <c r="K430" s="83"/>
      <c r="L430" s="83"/>
      <c r="M430" s="47"/>
      <c r="R430" s="57"/>
      <c r="S430" s="57"/>
      <c r="T430" s="57"/>
    </row>
    <row r="431" spans="1:20">
      <c r="A431" s="83"/>
      <c r="B431" s="83"/>
      <c r="C431" s="83"/>
      <c r="D431" s="83"/>
      <c r="E431" s="83"/>
      <c r="F431" s="83"/>
      <c r="G431" s="83"/>
      <c r="H431" s="83"/>
      <c r="I431" s="83"/>
      <c r="J431" s="83"/>
      <c r="K431" s="83"/>
      <c r="L431" s="83"/>
      <c r="M431" s="47"/>
      <c r="R431" s="57"/>
      <c r="S431" s="57"/>
      <c r="T431" s="57"/>
    </row>
    <row r="432" spans="1:20">
      <c r="A432" s="83"/>
      <c r="B432" s="83"/>
      <c r="C432" s="83"/>
      <c r="D432" s="83"/>
      <c r="E432" s="83"/>
      <c r="F432" s="83"/>
      <c r="G432" s="83"/>
      <c r="H432" s="83"/>
      <c r="I432" s="83"/>
      <c r="J432" s="83"/>
      <c r="K432" s="83"/>
      <c r="L432" s="83"/>
      <c r="M432" s="47"/>
      <c r="R432" s="57"/>
      <c r="S432" s="57"/>
      <c r="T432" s="57"/>
    </row>
    <row r="433" spans="1:20">
      <c r="A433" s="83"/>
      <c r="B433" s="83"/>
      <c r="C433" s="83"/>
      <c r="D433" s="83"/>
      <c r="E433" s="83"/>
      <c r="F433" s="83"/>
      <c r="G433" s="83"/>
      <c r="H433" s="83"/>
      <c r="I433" s="83"/>
      <c r="J433" s="83"/>
      <c r="K433" s="83"/>
      <c r="L433" s="83"/>
      <c r="M433" s="47"/>
      <c r="R433" s="57"/>
      <c r="S433" s="57"/>
      <c r="T433" s="57"/>
    </row>
    <row r="434" spans="1:20">
      <c r="A434" s="83"/>
      <c r="B434" s="83"/>
      <c r="C434" s="83"/>
      <c r="D434" s="83"/>
      <c r="E434" s="83"/>
      <c r="F434" s="83"/>
      <c r="G434" s="83"/>
      <c r="H434" s="83"/>
      <c r="I434" s="83"/>
      <c r="J434" s="83"/>
      <c r="K434" s="83"/>
      <c r="L434" s="83"/>
      <c r="M434" s="47"/>
      <c r="R434" s="57"/>
      <c r="S434" s="57"/>
      <c r="T434" s="57"/>
    </row>
    <row r="435" spans="1:20">
      <c r="A435" s="83"/>
      <c r="B435" s="83"/>
      <c r="C435" s="83"/>
      <c r="D435" s="83"/>
      <c r="E435" s="83"/>
      <c r="F435" s="83"/>
      <c r="G435" s="83"/>
      <c r="H435" s="83"/>
      <c r="I435" s="83"/>
      <c r="J435" s="83"/>
      <c r="K435" s="83"/>
      <c r="L435" s="83"/>
      <c r="M435" s="47"/>
      <c r="R435" s="57"/>
      <c r="S435" s="57"/>
      <c r="T435" s="57"/>
    </row>
    <row r="436" spans="1:20">
      <c r="A436" s="83"/>
      <c r="B436" s="83"/>
      <c r="C436" s="83"/>
      <c r="D436" s="83"/>
      <c r="E436" s="83"/>
      <c r="F436" s="83"/>
      <c r="G436" s="83"/>
      <c r="H436" s="83"/>
      <c r="I436" s="83"/>
      <c r="J436" s="83"/>
      <c r="K436" s="83"/>
      <c r="L436" s="83"/>
      <c r="M436" s="47"/>
      <c r="R436" s="57"/>
      <c r="S436" s="57"/>
      <c r="T436" s="57"/>
    </row>
    <row r="437" spans="1:20">
      <c r="A437" s="83"/>
      <c r="B437" s="83"/>
      <c r="C437" s="83"/>
      <c r="D437" s="83"/>
      <c r="E437" s="83"/>
      <c r="F437" s="83"/>
      <c r="G437" s="83"/>
      <c r="H437" s="83"/>
      <c r="I437" s="83"/>
      <c r="J437" s="83"/>
      <c r="K437" s="83"/>
      <c r="L437" s="83"/>
      <c r="M437" s="47"/>
      <c r="R437" s="57"/>
      <c r="S437" s="57"/>
      <c r="T437" s="57"/>
    </row>
    <row r="438" spans="1:20">
      <c r="A438" s="83"/>
      <c r="B438" s="83"/>
      <c r="C438" s="83"/>
      <c r="D438" s="83"/>
      <c r="E438" s="83"/>
      <c r="F438" s="83"/>
      <c r="G438" s="83"/>
      <c r="H438" s="83"/>
      <c r="I438" s="83"/>
      <c r="J438" s="83"/>
      <c r="K438" s="83"/>
      <c r="L438" s="83"/>
      <c r="M438" s="47"/>
      <c r="R438" s="57"/>
      <c r="S438" s="57"/>
      <c r="T438" s="57"/>
    </row>
    <row r="439" spans="1:20">
      <c r="A439" s="83"/>
      <c r="B439" s="83"/>
      <c r="C439" s="83"/>
      <c r="D439" s="83"/>
      <c r="E439" s="83"/>
      <c r="F439" s="83"/>
      <c r="G439" s="83"/>
      <c r="H439" s="83"/>
      <c r="I439" s="83"/>
      <c r="J439" s="83"/>
      <c r="K439" s="83"/>
      <c r="L439" s="83"/>
      <c r="M439" s="47"/>
      <c r="R439" s="57"/>
      <c r="S439" s="57"/>
      <c r="T439" s="57"/>
    </row>
    <row r="440" spans="1:20">
      <c r="A440" s="83"/>
      <c r="B440" s="83"/>
      <c r="C440" s="83"/>
      <c r="D440" s="83"/>
      <c r="E440" s="83"/>
      <c r="F440" s="83"/>
      <c r="G440" s="83"/>
      <c r="H440" s="83"/>
      <c r="I440" s="83"/>
      <c r="J440" s="83"/>
      <c r="K440" s="83"/>
      <c r="L440" s="83"/>
      <c r="M440" s="47"/>
      <c r="R440" s="57"/>
      <c r="S440" s="57"/>
      <c r="T440" s="57"/>
    </row>
    <row r="441" spans="1:20">
      <c r="A441" s="83"/>
      <c r="B441" s="83"/>
      <c r="C441" s="83"/>
      <c r="D441" s="83"/>
      <c r="E441" s="83"/>
      <c r="F441" s="83"/>
      <c r="G441" s="83"/>
      <c r="H441" s="83"/>
      <c r="I441" s="83"/>
      <c r="J441" s="83"/>
      <c r="K441" s="83"/>
      <c r="L441" s="83"/>
      <c r="M441" s="47"/>
      <c r="R441" s="57"/>
      <c r="S441" s="57"/>
      <c r="T441" s="57"/>
    </row>
    <row r="442" spans="1:20">
      <c r="A442" s="83"/>
      <c r="B442" s="83"/>
      <c r="C442" s="83"/>
      <c r="D442" s="83"/>
      <c r="E442" s="83"/>
      <c r="F442" s="83"/>
      <c r="G442" s="83"/>
      <c r="H442" s="83"/>
      <c r="I442" s="83"/>
      <c r="J442" s="83"/>
      <c r="K442" s="83"/>
      <c r="L442" s="83"/>
      <c r="M442" s="47"/>
      <c r="R442" s="57"/>
      <c r="S442" s="57"/>
      <c r="T442" s="57"/>
    </row>
    <row r="443" spans="1:20">
      <c r="A443" s="83"/>
      <c r="B443" s="83"/>
      <c r="C443" s="83"/>
      <c r="D443" s="83"/>
      <c r="E443" s="83"/>
      <c r="F443" s="83"/>
      <c r="G443" s="83"/>
      <c r="H443" s="83"/>
      <c r="I443" s="83"/>
      <c r="J443" s="83"/>
      <c r="K443" s="83"/>
      <c r="L443" s="83"/>
      <c r="M443" s="47"/>
      <c r="R443" s="57"/>
      <c r="S443" s="57"/>
      <c r="T443" s="57"/>
    </row>
    <row r="444" spans="1:20">
      <c r="A444" s="83"/>
      <c r="B444" s="83"/>
      <c r="C444" s="83"/>
      <c r="D444" s="83"/>
      <c r="E444" s="83"/>
      <c r="F444" s="83"/>
      <c r="G444" s="83"/>
      <c r="H444" s="83"/>
      <c r="I444" s="83"/>
      <c r="J444" s="83"/>
      <c r="K444" s="83"/>
      <c r="L444" s="83"/>
      <c r="M444" s="47"/>
      <c r="R444" s="57"/>
      <c r="S444" s="57"/>
      <c r="T444" s="57"/>
    </row>
    <row r="445" spans="1:20">
      <c r="A445" s="83"/>
      <c r="B445" s="83"/>
      <c r="C445" s="83"/>
      <c r="D445" s="83"/>
      <c r="E445" s="83"/>
      <c r="F445" s="83"/>
      <c r="G445" s="83"/>
      <c r="H445" s="83"/>
      <c r="I445" s="83"/>
      <c r="J445" s="83"/>
      <c r="K445" s="83"/>
      <c r="L445" s="83"/>
      <c r="M445" s="47"/>
      <c r="R445" s="57"/>
      <c r="S445" s="57"/>
      <c r="T445" s="57"/>
    </row>
    <row r="446" spans="1:20">
      <c r="A446" s="83"/>
      <c r="B446" s="83"/>
      <c r="C446" s="83"/>
      <c r="D446" s="83"/>
      <c r="E446" s="83"/>
      <c r="F446" s="83"/>
      <c r="G446" s="83"/>
      <c r="H446" s="83"/>
      <c r="I446" s="83"/>
      <c r="J446" s="83"/>
      <c r="K446" s="83"/>
      <c r="L446" s="83"/>
      <c r="M446" s="47"/>
      <c r="R446" s="57"/>
      <c r="S446" s="57"/>
      <c r="T446" s="57"/>
    </row>
    <row r="447" spans="1:20">
      <c r="A447" s="83"/>
      <c r="B447" s="83"/>
      <c r="C447" s="83"/>
      <c r="D447" s="83"/>
      <c r="E447" s="83"/>
      <c r="F447" s="83"/>
      <c r="G447" s="83"/>
      <c r="H447" s="83"/>
      <c r="I447" s="83"/>
      <c r="J447" s="83"/>
      <c r="K447" s="83"/>
      <c r="L447" s="83"/>
      <c r="M447" s="47"/>
      <c r="R447" s="57"/>
      <c r="S447" s="57"/>
      <c r="T447" s="57"/>
    </row>
    <row r="448" spans="1:20">
      <c r="A448" s="83"/>
      <c r="B448" s="83"/>
      <c r="C448" s="83"/>
      <c r="D448" s="83"/>
      <c r="E448" s="83"/>
      <c r="F448" s="83"/>
      <c r="G448" s="83"/>
      <c r="H448" s="83"/>
      <c r="I448" s="83"/>
      <c r="J448" s="83"/>
      <c r="K448" s="83"/>
      <c r="L448" s="83"/>
      <c r="M448" s="47"/>
      <c r="R448" s="57"/>
      <c r="S448" s="57"/>
      <c r="T448" s="57"/>
    </row>
    <row r="449" spans="1:20">
      <c r="A449" s="83"/>
      <c r="B449" s="83"/>
      <c r="C449" s="83"/>
      <c r="D449" s="83"/>
      <c r="E449" s="83"/>
      <c r="F449" s="83"/>
      <c r="G449" s="83"/>
      <c r="H449" s="83"/>
      <c r="I449" s="83"/>
      <c r="J449" s="83"/>
      <c r="K449" s="83"/>
      <c r="L449" s="83"/>
      <c r="M449" s="47"/>
      <c r="R449" s="57"/>
      <c r="S449" s="57"/>
      <c r="T449" s="57"/>
    </row>
    <row r="450" spans="1:20">
      <c r="A450" s="83"/>
      <c r="B450" s="83"/>
      <c r="C450" s="83"/>
      <c r="D450" s="83"/>
      <c r="E450" s="83"/>
      <c r="F450" s="83"/>
      <c r="G450" s="83"/>
      <c r="H450" s="83"/>
      <c r="I450" s="83"/>
      <c r="J450" s="83"/>
      <c r="K450" s="83"/>
      <c r="L450" s="83"/>
      <c r="M450" s="47"/>
      <c r="R450" s="57"/>
      <c r="S450" s="57"/>
      <c r="T450" s="57"/>
    </row>
    <row r="451" spans="1:20">
      <c r="A451" s="83"/>
      <c r="B451" s="83"/>
      <c r="C451" s="83"/>
      <c r="D451" s="83"/>
      <c r="E451" s="83"/>
      <c r="F451" s="83"/>
      <c r="G451" s="83"/>
      <c r="H451" s="83"/>
      <c r="I451" s="83"/>
      <c r="J451" s="83"/>
      <c r="K451" s="83"/>
      <c r="L451" s="83"/>
      <c r="M451" s="47"/>
      <c r="R451" s="57"/>
      <c r="S451" s="57"/>
      <c r="T451" s="57"/>
    </row>
    <row r="452" spans="1:20">
      <c r="A452" s="83"/>
      <c r="B452" s="83"/>
      <c r="C452" s="83"/>
      <c r="D452" s="83"/>
      <c r="E452" s="83"/>
      <c r="F452" s="83"/>
      <c r="G452" s="83"/>
      <c r="H452" s="83"/>
      <c r="I452" s="83"/>
      <c r="J452" s="83"/>
      <c r="K452" s="83"/>
      <c r="L452" s="83"/>
      <c r="M452" s="47"/>
      <c r="R452" s="57"/>
      <c r="S452" s="57"/>
      <c r="T452" s="57"/>
    </row>
    <row r="453" spans="1:20">
      <c r="A453" s="83"/>
      <c r="B453" s="83"/>
      <c r="C453" s="83"/>
      <c r="D453" s="83"/>
      <c r="E453" s="83"/>
      <c r="F453" s="83"/>
      <c r="G453" s="83"/>
      <c r="H453" s="83"/>
      <c r="I453" s="83"/>
      <c r="J453" s="83"/>
      <c r="K453" s="83"/>
      <c r="L453" s="83"/>
      <c r="M453" s="47"/>
      <c r="R453" s="57"/>
      <c r="S453" s="57"/>
      <c r="T453" s="57"/>
    </row>
    <row r="454" spans="1:20">
      <c r="A454" s="83"/>
      <c r="B454" s="83"/>
      <c r="C454" s="83"/>
      <c r="D454" s="83"/>
      <c r="E454" s="83"/>
      <c r="F454" s="83"/>
      <c r="G454" s="83"/>
      <c r="H454" s="83"/>
      <c r="I454" s="83"/>
      <c r="J454" s="83"/>
      <c r="K454" s="83"/>
      <c r="L454" s="83"/>
      <c r="M454" s="47"/>
      <c r="R454" s="57"/>
      <c r="S454" s="57"/>
      <c r="T454" s="57"/>
    </row>
    <row r="455" spans="1:20">
      <c r="A455" s="83"/>
      <c r="B455" s="83"/>
      <c r="C455" s="83"/>
      <c r="D455" s="83"/>
      <c r="E455" s="83"/>
      <c r="F455" s="83"/>
      <c r="G455" s="83"/>
      <c r="H455" s="83"/>
      <c r="I455" s="83"/>
      <c r="J455" s="83"/>
      <c r="K455" s="83"/>
      <c r="L455" s="83"/>
      <c r="M455" s="47"/>
      <c r="R455" s="57"/>
      <c r="S455" s="57"/>
      <c r="T455" s="57"/>
    </row>
    <row r="456" spans="1:20">
      <c r="A456" s="83"/>
      <c r="B456" s="83"/>
      <c r="C456" s="83"/>
      <c r="D456" s="83"/>
      <c r="E456" s="83"/>
      <c r="F456" s="83"/>
      <c r="G456" s="83"/>
      <c r="H456" s="83"/>
      <c r="I456" s="83"/>
      <c r="J456" s="83"/>
      <c r="K456" s="83"/>
      <c r="L456" s="83"/>
      <c r="M456" s="47"/>
      <c r="R456" s="57"/>
      <c r="S456" s="57"/>
      <c r="T456" s="57"/>
    </row>
    <row r="457" spans="1:20">
      <c r="A457" s="83"/>
      <c r="B457" s="83"/>
      <c r="C457" s="83"/>
      <c r="D457" s="83"/>
      <c r="E457" s="83"/>
      <c r="F457" s="83"/>
      <c r="G457" s="83"/>
      <c r="H457" s="83"/>
      <c r="I457" s="83"/>
      <c r="J457" s="83"/>
      <c r="K457" s="83"/>
      <c r="L457" s="83"/>
      <c r="M457" s="47"/>
      <c r="R457" s="57"/>
      <c r="S457" s="57"/>
      <c r="T457" s="57"/>
    </row>
    <row r="458" spans="1:20">
      <c r="A458" s="83"/>
      <c r="B458" s="83"/>
      <c r="C458" s="83"/>
      <c r="D458" s="83"/>
      <c r="E458" s="83"/>
      <c r="F458" s="83"/>
      <c r="G458" s="83"/>
      <c r="H458" s="83"/>
      <c r="I458" s="83"/>
      <c r="J458" s="83"/>
      <c r="K458" s="83"/>
      <c r="L458" s="83"/>
      <c r="M458" s="47"/>
      <c r="R458" s="57"/>
      <c r="S458" s="57"/>
      <c r="T458" s="57"/>
    </row>
    <row r="459" spans="1:20">
      <c r="A459" s="83"/>
      <c r="B459" s="83"/>
      <c r="C459" s="83"/>
      <c r="D459" s="83"/>
      <c r="E459" s="83"/>
      <c r="F459" s="83"/>
      <c r="G459" s="83"/>
      <c r="H459" s="83"/>
      <c r="I459" s="83"/>
      <c r="J459" s="83"/>
      <c r="K459" s="83"/>
      <c r="L459" s="83"/>
      <c r="M459" s="47"/>
      <c r="R459" s="57"/>
      <c r="S459" s="57"/>
      <c r="T459" s="57"/>
    </row>
    <row r="460" spans="1:20">
      <c r="A460" s="83"/>
      <c r="B460" s="83"/>
      <c r="C460" s="83"/>
      <c r="D460" s="83"/>
      <c r="E460" s="83"/>
      <c r="F460" s="83"/>
      <c r="G460" s="83"/>
      <c r="H460" s="83"/>
      <c r="I460" s="83"/>
      <c r="J460" s="83"/>
      <c r="K460" s="83"/>
      <c r="L460" s="83"/>
      <c r="M460" s="47"/>
      <c r="R460" s="57"/>
      <c r="S460" s="57"/>
      <c r="T460" s="57"/>
    </row>
    <row r="461" spans="1:20">
      <c r="A461" s="83"/>
      <c r="B461" s="83"/>
      <c r="C461" s="83"/>
      <c r="D461" s="83"/>
      <c r="E461" s="83"/>
      <c r="F461" s="83"/>
      <c r="G461" s="83"/>
      <c r="H461" s="83"/>
      <c r="I461" s="83"/>
      <c r="J461" s="83"/>
      <c r="K461" s="83"/>
      <c r="L461" s="83"/>
      <c r="M461" s="47"/>
      <c r="R461" s="57"/>
      <c r="S461" s="57"/>
      <c r="T461" s="57"/>
    </row>
    <row r="462" spans="1:20">
      <c r="A462" s="83"/>
      <c r="B462" s="83"/>
      <c r="C462" s="83"/>
      <c r="D462" s="83"/>
      <c r="E462" s="83"/>
      <c r="F462" s="83"/>
      <c r="G462" s="83"/>
      <c r="H462" s="83"/>
      <c r="I462" s="83"/>
      <c r="J462" s="83"/>
      <c r="K462" s="83"/>
      <c r="L462" s="83"/>
      <c r="M462" s="47"/>
      <c r="R462" s="57"/>
      <c r="S462" s="57"/>
      <c r="T462" s="57"/>
    </row>
    <row r="463" spans="1:20">
      <c r="A463" s="83"/>
      <c r="B463" s="83"/>
      <c r="C463" s="83"/>
      <c r="D463" s="83"/>
      <c r="E463" s="83"/>
      <c r="F463" s="83"/>
      <c r="G463" s="83"/>
      <c r="H463" s="83"/>
      <c r="I463" s="83"/>
      <c r="J463" s="83"/>
      <c r="K463" s="83"/>
      <c r="L463" s="83"/>
      <c r="M463" s="47"/>
      <c r="R463" s="57"/>
      <c r="S463" s="57"/>
      <c r="T463" s="57"/>
    </row>
    <row r="464" spans="1:20">
      <c r="A464" s="83"/>
      <c r="B464" s="83"/>
      <c r="C464" s="83"/>
      <c r="D464" s="83"/>
      <c r="E464" s="83"/>
      <c r="F464" s="83"/>
      <c r="G464" s="83"/>
      <c r="H464" s="83"/>
      <c r="I464" s="83"/>
      <c r="J464" s="83"/>
      <c r="K464" s="83"/>
      <c r="L464" s="83"/>
      <c r="M464" s="47"/>
      <c r="R464" s="57"/>
      <c r="S464" s="57"/>
      <c r="T464" s="57"/>
    </row>
    <row r="465" spans="1:20">
      <c r="A465" s="83"/>
      <c r="B465" s="83"/>
      <c r="C465" s="83"/>
      <c r="D465" s="83"/>
      <c r="E465" s="83"/>
      <c r="F465" s="83"/>
      <c r="G465" s="83"/>
      <c r="H465" s="83"/>
      <c r="I465" s="83"/>
      <c r="J465" s="83"/>
      <c r="K465" s="83"/>
      <c r="L465" s="83"/>
      <c r="M465" s="47"/>
      <c r="R465" s="57"/>
      <c r="S465" s="57"/>
      <c r="T465" s="57"/>
    </row>
    <row r="466" spans="1:20">
      <c r="A466" s="83"/>
      <c r="B466" s="83"/>
      <c r="C466" s="83"/>
      <c r="D466" s="83"/>
      <c r="E466" s="83"/>
      <c r="F466" s="83"/>
      <c r="G466" s="83"/>
      <c r="H466" s="83"/>
      <c r="I466" s="83"/>
      <c r="J466" s="83"/>
      <c r="K466" s="83"/>
      <c r="L466" s="83"/>
      <c r="M466" s="47"/>
      <c r="R466" s="57"/>
      <c r="S466" s="57"/>
      <c r="T466" s="57"/>
    </row>
    <row r="467" spans="1:20">
      <c r="A467" s="83"/>
      <c r="B467" s="83"/>
      <c r="C467" s="83"/>
      <c r="D467" s="83"/>
      <c r="E467" s="83"/>
      <c r="F467" s="83"/>
      <c r="G467" s="83"/>
      <c r="H467" s="83"/>
      <c r="I467" s="83"/>
      <c r="J467" s="83"/>
      <c r="K467" s="83"/>
      <c r="L467" s="83"/>
      <c r="M467" s="47"/>
      <c r="R467" s="57"/>
      <c r="S467" s="57"/>
      <c r="T467" s="57"/>
    </row>
    <row r="468" spans="1:20">
      <c r="A468" s="83"/>
      <c r="B468" s="83"/>
      <c r="C468" s="83"/>
      <c r="D468" s="83"/>
      <c r="E468" s="83"/>
      <c r="F468" s="83"/>
      <c r="G468" s="83"/>
      <c r="H468" s="83"/>
      <c r="I468" s="83"/>
      <c r="J468" s="83"/>
      <c r="K468" s="83"/>
      <c r="L468" s="83"/>
      <c r="M468" s="47"/>
      <c r="R468" s="57"/>
      <c r="S468" s="57"/>
      <c r="T468" s="57"/>
    </row>
    <row r="469" spans="1:20">
      <c r="A469" s="83"/>
      <c r="B469" s="83"/>
      <c r="C469" s="83"/>
      <c r="D469" s="83"/>
      <c r="E469" s="83"/>
      <c r="F469" s="83"/>
      <c r="G469" s="83"/>
      <c r="H469" s="83"/>
      <c r="I469" s="83"/>
      <c r="J469" s="83"/>
      <c r="K469" s="83"/>
      <c r="L469" s="83"/>
      <c r="M469" s="47"/>
      <c r="R469" s="57"/>
      <c r="S469" s="57"/>
      <c r="T469" s="57"/>
    </row>
    <row r="470" spans="1:20">
      <c r="A470" s="83"/>
      <c r="B470" s="83"/>
      <c r="C470" s="83"/>
      <c r="D470" s="83"/>
      <c r="E470" s="83"/>
      <c r="F470" s="83"/>
      <c r="G470" s="83"/>
      <c r="H470" s="83"/>
      <c r="I470" s="83"/>
      <c r="J470" s="83"/>
      <c r="K470" s="83"/>
      <c r="L470" s="83"/>
      <c r="M470" s="47"/>
      <c r="R470" s="57"/>
      <c r="S470" s="57"/>
      <c r="T470" s="57"/>
    </row>
    <row r="471" spans="1:20">
      <c r="A471" s="83"/>
      <c r="B471" s="83"/>
      <c r="C471" s="83"/>
      <c r="D471" s="83"/>
      <c r="E471" s="83"/>
      <c r="F471" s="83"/>
      <c r="G471" s="83"/>
      <c r="H471" s="83"/>
      <c r="I471" s="83"/>
      <c r="J471" s="83"/>
      <c r="K471" s="83"/>
      <c r="L471" s="83"/>
      <c r="M471" s="47"/>
      <c r="R471" s="57"/>
      <c r="S471" s="57"/>
      <c r="T471" s="57"/>
    </row>
    <row r="472" spans="1:20">
      <c r="A472" s="83"/>
      <c r="B472" s="83"/>
      <c r="C472" s="83"/>
      <c r="D472" s="83"/>
      <c r="E472" s="83"/>
      <c r="F472" s="83"/>
      <c r="G472" s="83"/>
      <c r="H472" s="83"/>
      <c r="I472" s="83"/>
      <c r="J472" s="83"/>
      <c r="K472" s="83"/>
      <c r="L472" s="83"/>
      <c r="M472" s="47"/>
      <c r="R472" s="57"/>
      <c r="S472" s="57"/>
      <c r="T472" s="57"/>
    </row>
    <row r="473" spans="1:20">
      <c r="A473" s="83"/>
      <c r="B473" s="83"/>
      <c r="C473" s="83"/>
      <c r="D473" s="83"/>
      <c r="E473" s="83"/>
      <c r="F473" s="83"/>
      <c r="G473" s="83"/>
      <c r="H473" s="83"/>
      <c r="I473" s="83"/>
      <c r="J473" s="83"/>
      <c r="K473" s="83"/>
      <c r="L473" s="83"/>
      <c r="M473" s="47"/>
      <c r="R473" s="57"/>
      <c r="S473" s="57"/>
      <c r="T473" s="57"/>
    </row>
    <row r="474" spans="1:20">
      <c r="A474" s="83"/>
      <c r="B474" s="83"/>
      <c r="C474" s="83"/>
      <c r="D474" s="83"/>
      <c r="E474" s="83"/>
      <c r="F474" s="83"/>
      <c r="G474" s="83"/>
      <c r="H474" s="83"/>
      <c r="I474" s="83"/>
      <c r="J474" s="83"/>
      <c r="K474" s="83"/>
      <c r="L474" s="83"/>
      <c r="M474" s="47"/>
      <c r="R474" s="57"/>
      <c r="S474" s="57"/>
      <c r="T474" s="57"/>
    </row>
    <row r="475" spans="1:20">
      <c r="A475" s="83"/>
      <c r="B475" s="83"/>
      <c r="C475" s="83"/>
      <c r="D475" s="83"/>
      <c r="E475" s="83"/>
      <c r="F475" s="83"/>
      <c r="G475" s="83"/>
      <c r="H475" s="83"/>
      <c r="I475" s="83"/>
      <c r="J475" s="83"/>
      <c r="K475" s="83"/>
      <c r="L475" s="83"/>
      <c r="M475" s="47"/>
      <c r="R475" s="57"/>
      <c r="S475" s="57"/>
      <c r="T475" s="57"/>
    </row>
    <row r="476" spans="1:20">
      <c r="A476" s="83"/>
      <c r="B476" s="83"/>
      <c r="C476" s="83"/>
      <c r="D476" s="83"/>
      <c r="E476" s="83"/>
      <c r="F476" s="83"/>
      <c r="G476" s="83"/>
      <c r="H476" s="83"/>
      <c r="I476" s="83"/>
      <c r="J476" s="83"/>
      <c r="K476" s="83"/>
      <c r="L476" s="83"/>
      <c r="M476" s="47"/>
      <c r="R476" s="57"/>
      <c r="S476" s="57"/>
      <c r="T476" s="57"/>
    </row>
    <row r="477" spans="1:20">
      <c r="A477" s="83"/>
      <c r="B477" s="83"/>
      <c r="C477" s="83"/>
      <c r="D477" s="83"/>
      <c r="E477" s="83"/>
      <c r="F477" s="83"/>
      <c r="G477" s="83"/>
      <c r="H477" s="83"/>
      <c r="I477" s="83"/>
      <c r="J477" s="83"/>
      <c r="K477" s="83"/>
      <c r="L477" s="83"/>
      <c r="M477" s="47"/>
      <c r="R477" s="57"/>
      <c r="S477" s="57"/>
      <c r="T477" s="57"/>
    </row>
    <row r="478" spans="1:20">
      <c r="A478" s="83"/>
      <c r="B478" s="83"/>
      <c r="C478" s="83"/>
      <c r="D478" s="83"/>
      <c r="E478" s="83"/>
      <c r="F478" s="83"/>
      <c r="G478" s="83"/>
      <c r="H478" s="83"/>
      <c r="I478" s="83"/>
      <c r="J478" s="83"/>
      <c r="K478" s="83"/>
      <c r="L478" s="83"/>
      <c r="M478" s="47"/>
      <c r="R478" s="57"/>
      <c r="S478" s="57"/>
      <c r="T478" s="57"/>
    </row>
    <row r="479" spans="1:20">
      <c r="A479" s="83"/>
      <c r="B479" s="83"/>
      <c r="C479" s="83"/>
      <c r="D479" s="83"/>
      <c r="E479" s="83"/>
      <c r="F479" s="83"/>
      <c r="G479" s="83"/>
      <c r="H479" s="83"/>
      <c r="I479" s="83"/>
      <c r="J479" s="83"/>
      <c r="K479" s="83"/>
      <c r="L479" s="83"/>
      <c r="M479" s="47"/>
      <c r="R479" s="57"/>
      <c r="S479" s="57"/>
      <c r="T479" s="57"/>
    </row>
    <row r="480" spans="1:20">
      <c r="A480" s="83"/>
      <c r="B480" s="83"/>
      <c r="C480" s="83"/>
      <c r="D480" s="83"/>
      <c r="E480" s="83"/>
      <c r="F480" s="83"/>
      <c r="G480" s="83"/>
      <c r="H480" s="83"/>
      <c r="I480" s="83"/>
      <c r="J480" s="83"/>
      <c r="K480" s="83"/>
      <c r="L480" s="83"/>
      <c r="M480" s="47"/>
      <c r="R480" s="57"/>
      <c r="S480" s="57"/>
      <c r="T480" s="57"/>
    </row>
    <row r="481" spans="1:20">
      <c r="A481" s="83"/>
      <c r="B481" s="83"/>
      <c r="C481" s="83"/>
      <c r="D481" s="83"/>
      <c r="E481" s="83"/>
      <c r="F481" s="83"/>
      <c r="G481" s="83"/>
      <c r="H481" s="83"/>
      <c r="I481" s="83"/>
      <c r="J481" s="83"/>
      <c r="K481" s="83"/>
      <c r="L481" s="83"/>
      <c r="M481" s="47"/>
      <c r="R481" s="57"/>
      <c r="S481" s="57"/>
      <c r="T481" s="57"/>
    </row>
    <row r="482" spans="1:20">
      <c r="A482" s="83"/>
      <c r="B482" s="83"/>
      <c r="C482" s="83"/>
      <c r="D482" s="83"/>
      <c r="E482" s="83"/>
      <c r="F482" s="83"/>
      <c r="G482" s="83"/>
      <c r="H482" s="83"/>
      <c r="I482" s="83"/>
      <c r="J482" s="83"/>
      <c r="K482" s="83"/>
      <c r="L482" s="83"/>
      <c r="M482" s="47"/>
      <c r="R482" s="57"/>
      <c r="S482" s="57"/>
      <c r="T482" s="57"/>
    </row>
    <row r="483" spans="1:20">
      <c r="A483" s="83"/>
      <c r="B483" s="83"/>
      <c r="C483" s="83"/>
      <c r="D483" s="83"/>
      <c r="E483" s="83"/>
      <c r="F483" s="83"/>
      <c r="G483" s="83"/>
      <c r="H483" s="83"/>
      <c r="I483" s="83"/>
      <c r="J483" s="83"/>
      <c r="K483" s="83"/>
      <c r="L483" s="83"/>
      <c r="M483" s="47"/>
      <c r="R483" s="57"/>
      <c r="S483" s="57"/>
      <c r="T483" s="57"/>
    </row>
    <row r="484" spans="1:20">
      <c r="A484" s="83"/>
      <c r="B484" s="83"/>
      <c r="C484" s="83"/>
      <c r="D484" s="83"/>
      <c r="E484" s="83"/>
      <c r="F484" s="83"/>
      <c r="G484" s="83"/>
      <c r="H484" s="83"/>
      <c r="I484" s="83"/>
      <c r="J484" s="83"/>
      <c r="K484" s="83"/>
      <c r="L484" s="83"/>
      <c r="M484" s="47"/>
      <c r="R484" s="57"/>
      <c r="S484" s="57"/>
      <c r="T484" s="57"/>
    </row>
    <row r="485" spans="1:20">
      <c r="A485" s="83"/>
      <c r="B485" s="83"/>
      <c r="C485" s="83"/>
      <c r="D485" s="83"/>
      <c r="E485" s="83"/>
      <c r="F485" s="83"/>
      <c r="G485" s="83"/>
      <c r="H485" s="83"/>
      <c r="I485" s="83"/>
      <c r="J485" s="83"/>
      <c r="K485" s="83"/>
      <c r="L485" s="83"/>
      <c r="M485" s="47"/>
      <c r="R485" s="57"/>
      <c r="S485" s="57"/>
      <c r="T485" s="57"/>
    </row>
    <row r="486" spans="1:20">
      <c r="A486" s="83"/>
      <c r="B486" s="83"/>
      <c r="C486" s="83"/>
      <c r="D486" s="83"/>
      <c r="E486" s="83"/>
      <c r="F486" s="83"/>
      <c r="G486" s="83"/>
      <c r="H486" s="83"/>
      <c r="I486" s="83"/>
      <c r="J486" s="83"/>
      <c r="K486" s="83"/>
      <c r="L486" s="83"/>
      <c r="M486" s="47"/>
      <c r="R486" s="57"/>
      <c r="S486" s="57"/>
      <c r="T486" s="57"/>
    </row>
    <row r="487" spans="1:20">
      <c r="A487" s="83"/>
      <c r="B487" s="83"/>
      <c r="C487" s="83"/>
      <c r="D487" s="83"/>
      <c r="E487" s="83"/>
      <c r="F487" s="83"/>
      <c r="G487" s="83"/>
      <c r="H487" s="83"/>
      <c r="I487" s="83"/>
      <c r="J487" s="83"/>
      <c r="K487" s="83"/>
      <c r="L487" s="83"/>
      <c r="M487" s="47"/>
      <c r="R487" s="57"/>
      <c r="S487" s="57"/>
      <c r="T487" s="57"/>
    </row>
    <row r="488" spans="1:20">
      <c r="A488" s="83"/>
      <c r="B488" s="83"/>
      <c r="C488" s="83"/>
      <c r="D488" s="83"/>
      <c r="E488" s="83"/>
      <c r="F488" s="83"/>
      <c r="G488" s="83"/>
      <c r="H488" s="83"/>
      <c r="I488" s="83"/>
      <c r="J488" s="83"/>
      <c r="K488" s="83"/>
      <c r="L488" s="83"/>
      <c r="M488" s="47"/>
      <c r="R488" s="57"/>
      <c r="S488" s="57"/>
      <c r="T488" s="57"/>
    </row>
    <row r="489" spans="1:20">
      <c r="A489" s="83"/>
      <c r="B489" s="83"/>
      <c r="C489" s="83"/>
      <c r="D489" s="83"/>
      <c r="E489" s="83"/>
      <c r="F489" s="83"/>
      <c r="G489" s="83"/>
      <c r="H489" s="83"/>
      <c r="I489" s="83"/>
      <c r="J489" s="83"/>
      <c r="K489" s="83"/>
      <c r="L489" s="83"/>
      <c r="M489" s="47"/>
      <c r="R489" s="57"/>
      <c r="S489" s="57"/>
      <c r="T489" s="57"/>
    </row>
    <row r="490" spans="1:20">
      <c r="A490" s="83"/>
      <c r="B490" s="83"/>
      <c r="C490" s="83"/>
      <c r="D490" s="83"/>
      <c r="E490" s="83"/>
      <c r="F490" s="83"/>
      <c r="G490" s="83"/>
      <c r="H490" s="83"/>
      <c r="I490" s="83"/>
      <c r="J490" s="83"/>
      <c r="K490" s="83"/>
      <c r="L490" s="83"/>
      <c r="M490" s="47"/>
      <c r="R490" s="57"/>
      <c r="S490" s="57"/>
      <c r="T490" s="57"/>
    </row>
    <row r="491" spans="1:20">
      <c r="A491" s="83"/>
      <c r="B491" s="83"/>
      <c r="C491" s="83"/>
      <c r="D491" s="83"/>
      <c r="E491" s="83"/>
      <c r="F491" s="83"/>
      <c r="G491" s="83"/>
      <c r="H491" s="83"/>
      <c r="I491" s="83"/>
      <c r="J491" s="83"/>
      <c r="K491" s="83"/>
      <c r="L491" s="83"/>
      <c r="M491" s="47"/>
      <c r="R491" s="57"/>
      <c r="S491" s="57"/>
      <c r="T491" s="57"/>
    </row>
    <row r="492" spans="1:20">
      <c r="A492" s="83"/>
      <c r="B492" s="83"/>
      <c r="C492" s="83"/>
      <c r="D492" s="83"/>
      <c r="E492" s="83"/>
      <c r="F492" s="83"/>
      <c r="G492" s="83"/>
      <c r="H492" s="83"/>
      <c r="I492" s="83"/>
      <c r="J492" s="83"/>
      <c r="K492" s="83"/>
      <c r="L492" s="83"/>
      <c r="M492" s="47"/>
      <c r="R492" s="57"/>
      <c r="S492" s="57"/>
      <c r="T492" s="57"/>
    </row>
    <row r="493" spans="1:20">
      <c r="A493" s="83"/>
      <c r="B493" s="83"/>
      <c r="C493" s="83"/>
      <c r="D493" s="83"/>
      <c r="E493" s="83"/>
      <c r="F493" s="83"/>
      <c r="G493" s="83"/>
      <c r="H493" s="83"/>
      <c r="I493" s="83"/>
      <c r="J493" s="83"/>
      <c r="K493" s="83"/>
      <c r="L493" s="83"/>
      <c r="M493" s="47"/>
      <c r="R493" s="57"/>
      <c r="S493" s="57"/>
      <c r="T493" s="57"/>
    </row>
    <row r="494" spans="1:20">
      <c r="A494" s="83"/>
      <c r="B494" s="83"/>
      <c r="C494" s="83"/>
      <c r="D494" s="83"/>
      <c r="E494" s="83"/>
      <c r="F494" s="83"/>
      <c r="G494" s="83"/>
      <c r="H494" s="83"/>
      <c r="I494" s="83"/>
      <c r="J494" s="83"/>
      <c r="K494" s="83"/>
      <c r="L494" s="83"/>
      <c r="M494" s="47"/>
      <c r="R494" s="57"/>
      <c r="S494" s="57"/>
      <c r="T494" s="57"/>
    </row>
    <row r="495" spans="1:20">
      <c r="A495" s="83"/>
      <c r="B495" s="83"/>
      <c r="C495" s="83"/>
      <c r="D495" s="83"/>
      <c r="E495" s="83"/>
      <c r="F495" s="83"/>
      <c r="G495" s="83"/>
      <c r="H495" s="83"/>
      <c r="I495" s="83"/>
      <c r="J495" s="83"/>
      <c r="K495" s="83"/>
      <c r="L495" s="83"/>
      <c r="M495" s="47"/>
      <c r="R495" s="57"/>
      <c r="S495" s="57"/>
      <c r="T495" s="57"/>
    </row>
    <row r="496" spans="1:20">
      <c r="A496" s="83"/>
      <c r="B496" s="83"/>
      <c r="C496" s="83"/>
      <c r="D496" s="83"/>
      <c r="E496" s="83"/>
      <c r="F496" s="83"/>
      <c r="G496" s="83"/>
      <c r="H496" s="83"/>
      <c r="I496" s="83"/>
      <c r="J496" s="83"/>
      <c r="K496" s="83"/>
      <c r="L496" s="83"/>
      <c r="M496" s="47"/>
      <c r="R496" s="57"/>
      <c r="S496" s="57"/>
      <c r="T496" s="57"/>
    </row>
    <row r="497" spans="1:20">
      <c r="A497" s="83"/>
      <c r="B497" s="83"/>
      <c r="C497" s="83"/>
      <c r="D497" s="83"/>
      <c r="E497" s="83"/>
      <c r="F497" s="83"/>
      <c r="G497" s="83"/>
      <c r="H497" s="83"/>
      <c r="I497" s="83"/>
      <c r="J497" s="83"/>
      <c r="K497" s="83"/>
      <c r="L497" s="83"/>
      <c r="M497" s="47"/>
      <c r="R497" s="57"/>
      <c r="S497" s="57"/>
      <c r="T497" s="57"/>
    </row>
    <row r="498" spans="1:20">
      <c r="A498" s="83"/>
      <c r="B498" s="83"/>
      <c r="C498" s="83"/>
      <c r="D498" s="83"/>
      <c r="E498" s="83"/>
      <c r="F498" s="83"/>
      <c r="G498" s="83"/>
      <c r="H498" s="83"/>
      <c r="I498" s="83"/>
      <c r="J498" s="83"/>
      <c r="K498" s="83"/>
      <c r="L498" s="83"/>
      <c r="M498" s="47"/>
      <c r="R498" s="57"/>
      <c r="S498" s="57"/>
      <c r="T498" s="57"/>
    </row>
    <row r="499" spans="1:20">
      <c r="A499" s="83"/>
      <c r="B499" s="83"/>
      <c r="C499" s="83"/>
      <c r="D499" s="83"/>
      <c r="E499" s="83"/>
      <c r="F499" s="83"/>
      <c r="G499" s="83"/>
      <c r="H499" s="83"/>
      <c r="I499" s="83"/>
      <c r="J499" s="83"/>
      <c r="K499" s="83"/>
      <c r="L499" s="83"/>
      <c r="M499" s="47"/>
      <c r="R499" s="57"/>
      <c r="S499" s="57"/>
      <c r="T499" s="57"/>
    </row>
    <row r="500" spans="1:20">
      <c r="A500" s="83"/>
      <c r="B500" s="83"/>
      <c r="C500" s="83"/>
      <c r="D500" s="83"/>
      <c r="E500" s="83"/>
      <c r="F500" s="83"/>
      <c r="G500" s="83"/>
      <c r="H500" s="83"/>
      <c r="I500" s="83"/>
      <c r="J500" s="83"/>
      <c r="K500" s="83"/>
      <c r="L500" s="83"/>
      <c r="M500" s="47"/>
      <c r="R500" s="57"/>
      <c r="S500" s="57"/>
      <c r="T500" s="57"/>
    </row>
    <row r="501" spans="1:20">
      <c r="A501" s="83"/>
      <c r="B501" s="83"/>
      <c r="C501" s="83"/>
      <c r="D501" s="83"/>
      <c r="E501" s="83"/>
      <c r="F501" s="83"/>
      <c r="G501" s="83"/>
      <c r="H501" s="83"/>
      <c r="I501" s="83"/>
      <c r="J501" s="83"/>
      <c r="K501" s="83"/>
      <c r="L501" s="83"/>
      <c r="M501" s="47"/>
      <c r="R501" s="57"/>
      <c r="S501" s="57"/>
      <c r="T501" s="57"/>
    </row>
    <row r="502" spans="1:20">
      <c r="A502" s="83"/>
      <c r="B502" s="83"/>
      <c r="C502" s="83"/>
      <c r="D502" s="83"/>
      <c r="E502" s="83"/>
      <c r="F502" s="83"/>
      <c r="G502" s="83"/>
      <c r="H502" s="83"/>
      <c r="I502" s="83"/>
      <c r="J502" s="83"/>
      <c r="K502" s="83"/>
      <c r="L502" s="83"/>
      <c r="M502" s="47"/>
      <c r="R502" s="57"/>
      <c r="S502" s="57"/>
      <c r="T502" s="57"/>
    </row>
    <row r="503" spans="1:20">
      <c r="A503" s="83"/>
      <c r="B503" s="83"/>
      <c r="C503" s="83"/>
      <c r="D503" s="83"/>
      <c r="E503" s="83"/>
      <c r="F503" s="83"/>
      <c r="G503" s="83"/>
      <c r="H503" s="83"/>
      <c r="I503" s="83"/>
      <c r="J503" s="83"/>
      <c r="K503" s="83"/>
      <c r="L503" s="83"/>
      <c r="M503" s="47"/>
      <c r="R503" s="57"/>
      <c r="S503" s="57"/>
      <c r="T503" s="57"/>
    </row>
    <row r="504" spans="1:20">
      <c r="A504" s="83"/>
      <c r="B504" s="83"/>
      <c r="C504" s="83"/>
      <c r="D504" s="83"/>
      <c r="E504" s="83"/>
      <c r="F504" s="83"/>
      <c r="G504" s="83"/>
      <c r="H504" s="83"/>
      <c r="I504" s="83"/>
      <c r="J504" s="83"/>
      <c r="K504" s="83"/>
      <c r="L504" s="83"/>
      <c r="M504" s="47"/>
      <c r="R504" s="57"/>
      <c r="S504" s="57"/>
      <c r="T504" s="57"/>
    </row>
    <row r="505" spans="1:20">
      <c r="A505" s="83"/>
      <c r="B505" s="83"/>
      <c r="C505" s="83"/>
      <c r="D505" s="83"/>
      <c r="E505" s="83"/>
      <c r="F505" s="83"/>
      <c r="G505" s="83"/>
      <c r="H505" s="83"/>
      <c r="I505" s="83"/>
      <c r="J505" s="83"/>
      <c r="K505" s="83"/>
      <c r="L505" s="83"/>
      <c r="M505" s="47"/>
      <c r="R505" s="57"/>
      <c r="S505" s="57"/>
      <c r="T505" s="57"/>
    </row>
    <row r="506" spans="1:20">
      <c r="A506" s="83"/>
      <c r="B506" s="83"/>
      <c r="C506" s="83"/>
      <c r="D506" s="83"/>
      <c r="E506" s="83"/>
      <c r="F506" s="83"/>
      <c r="G506" s="83"/>
      <c r="H506" s="83"/>
      <c r="I506" s="83"/>
      <c r="J506" s="83"/>
      <c r="K506" s="83"/>
      <c r="L506" s="83"/>
      <c r="M506" s="47"/>
      <c r="R506" s="57"/>
      <c r="S506" s="57"/>
      <c r="T506" s="57"/>
    </row>
    <row r="507" spans="1:20">
      <c r="A507" s="83"/>
      <c r="B507" s="83"/>
      <c r="C507" s="83"/>
      <c r="D507" s="83"/>
      <c r="E507" s="83"/>
      <c r="F507" s="83"/>
      <c r="G507" s="83"/>
      <c r="H507" s="83"/>
      <c r="I507" s="83"/>
      <c r="J507" s="83"/>
      <c r="K507" s="83"/>
      <c r="L507" s="83"/>
      <c r="M507" s="47"/>
      <c r="R507" s="57"/>
      <c r="S507" s="57"/>
      <c r="T507" s="57"/>
    </row>
    <row r="508" spans="1:20">
      <c r="A508" s="83"/>
      <c r="B508" s="83"/>
      <c r="C508" s="83"/>
      <c r="D508" s="83"/>
      <c r="E508" s="83"/>
      <c r="F508" s="83"/>
      <c r="G508" s="83"/>
      <c r="H508" s="83"/>
      <c r="I508" s="83"/>
      <c r="J508" s="83"/>
      <c r="K508" s="83"/>
      <c r="L508" s="83"/>
      <c r="M508" s="47"/>
      <c r="R508" s="57"/>
      <c r="S508" s="57"/>
      <c r="T508" s="57"/>
    </row>
    <row r="509" spans="1:20">
      <c r="A509" s="83"/>
      <c r="B509" s="83"/>
      <c r="C509" s="83"/>
      <c r="D509" s="83"/>
      <c r="E509" s="83"/>
      <c r="F509" s="83"/>
      <c r="G509" s="83"/>
      <c r="H509" s="83"/>
      <c r="I509" s="83"/>
      <c r="J509" s="83"/>
      <c r="K509" s="83"/>
      <c r="L509" s="83"/>
      <c r="M509" s="47"/>
      <c r="R509" s="57"/>
      <c r="S509" s="57"/>
      <c r="T509" s="57"/>
    </row>
    <row r="510" spans="1:20">
      <c r="A510" s="83"/>
      <c r="B510" s="83"/>
      <c r="C510" s="83"/>
      <c r="D510" s="83"/>
      <c r="E510" s="83"/>
      <c r="F510" s="83"/>
      <c r="G510" s="83"/>
      <c r="H510" s="83"/>
      <c r="I510" s="83"/>
      <c r="J510" s="83"/>
      <c r="K510" s="83"/>
      <c r="L510" s="83"/>
      <c r="M510" s="47"/>
      <c r="R510" s="57"/>
      <c r="S510" s="57"/>
      <c r="T510" s="57"/>
    </row>
    <row r="511" spans="1:20">
      <c r="A511" s="83"/>
      <c r="B511" s="83"/>
      <c r="C511" s="83"/>
      <c r="D511" s="83"/>
      <c r="E511" s="83"/>
      <c r="F511" s="83"/>
      <c r="G511" s="83"/>
      <c r="H511" s="83"/>
      <c r="I511" s="83"/>
      <c r="J511" s="83"/>
      <c r="K511" s="83"/>
      <c r="L511" s="83"/>
      <c r="M511" s="47"/>
      <c r="R511" s="57"/>
      <c r="S511" s="57"/>
      <c r="T511" s="57"/>
    </row>
    <row r="512" spans="1:20">
      <c r="A512" s="83"/>
      <c r="B512" s="83"/>
      <c r="C512" s="83"/>
      <c r="D512" s="83"/>
      <c r="E512" s="83"/>
      <c r="F512" s="83"/>
      <c r="G512" s="83"/>
      <c r="H512" s="83"/>
      <c r="I512" s="83"/>
      <c r="J512" s="83"/>
      <c r="K512" s="83"/>
      <c r="L512" s="83"/>
      <c r="M512" s="47"/>
      <c r="R512" s="57"/>
      <c r="S512" s="57"/>
      <c r="T512" s="57"/>
    </row>
    <row r="513" spans="1:20">
      <c r="A513" s="83"/>
      <c r="B513" s="83"/>
      <c r="C513" s="83"/>
      <c r="D513" s="83"/>
      <c r="E513" s="83"/>
      <c r="F513" s="83"/>
      <c r="G513" s="83"/>
      <c r="H513" s="83"/>
      <c r="I513" s="83"/>
      <c r="J513" s="83"/>
      <c r="K513" s="83"/>
      <c r="L513" s="83"/>
      <c r="M513" s="47"/>
      <c r="R513" s="57"/>
      <c r="S513" s="57"/>
      <c r="T513" s="57"/>
    </row>
    <row r="514" spans="1:20">
      <c r="A514" s="83"/>
      <c r="B514" s="83"/>
      <c r="C514" s="83"/>
      <c r="D514" s="83"/>
      <c r="E514" s="83"/>
      <c r="F514" s="83"/>
      <c r="G514" s="83"/>
      <c r="H514" s="83"/>
      <c r="I514" s="83"/>
      <c r="J514" s="83"/>
      <c r="K514" s="83"/>
      <c r="L514" s="83"/>
      <c r="M514" s="47"/>
      <c r="R514" s="57"/>
      <c r="S514" s="57"/>
      <c r="T514" s="57"/>
    </row>
    <row r="515" spans="1:20">
      <c r="A515" s="83"/>
      <c r="B515" s="83"/>
      <c r="C515" s="83"/>
      <c r="D515" s="83"/>
      <c r="E515" s="83"/>
      <c r="F515" s="83"/>
      <c r="G515" s="83"/>
      <c r="H515" s="83"/>
      <c r="I515" s="83"/>
      <c r="J515" s="83"/>
      <c r="K515" s="83"/>
      <c r="L515" s="83"/>
      <c r="M515" s="47"/>
      <c r="R515" s="57"/>
      <c r="S515" s="57"/>
      <c r="T515" s="57"/>
    </row>
    <row r="516" spans="1:20">
      <c r="A516" s="83"/>
      <c r="B516" s="83"/>
      <c r="C516" s="83"/>
      <c r="D516" s="83"/>
      <c r="E516" s="83"/>
      <c r="F516" s="83"/>
      <c r="G516" s="83"/>
      <c r="H516" s="83"/>
      <c r="I516" s="83"/>
      <c r="J516" s="83"/>
      <c r="K516" s="83"/>
      <c r="L516" s="83"/>
      <c r="M516" s="47"/>
      <c r="R516" s="57"/>
      <c r="S516" s="57"/>
      <c r="T516" s="57"/>
    </row>
    <row r="517" spans="1:20">
      <c r="A517" s="83"/>
      <c r="B517" s="83"/>
      <c r="C517" s="83"/>
      <c r="D517" s="83"/>
      <c r="E517" s="83"/>
      <c r="F517" s="83"/>
      <c r="G517" s="83"/>
      <c r="H517" s="83"/>
      <c r="I517" s="83"/>
      <c r="J517" s="83"/>
      <c r="K517" s="83"/>
      <c r="L517" s="83"/>
      <c r="M517" s="47"/>
      <c r="R517" s="57"/>
      <c r="S517" s="57"/>
      <c r="T517" s="57"/>
    </row>
    <row r="518" spans="1:20">
      <c r="A518" s="83"/>
      <c r="B518" s="83"/>
      <c r="C518" s="83"/>
      <c r="D518" s="83"/>
      <c r="E518" s="83"/>
      <c r="F518" s="83"/>
      <c r="G518" s="83"/>
      <c r="H518" s="83"/>
      <c r="I518" s="83"/>
      <c r="J518" s="83"/>
      <c r="K518" s="83"/>
      <c r="L518" s="83"/>
      <c r="M518" s="47"/>
      <c r="R518" s="57"/>
      <c r="S518" s="57"/>
      <c r="T518" s="57"/>
    </row>
    <row r="519" spans="1:20">
      <c r="A519" s="83"/>
      <c r="B519" s="83"/>
      <c r="C519" s="83"/>
      <c r="D519" s="83"/>
      <c r="E519" s="83"/>
      <c r="F519" s="83"/>
      <c r="G519" s="83"/>
      <c r="H519" s="83"/>
      <c r="I519" s="83"/>
      <c r="J519" s="83"/>
      <c r="K519" s="83"/>
      <c r="L519" s="83"/>
      <c r="M519" s="47"/>
      <c r="R519" s="57"/>
      <c r="S519" s="57"/>
      <c r="T519" s="57"/>
    </row>
    <row r="520" spans="1:20">
      <c r="A520" s="83"/>
      <c r="B520" s="83"/>
      <c r="C520" s="83"/>
      <c r="D520" s="83"/>
      <c r="E520" s="83"/>
      <c r="F520" s="83"/>
      <c r="G520" s="83"/>
      <c r="H520" s="83"/>
      <c r="I520" s="83"/>
      <c r="J520" s="83"/>
      <c r="K520" s="83"/>
      <c r="L520" s="83"/>
      <c r="M520" s="47"/>
      <c r="R520" s="57"/>
      <c r="S520" s="57"/>
      <c r="T520" s="57"/>
    </row>
    <row r="521" spans="1:20">
      <c r="A521" s="83"/>
      <c r="B521" s="83"/>
      <c r="C521" s="83"/>
      <c r="D521" s="83"/>
      <c r="E521" s="83"/>
      <c r="F521" s="83"/>
      <c r="G521" s="83"/>
      <c r="H521" s="83"/>
      <c r="I521" s="83"/>
      <c r="J521" s="83"/>
      <c r="K521" s="83"/>
      <c r="L521" s="83"/>
      <c r="M521" s="47"/>
      <c r="R521" s="57"/>
      <c r="S521" s="57"/>
      <c r="T521" s="57"/>
    </row>
    <row r="522" spans="1:20">
      <c r="A522" s="83"/>
      <c r="B522" s="83"/>
      <c r="C522" s="83"/>
      <c r="D522" s="83"/>
      <c r="E522" s="83"/>
      <c r="F522" s="83"/>
      <c r="G522" s="83"/>
      <c r="H522" s="83"/>
      <c r="I522" s="83"/>
      <c r="J522" s="83"/>
      <c r="K522" s="83"/>
      <c r="L522" s="83"/>
      <c r="M522" s="47"/>
      <c r="R522" s="57"/>
      <c r="S522" s="57"/>
      <c r="T522" s="57"/>
    </row>
    <row r="523" spans="1:20">
      <c r="A523" s="83"/>
      <c r="B523" s="83"/>
      <c r="C523" s="83"/>
      <c r="D523" s="83"/>
      <c r="E523" s="83"/>
      <c r="F523" s="83"/>
      <c r="G523" s="83"/>
      <c r="H523" s="83"/>
      <c r="I523" s="83"/>
      <c r="J523" s="83"/>
      <c r="K523" s="83"/>
      <c r="L523" s="83"/>
      <c r="M523" s="47"/>
      <c r="R523" s="57"/>
      <c r="S523" s="57"/>
      <c r="T523" s="57"/>
    </row>
    <row r="524" spans="1:20">
      <c r="A524" s="83"/>
      <c r="B524" s="83"/>
      <c r="C524" s="83"/>
      <c r="D524" s="83"/>
      <c r="E524" s="83"/>
      <c r="F524" s="83"/>
      <c r="G524" s="83"/>
      <c r="H524" s="83"/>
      <c r="I524" s="83"/>
      <c r="J524" s="83"/>
      <c r="K524" s="83"/>
      <c r="L524" s="83"/>
      <c r="M524" s="47"/>
      <c r="R524" s="57"/>
      <c r="S524" s="57"/>
      <c r="T524" s="57"/>
    </row>
    <row r="525" spans="1:20">
      <c r="A525" s="83"/>
      <c r="B525" s="83"/>
      <c r="C525" s="83"/>
      <c r="D525" s="83"/>
      <c r="E525" s="83"/>
      <c r="F525" s="83"/>
      <c r="G525" s="83"/>
      <c r="H525" s="83"/>
      <c r="I525" s="83"/>
      <c r="J525" s="83"/>
      <c r="K525" s="83"/>
      <c r="L525" s="83"/>
      <c r="M525" s="47"/>
      <c r="R525" s="57"/>
      <c r="S525" s="57"/>
      <c r="T525" s="57"/>
    </row>
    <row r="526" spans="1:20">
      <c r="A526" s="83"/>
      <c r="B526" s="83"/>
      <c r="C526" s="83"/>
      <c r="D526" s="83"/>
      <c r="E526" s="83"/>
      <c r="F526" s="83"/>
      <c r="G526" s="83"/>
      <c r="H526" s="83"/>
      <c r="I526" s="83"/>
      <c r="J526" s="83"/>
      <c r="K526" s="83"/>
      <c r="L526" s="83"/>
      <c r="M526" s="47"/>
      <c r="R526" s="57"/>
      <c r="S526" s="57"/>
      <c r="T526" s="57"/>
    </row>
    <row r="527" spans="1:20">
      <c r="A527" s="83"/>
      <c r="B527" s="83"/>
      <c r="C527" s="83"/>
      <c r="D527" s="83"/>
      <c r="E527" s="83"/>
      <c r="F527" s="83"/>
      <c r="G527" s="83"/>
      <c r="H527" s="83"/>
      <c r="I527" s="83"/>
      <c r="J527" s="83"/>
      <c r="K527" s="83"/>
      <c r="L527" s="83"/>
      <c r="M527" s="47"/>
      <c r="R527" s="57"/>
      <c r="S527" s="57"/>
      <c r="T527" s="57"/>
    </row>
    <row r="528" spans="1:20">
      <c r="A528" s="83"/>
      <c r="B528" s="83"/>
      <c r="C528" s="83"/>
      <c r="D528" s="83"/>
      <c r="E528" s="83"/>
      <c r="F528" s="83"/>
      <c r="G528" s="83"/>
      <c r="H528" s="83"/>
      <c r="I528" s="83"/>
      <c r="J528" s="83"/>
      <c r="K528" s="83"/>
      <c r="L528" s="83"/>
      <c r="M528" s="47"/>
      <c r="R528" s="57"/>
      <c r="S528" s="57"/>
      <c r="T528" s="57"/>
    </row>
    <row r="529" spans="1:20">
      <c r="A529" s="83"/>
      <c r="B529" s="83"/>
      <c r="C529" s="83"/>
      <c r="D529" s="83"/>
      <c r="E529" s="83"/>
      <c r="F529" s="83"/>
      <c r="G529" s="83"/>
      <c r="H529" s="83"/>
      <c r="I529" s="83"/>
      <c r="J529" s="83"/>
      <c r="K529" s="83"/>
      <c r="L529" s="83"/>
      <c r="M529" s="47"/>
      <c r="R529" s="57"/>
      <c r="S529" s="57"/>
      <c r="T529" s="57"/>
    </row>
    <row r="530" spans="1:20">
      <c r="A530" s="83"/>
      <c r="B530" s="83"/>
      <c r="C530" s="83"/>
      <c r="D530" s="83"/>
      <c r="E530" s="83"/>
      <c r="F530" s="83"/>
      <c r="G530" s="83"/>
      <c r="H530" s="83"/>
      <c r="I530" s="83"/>
      <c r="J530" s="83"/>
      <c r="K530" s="83"/>
      <c r="L530" s="83"/>
      <c r="M530" s="47"/>
      <c r="R530" s="57"/>
      <c r="S530" s="57"/>
      <c r="T530" s="57"/>
    </row>
    <row r="531" spans="1:20">
      <c r="A531" s="83"/>
      <c r="B531" s="83"/>
      <c r="C531" s="83"/>
      <c r="D531" s="83"/>
      <c r="E531" s="83"/>
      <c r="F531" s="83"/>
      <c r="G531" s="83"/>
      <c r="H531" s="83"/>
      <c r="I531" s="83"/>
      <c r="J531" s="83"/>
      <c r="K531" s="83"/>
      <c r="L531" s="83"/>
      <c r="M531" s="47"/>
      <c r="R531" s="57"/>
      <c r="S531" s="57"/>
      <c r="T531" s="57"/>
    </row>
    <row r="532" spans="1:20">
      <c r="A532" s="83"/>
      <c r="B532" s="83"/>
      <c r="C532" s="83"/>
      <c r="D532" s="83"/>
      <c r="E532" s="83"/>
      <c r="F532" s="83"/>
      <c r="G532" s="83"/>
      <c r="H532" s="83"/>
      <c r="I532" s="83"/>
      <c r="J532" s="83"/>
      <c r="K532" s="83"/>
      <c r="L532" s="83"/>
      <c r="M532" s="47"/>
      <c r="R532" s="57"/>
      <c r="S532" s="57"/>
      <c r="T532" s="57"/>
    </row>
    <row r="533" spans="1:20">
      <c r="A533" s="83"/>
      <c r="B533" s="83"/>
      <c r="C533" s="83"/>
      <c r="D533" s="83"/>
      <c r="E533" s="83"/>
      <c r="F533" s="83"/>
      <c r="G533" s="83"/>
      <c r="H533" s="83"/>
      <c r="I533" s="83"/>
      <c r="J533" s="83"/>
      <c r="K533" s="83"/>
      <c r="L533" s="83"/>
      <c r="M533" s="47"/>
      <c r="R533" s="57"/>
      <c r="S533" s="57"/>
      <c r="T533" s="57"/>
    </row>
    <row r="534" spans="1:20">
      <c r="A534" s="83"/>
      <c r="B534" s="83"/>
      <c r="C534" s="83"/>
      <c r="D534" s="83"/>
      <c r="E534" s="83"/>
      <c r="F534" s="83"/>
      <c r="G534" s="83"/>
      <c r="H534" s="83"/>
      <c r="I534" s="83"/>
      <c r="J534" s="83"/>
      <c r="K534" s="83"/>
      <c r="L534" s="83"/>
      <c r="M534" s="47"/>
      <c r="R534" s="57"/>
      <c r="S534" s="57"/>
      <c r="T534" s="57"/>
    </row>
    <row r="535" spans="1:20">
      <c r="A535" s="83"/>
      <c r="B535" s="83"/>
      <c r="C535" s="83"/>
      <c r="D535" s="83"/>
      <c r="E535" s="83"/>
      <c r="F535" s="83"/>
      <c r="G535" s="83"/>
      <c r="H535" s="83"/>
      <c r="I535" s="83"/>
      <c r="J535" s="83"/>
      <c r="K535" s="83"/>
      <c r="L535" s="83"/>
      <c r="M535" s="47"/>
      <c r="R535" s="57"/>
      <c r="S535" s="57"/>
      <c r="T535" s="57"/>
    </row>
    <row r="536" spans="1:20">
      <c r="A536" s="83"/>
      <c r="B536" s="83"/>
      <c r="C536" s="83"/>
      <c r="D536" s="83"/>
      <c r="E536" s="83"/>
      <c r="F536" s="83"/>
      <c r="G536" s="83"/>
      <c r="H536" s="83"/>
      <c r="I536" s="83"/>
      <c r="J536" s="83"/>
      <c r="K536" s="83"/>
      <c r="L536" s="83"/>
      <c r="M536" s="47"/>
      <c r="R536" s="57"/>
      <c r="S536" s="57"/>
      <c r="T536" s="57"/>
    </row>
    <row r="537" spans="1:20">
      <c r="A537" s="83"/>
      <c r="B537" s="83"/>
      <c r="C537" s="83"/>
      <c r="D537" s="83"/>
      <c r="E537" s="83"/>
      <c r="F537" s="83"/>
      <c r="G537" s="83"/>
      <c r="H537" s="83"/>
      <c r="I537" s="83"/>
      <c r="J537" s="83"/>
      <c r="K537" s="83"/>
      <c r="L537" s="83"/>
      <c r="M537" s="47"/>
      <c r="R537" s="57"/>
      <c r="S537" s="57"/>
      <c r="T537" s="57"/>
    </row>
    <row r="538" spans="1:20">
      <c r="A538" s="83"/>
      <c r="B538" s="83"/>
      <c r="C538" s="83"/>
      <c r="D538" s="83"/>
      <c r="E538" s="83"/>
      <c r="F538" s="83"/>
      <c r="G538" s="83"/>
      <c r="H538" s="83"/>
      <c r="I538" s="83"/>
      <c r="J538" s="83"/>
      <c r="K538" s="83"/>
      <c r="L538" s="83"/>
      <c r="M538" s="47"/>
      <c r="R538" s="57"/>
      <c r="S538" s="57"/>
      <c r="T538" s="57"/>
    </row>
    <row r="539" spans="1:20">
      <c r="A539" s="83"/>
      <c r="B539" s="83"/>
      <c r="C539" s="83"/>
      <c r="D539" s="83"/>
      <c r="E539" s="83"/>
      <c r="F539" s="83"/>
      <c r="G539" s="83"/>
      <c r="H539" s="83"/>
      <c r="I539" s="83"/>
      <c r="J539" s="83"/>
      <c r="K539" s="83"/>
      <c r="L539" s="83"/>
      <c r="M539" s="47"/>
      <c r="R539" s="57"/>
      <c r="S539" s="57"/>
      <c r="T539" s="57"/>
    </row>
    <row r="540" spans="1:20">
      <c r="A540" s="83"/>
      <c r="B540" s="83"/>
      <c r="C540" s="83"/>
      <c r="D540" s="83"/>
      <c r="E540" s="83"/>
      <c r="F540" s="83"/>
      <c r="G540" s="83"/>
      <c r="H540" s="83"/>
      <c r="I540" s="83"/>
      <c r="J540" s="83"/>
      <c r="K540" s="83"/>
      <c r="L540" s="83"/>
      <c r="M540" s="47"/>
      <c r="R540" s="57"/>
      <c r="S540" s="57"/>
      <c r="T540" s="57"/>
    </row>
    <row r="541" spans="1:20">
      <c r="A541" s="83"/>
      <c r="B541" s="83"/>
      <c r="C541" s="83"/>
      <c r="D541" s="83"/>
      <c r="E541" s="83"/>
      <c r="F541" s="83"/>
      <c r="G541" s="83"/>
      <c r="H541" s="83"/>
      <c r="I541" s="83"/>
      <c r="J541" s="83"/>
      <c r="K541" s="83"/>
      <c r="L541" s="83"/>
      <c r="M541" s="47"/>
      <c r="R541" s="57"/>
      <c r="S541" s="57"/>
      <c r="T541" s="57"/>
    </row>
    <row r="542" spans="1:20">
      <c r="A542" s="83"/>
      <c r="B542" s="83"/>
      <c r="C542" s="83"/>
      <c r="D542" s="83"/>
      <c r="E542" s="83"/>
      <c r="F542" s="83"/>
      <c r="G542" s="83"/>
      <c r="H542" s="83"/>
      <c r="I542" s="83"/>
      <c r="J542" s="83"/>
      <c r="K542" s="83"/>
      <c r="L542" s="83"/>
      <c r="M542" s="47"/>
      <c r="R542" s="57"/>
      <c r="S542" s="57"/>
      <c r="T542" s="57"/>
    </row>
    <row r="543" spans="1:20">
      <c r="A543" s="83"/>
      <c r="B543" s="83"/>
      <c r="C543" s="83"/>
      <c r="D543" s="83"/>
      <c r="E543" s="83"/>
      <c r="F543" s="83"/>
      <c r="G543" s="83"/>
      <c r="H543" s="83"/>
      <c r="I543" s="83"/>
      <c r="J543" s="83"/>
      <c r="K543" s="83"/>
      <c r="L543" s="83"/>
      <c r="M543" s="47"/>
      <c r="R543" s="57"/>
      <c r="S543" s="57"/>
      <c r="T543" s="57"/>
    </row>
    <row r="544" spans="1:20">
      <c r="A544" s="83"/>
      <c r="B544" s="83"/>
      <c r="C544" s="83"/>
      <c r="D544" s="83"/>
      <c r="E544" s="83"/>
      <c r="F544" s="83"/>
      <c r="G544" s="83"/>
      <c r="H544" s="83"/>
      <c r="I544" s="83"/>
      <c r="J544" s="83"/>
      <c r="K544" s="83"/>
      <c r="L544" s="83"/>
      <c r="M544" s="47"/>
      <c r="R544" s="57"/>
      <c r="S544" s="57"/>
      <c r="T544" s="57"/>
    </row>
    <row r="545" spans="1:20">
      <c r="A545" s="83"/>
      <c r="B545" s="83"/>
      <c r="C545" s="83"/>
      <c r="D545" s="83"/>
      <c r="E545" s="83"/>
      <c r="F545" s="83"/>
      <c r="G545" s="83"/>
      <c r="H545" s="83"/>
      <c r="I545" s="83"/>
      <c r="J545" s="83"/>
      <c r="K545" s="83"/>
      <c r="L545" s="83"/>
      <c r="M545" s="47"/>
      <c r="R545" s="57"/>
      <c r="S545" s="57"/>
      <c r="T545" s="57"/>
    </row>
    <row r="546" spans="1:20">
      <c r="A546" s="83"/>
      <c r="B546" s="83"/>
      <c r="C546" s="83"/>
      <c r="D546" s="83"/>
      <c r="E546" s="83"/>
      <c r="F546" s="83"/>
      <c r="G546" s="83"/>
      <c r="H546" s="83"/>
      <c r="I546" s="83"/>
      <c r="J546" s="83"/>
      <c r="K546" s="83"/>
      <c r="L546" s="83"/>
      <c r="M546" s="47"/>
      <c r="R546" s="57"/>
      <c r="S546" s="57"/>
      <c r="T546" s="57"/>
    </row>
    <row r="547" spans="1:20">
      <c r="A547" s="83"/>
      <c r="B547" s="83"/>
      <c r="C547" s="83"/>
      <c r="D547" s="83"/>
      <c r="E547" s="83"/>
      <c r="F547" s="83"/>
      <c r="G547" s="83"/>
      <c r="H547" s="83"/>
      <c r="I547" s="83"/>
      <c r="J547" s="83"/>
      <c r="K547" s="83"/>
      <c r="L547" s="83"/>
      <c r="M547" s="47"/>
      <c r="R547" s="57"/>
      <c r="S547" s="57"/>
      <c r="T547" s="57"/>
    </row>
    <row r="548" spans="1:20">
      <c r="A548" s="83"/>
      <c r="B548" s="83"/>
      <c r="C548" s="83"/>
      <c r="D548" s="83"/>
      <c r="E548" s="83"/>
      <c r="F548" s="83"/>
      <c r="G548" s="83"/>
      <c r="H548" s="83"/>
      <c r="I548" s="83"/>
      <c r="J548" s="83"/>
      <c r="K548" s="83"/>
      <c r="L548" s="83"/>
      <c r="M548" s="47"/>
      <c r="R548" s="57"/>
      <c r="S548" s="57"/>
      <c r="T548" s="57"/>
    </row>
    <row r="549" spans="1:20">
      <c r="A549" s="83"/>
      <c r="B549" s="83"/>
      <c r="C549" s="83"/>
      <c r="D549" s="83"/>
      <c r="E549" s="83"/>
      <c r="F549" s="83"/>
      <c r="G549" s="83"/>
      <c r="H549" s="83"/>
      <c r="I549" s="83"/>
      <c r="J549" s="83"/>
      <c r="K549" s="83"/>
      <c r="L549" s="83"/>
      <c r="M549" s="47"/>
      <c r="R549" s="57"/>
      <c r="S549" s="57"/>
      <c r="T549" s="57"/>
    </row>
    <row r="550" spans="1:20">
      <c r="A550" s="83"/>
      <c r="B550" s="83"/>
      <c r="C550" s="83"/>
      <c r="D550" s="83"/>
      <c r="E550" s="83"/>
      <c r="F550" s="83"/>
      <c r="G550" s="83"/>
      <c r="H550" s="83"/>
      <c r="I550" s="83"/>
      <c r="J550" s="83"/>
      <c r="K550" s="83"/>
      <c r="L550" s="83"/>
      <c r="M550" s="47"/>
      <c r="R550" s="57"/>
      <c r="S550" s="57"/>
      <c r="T550" s="57"/>
    </row>
    <row r="551" spans="1:20">
      <c r="A551" s="83"/>
      <c r="B551" s="83"/>
      <c r="C551" s="83"/>
      <c r="D551" s="83"/>
      <c r="E551" s="83"/>
      <c r="F551" s="83"/>
      <c r="G551" s="83"/>
      <c r="H551" s="83"/>
      <c r="I551" s="83"/>
      <c r="J551" s="83"/>
      <c r="K551" s="83"/>
      <c r="L551" s="83"/>
      <c r="M551" s="47"/>
      <c r="R551" s="57"/>
      <c r="S551" s="57"/>
      <c r="T551" s="57"/>
    </row>
    <row r="552" spans="1:20">
      <c r="A552" s="83"/>
      <c r="B552" s="83"/>
      <c r="C552" s="83"/>
      <c r="D552" s="83"/>
      <c r="E552" s="83"/>
      <c r="F552" s="83"/>
      <c r="G552" s="83"/>
      <c r="H552" s="83"/>
      <c r="I552" s="83"/>
      <c r="J552" s="83"/>
      <c r="K552" s="83"/>
      <c r="L552" s="83"/>
      <c r="M552" s="47"/>
      <c r="R552" s="57"/>
      <c r="S552" s="57"/>
      <c r="T552" s="57"/>
    </row>
    <row r="553" spans="1:20">
      <c r="A553" s="83"/>
      <c r="B553" s="83"/>
      <c r="C553" s="83"/>
      <c r="D553" s="83"/>
      <c r="E553" s="83"/>
      <c r="F553" s="83"/>
      <c r="G553" s="83"/>
      <c r="H553" s="83"/>
      <c r="I553" s="83"/>
      <c r="J553" s="83"/>
      <c r="K553" s="83"/>
      <c r="L553" s="83"/>
      <c r="M553" s="47"/>
      <c r="R553" s="57"/>
      <c r="S553" s="57"/>
      <c r="T553" s="57"/>
    </row>
    <row r="554" spans="1:20">
      <c r="A554" s="83"/>
      <c r="B554" s="83"/>
      <c r="C554" s="83"/>
      <c r="D554" s="83"/>
      <c r="E554" s="83"/>
      <c r="F554" s="83"/>
      <c r="G554" s="83"/>
      <c r="H554" s="83"/>
      <c r="I554" s="83"/>
      <c r="J554" s="83"/>
      <c r="K554" s="83"/>
      <c r="L554" s="83"/>
      <c r="M554" s="47"/>
      <c r="R554" s="57"/>
      <c r="S554" s="57"/>
      <c r="T554" s="57"/>
    </row>
    <row r="555" spans="1:20">
      <c r="A555" s="83"/>
      <c r="B555" s="83"/>
      <c r="C555" s="83"/>
      <c r="D555" s="83"/>
      <c r="E555" s="83"/>
      <c r="F555" s="83"/>
      <c r="G555" s="83"/>
      <c r="H555" s="83"/>
      <c r="I555" s="83"/>
      <c r="J555" s="83"/>
      <c r="K555" s="83"/>
      <c r="L555" s="83"/>
      <c r="M555" s="47"/>
      <c r="R555" s="57"/>
      <c r="S555" s="57"/>
      <c r="T555" s="57"/>
    </row>
    <row r="556" spans="1:20">
      <c r="A556" s="83"/>
      <c r="B556" s="83"/>
      <c r="C556" s="83"/>
      <c r="D556" s="83"/>
      <c r="E556" s="83"/>
      <c r="F556" s="83"/>
      <c r="G556" s="83"/>
      <c r="H556" s="83"/>
      <c r="I556" s="83"/>
      <c r="J556" s="83"/>
      <c r="K556" s="83"/>
      <c r="L556" s="83"/>
      <c r="M556" s="47"/>
      <c r="R556" s="57"/>
      <c r="S556" s="57"/>
      <c r="T556" s="57"/>
    </row>
    <row r="557" spans="1:20">
      <c r="A557" s="83"/>
      <c r="B557" s="83"/>
      <c r="C557" s="83"/>
      <c r="D557" s="83"/>
      <c r="E557" s="83"/>
      <c r="F557" s="83"/>
      <c r="G557" s="83"/>
      <c r="H557" s="83"/>
      <c r="I557" s="83"/>
      <c r="J557" s="83"/>
      <c r="K557" s="83"/>
      <c r="L557" s="83"/>
      <c r="M557" s="47"/>
      <c r="R557" s="57"/>
      <c r="S557" s="57"/>
      <c r="T557" s="57"/>
    </row>
    <row r="558" spans="1:20">
      <c r="A558" s="83"/>
      <c r="B558" s="83"/>
      <c r="C558" s="83"/>
      <c r="D558" s="83"/>
      <c r="E558" s="83"/>
      <c r="F558" s="83"/>
      <c r="G558" s="83"/>
      <c r="H558" s="83"/>
      <c r="I558" s="83"/>
      <c r="J558" s="83"/>
      <c r="K558" s="83"/>
      <c r="L558" s="83"/>
      <c r="M558" s="47"/>
      <c r="R558" s="57"/>
      <c r="S558" s="57"/>
      <c r="T558" s="57"/>
    </row>
    <row r="559" spans="1:20">
      <c r="A559" s="83"/>
      <c r="B559" s="83"/>
      <c r="C559" s="83"/>
      <c r="D559" s="83"/>
      <c r="E559" s="83"/>
      <c r="F559" s="83"/>
      <c r="G559" s="83"/>
      <c r="H559" s="83"/>
      <c r="I559" s="83"/>
      <c r="J559" s="83"/>
      <c r="K559" s="83"/>
      <c r="L559" s="83"/>
      <c r="M559" s="47"/>
      <c r="R559" s="57"/>
      <c r="S559" s="57"/>
      <c r="T559" s="57"/>
    </row>
    <row r="560" spans="1:20">
      <c r="A560" s="83"/>
      <c r="B560" s="83"/>
      <c r="C560" s="83"/>
      <c r="D560" s="83"/>
      <c r="E560" s="83"/>
      <c r="F560" s="83"/>
      <c r="G560" s="83"/>
      <c r="H560" s="83"/>
      <c r="I560" s="83"/>
      <c r="J560" s="83"/>
      <c r="K560" s="83"/>
      <c r="L560" s="83"/>
      <c r="M560" s="47"/>
      <c r="R560" s="57"/>
      <c r="S560" s="57"/>
      <c r="T560" s="57"/>
    </row>
    <row r="561" spans="1:20">
      <c r="A561" s="83"/>
      <c r="B561" s="83"/>
      <c r="C561" s="83"/>
      <c r="D561" s="83"/>
      <c r="E561" s="83"/>
      <c r="F561" s="83"/>
      <c r="G561" s="83"/>
      <c r="H561" s="83"/>
      <c r="I561" s="83"/>
      <c r="J561" s="83"/>
      <c r="K561" s="83"/>
      <c r="L561" s="83"/>
      <c r="M561" s="47"/>
      <c r="R561" s="57"/>
      <c r="S561" s="57"/>
      <c r="T561" s="57"/>
    </row>
    <row r="562" spans="1:20">
      <c r="A562" s="83"/>
      <c r="B562" s="83"/>
      <c r="C562" s="83"/>
      <c r="D562" s="83"/>
      <c r="E562" s="83"/>
      <c r="F562" s="83"/>
      <c r="G562" s="83"/>
      <c r="H562" s="83"/>
      <c r="I562" s="83"/>
      <c r="J562" s="83"/>
      <c r="K562" s="83"/>
      <c r="L562" s="83"/>
      <c r="M562" s="47"/>
      <c r="R562" s="57"/>
      <c r="S562" s="57"/>
      <c r="T562" s="57"/>
    </row>
    <row r="563" spans="1:20">
      <c r="A563" s="83"/>
      <c r="B563" s="83"/>
      <c r="C563" s="83"/>
      <c r="D563" s="83"/>
      <c r="E563" s="83"/>
      <c r="F563" s="83"/>
      <c r="G563" s="83"/>
      <c r="H563" s="83"/>
      <c r="I563" s="83"/>
      <c r="J563" s="83"/>
      <c r="K563" s="83"/>
      <c r="L563" s="83"/>
      <c r="M563" s="47"/>
      <c r="R563" s="57"/>
      <c r="S563" s="57"/>
      <c r="T563" s="57"/>
    </row>
    <row r="564" spans="1:20">
      <c r="A564" s="83"/>
      <c r="B564" s="83"/>
      <c r="C564" s="83"/>
      <c r="D564" s="83"/>
      <c r="E564" s="83"/>
      <c r="F564" s="83"/>
      <c r="G564" s="83"/>
      <c r="H564" s="83"/>
      <c r="I564" s="83"/>
      <c r="J564" s="83"/>
      <c r="K564" s="83"/>
      <c r="L564" s="83"/>
      <c r="M564" s="47"/>
      <c r="R564" s="57"/>
      <c r="S564" s="57"/>
      <c r="T564" s="57"/>
    </row>
    <row r="565" spans="1:20">
      <c r="A565" s="83"/>
      <c r="B565" s="83"/>
      <c r="C565" s="83"/>
      <c r="D565" s="83"/>
      <c r="E565" s="83"/>
      <c r="F565" s="83"/>
      <c r="G565" s="83"/>
      <c r="H565" s="83"/>
      <c r="I565" s="83"/>
      <c r="J565" s="83"/>
      <c r="K565" s="83"/>
      <c r="L565" s="83"/>
      <c r="M565" s="47"/>
      <c r="R565" s="57"/>
      <c r="S565" s="57"/>
      <c r="T565" s="57"/>
    </row>
    <row r="566" spans="1:20">
      <c r="A566" s="83"/>
      <c r="B566" s="83"/>
      <c r="C566" s="83"/>
      <c r="D566" s="83"/>
      <c r="E566" s="83"/>
      <c r="F566" s="83"/>
      <c r="G566" s="83"/>
      <c r="H566" s="83"/>
      <c r="I566" s="83"/>
      <c r="J566" s="83"/>
      <c r="K566" s="83"/>
      <c r="L566" s="83"/>
      <c r="M566" s="47"/>
      <c r="R566" s="57"/>
      <c r="S566" s="57"/>
      <c r="T566" s="57"/>
    </row>
    <row r="567" spans="1:20">
      <c r="A567" s="83"/>
      <c r="B567" s="83"/>
      <c r="C567" s="83"/>
      <c r="D567" s="83"/>
      <c r="E567" s="83"/>
      <c r="F567" s="83"/>
      <c r="G567" s="83"/>
      <c r="H567" s="83"/>
      <c r="I567" s="83"/>
      <c r="J567" s="83"/>
      <c r="K567" s="83"/>
      <c r="L567" s="83"/>
      <c r="M567" s="47"/>
      <c r="R567" s="57"/>
      <c r="S567" s="57"/>
      <c r="T567" s="57"/>
    </row>
    <row r="568" spans="1:20">
      <c r="A568" s="83"/>
      <c r="B568" s="83"/>
      <c r="C568" s="83"/>
      <c r="D568" s="83"/>
      <c r="E568" s="83"/>
      <c r="F568" s="83"/>
      <c r="G568" s="83"/>
      <c r="H568" s="83"/>
      <c r="I568" s="83"/>
      <c r="J568" s="83"/>
      <c r="K568" s="83"/>
      <c r="L568" s="83"/>
      <c r="M568" s="47"/>
      <c r="R568" s="57"/>
      <c r="S568" s="57"/>
      <c r="T568" s="57"/>
    </row>
    <row r="569" spans="1:20">
      <c r="A569" s="83"/>
      <c r="B569" s="83"/>
      <c r="C569" s="83"/>
      <c r="D569" s="83"/>
      <c r="E569" s="83"/>
      <c r="F569" s="83"/>
      <c r="G569" s="83"/>
      <c r="H569" s="83"/>
      <c r="I569" s="83"/>
      <c r="J569" s="83"/>
      <c r="K569" s="83"/>
      <c r="L569" s="83"/>
      <c r="M569" s="47"/>
      <c r="R569" s="57"/>
      <c r="S569" s="57"/>
      <c r="T569" s="57"/>
    </row>
    <row r="570" spans="1:20">
      <c r="A570" s="83"/>
      <c r="B570" s="83"/>
      <c r="C570" s="83"/>
      <c r="D570" s="83"/>
      <c r="E570" s="83"/>
      <c r="F570" s="83"/>
      <c r="G570" s="83"/>
      <c r="H570" s="83"/>
      <c r="I570" s="83"/>
      <c r="J570" s="83"/>
      <c r="K570" s="83"/>
      <c r="L570" s="83"/>
      <c r="M570" s="47"/>
      <c r="R570" s="57"/>
      <c r="S570" s="57"/>
      <c r="T570" s="57"/>
    </row>
    <row r="571" spans="1:20">
      <c r="A571" s="83"/>
      <c r="B571" s="83"/>
      <c r="C571" s="83"/>
      <c r="D571" s="83"/>
      <c r="E571" s="83"/>
      <c r="F571" s="83"/>
      <c r="G571" s="83"/>
      <c r="H571" s="83"/>
      <c r="I571" s="83"/>
      <c r="J571" s="83"/>
      <c r="K571" s="83"/>
      <c r="L571" s="83"/>
      <c r="M571" s="47"/>
      <c r="R571" s="57"/>
      <c r="S571" s="57"/>
      <c r="T571" s="57"/>
    </row>
    <row r="572" spans="1:20">
      <c r="A572" s="83"/>
      <c r="B572" s="83"/>
      <c r="C572" s="83"/>
      <c r="D572" s="83"/>
      <c r="E572" s="83"/>
      <c r="F572" s="83"/>
      <c r="G572" s="83"/>
      <c r="H572" s="83"/>
      <c r="I572" s="83"/>
      <c r="J572" s="83"/>
      <c r="K572" s="83"/>
      <c r="L572" s="83"/>
      <c r="M572" s="47"/>
      <c r="R572" s="57"/>
      <c r="S572" s="57"/>
      <c r="T572" s="57"/>
    </row>
    <row r="573" spans="1:20">
      <c r="A573" s="83"/>
      <c r="B573" s="83"/>
      <c r="C573" s="83"/>
      <c r="D573" s="83"/>
      <c r="E573" s="83"/>
      <c r="F573" s="83"/>
      <c r="G573" s="83"/>
      <c r="H573" s="83"/>
      <c r="I573" s="83"/>
      <c r="J573" s="83"/>
      <c r="K573" s="83"/>
      <c r="L573" s="83"/>
      <c r="M573" s="47"/>
      <c r="R573" s="57"/>
      <c r="S573" s="57"/>
      <c r="T573" s="57"/>
    </row>
    <row r="574" spans="1:20">
      <c r="A574" s="83"/>
      <c r="B574" s="83"/>
      <c r="C574" s="83"/>
      <c r="D574" s="83"/>
      <c r="E574" s="83"/>
      <c r="F574" s="83"/>
      <c r="G574" s="83"/>
      <c r="H574" s="83"/>
      <c r="I574" s="83"/>
      <c r="J574" s="83"/>
      <c r="K574" s="83"/>
      <c r="L574" s="83"/>
      <c r="M574" s="47"/>
      <c r="R574" s="57"/>
      <c r="S574" s="57"/>
      <c r="T574" s="57"/>
    </row>
    <row r="575" spans="1:20">
      <c r="A575" s="83"/>
      <c r="B575" s="83"/>
      <c r="C575" s="83"/>
      <c r="D575" s="83"/>
      <c r="E575" s="83"/>
      <c r="F575" s="83"/>
      <c r="G575" s="83"/>
      <c r="H575" s="83"/>
      <c r="I575" s="83"/>
      <c r="J575" s="83"/>
      <c r="K575" s="83"/>
      <c r="L575" s="83"/>
      <c r="M575" s="47"/>
      <c r="R575" s="57"/>
      <c r="S575" s="57"/>
      <c r="T575" s="57"/>
    </row>
    <row r="576" spans="1:20">
      <c r="A576" s="83"/>
      <c r="B576" s="83"/>
      <c r="C576" s="83"/>
      <c r="D576" s="83"/>
      <c r="E576" s="83"/>
      <c r="F576" s="83"/>
      <c r="G576" s="83"/>
      <c r="H576" s="83"/>
      <c r="I576" s="83"/>
      <c r="J576" s="83"/>
      <c r="K576" s="83"/>
      <c r="L576" s="83"/>
      <c r="M576" s="47"/>
      <c r="R576" s="57"/>
      <c r="S576" s="57"/>
      <c r="T576" s="57"/>
    </row>
    <row r="577" spans="1:20">
      <c r="A577" s="83"/>
      <c r="B577" s="83"/>
      <c r="C577" s="83"/>
      <c r="D577" s="83"/>
      <c r="E577" s="83"/>
      <c r="F577" s="83"/>
      <c r="G577" s="83"/>
      <c r="H577" s="83"/>
      <c r="I577" s="83"/>
      <c r="J577" s="83"/>
      <c r="K577" s="83"/>
      <c r="L577" s="83"/>
      <c r="M577" s="47"/>
      <c r="R577" s="57"/>
      <c r="S577" s="57"/>
      <c r="T577" s="57"/>
    </row>
    <row r="578" spans="1:20">
      <c r="A578" s="83"/>
      <c r="B578" s="83"/>
      <c r="C578" s="83"/>
      <c r="D578" s="83"/>
      <c r="E578" s="83"/>
      <c r="F578" s="83"/>
      <c r="G578" s="83"/>
      <c r="H578" s="83"/>
      <c r="I578" s="83"/>
      <c r="J578" s="83"/>
      <c r="K578" s="83"/>
      <c r="L578" s="83"/>
      <c r="M578" s="47"/>
      <c r="R578" s="57"/>
      <c r="S578" s="57"/>
      <c r="T578" s="57"/>
    </row>
    <row r="579" spans="1:20">
      <c r="A579" s="83"/>
      <c r="B579" s="83"/>
      <c r="C579" s="83"/>
      <c r="D579" s="83"/>
      <c r="E579" s="83"/>
      <c r="F579" s="83"/>
      <c r="G579" s="83"/>
      <c r="H579" s="83"/>
      <c r="I579" s="83"/>
      <c r="J579" s="83"/>
      <c r="K579" s="83"/>
      <c r="L579" s="83"/>
      <c r="M579" s="47"/>
      <c r="R579" s="57"/>
      <c r="S579" s="57"/>
      <c r="T579" s="57"/>
    </row>
    <row r="580" spans="1:20">
      <c r="A580" s="83"/>
      <c r="B580" s="83"/>
      <c r="C580" s="83"/>
      <c r="D580" s="83"/>
      <c r="E580" s="83"/>
      <c r="F580" s="83"/>
      <c r="G580" s="83"/>
      <c r="H580" s="83"/>
      <c r="I580" s="83"/>
      <c r="J580" s="83"/>
      <c r="K580" s="83"/>
      <c r="L580" s="83"/>
      <c r="M580" s="47"/>
      <c r="R580" s="57"/>
      <c r="S580" s="57"/>
      <c r="T580" s="57"/>
    </row>
    <row r="581" spans="1:20">
      <c r="A581" s="83"/>
      <c r="B581" s="83"/>
      <c r="C581" s="83"/>
      <c r="D581" s="83"/>
      <c r="E581" s="83"/>
      <c r="F581" s="83"/>
      <c r="G581" s="83"/>
      <c r="H581" s="83"/>
      <c r="I581" s="83"/>
      <c r="J581" s="83"/>
      <c r="K581" s="83"/>
      <c r="L581" s="83"/>
      <c r="M581" s="47"/>
      <c r="R581" s="57"/>
      <c r="S581" s="57"/>
      <c r="T581" s="57"/>
    </row>
    <row r="582" spans="1:20">
      <c r="A582" s="83"/>
      <c r="B582" s="83"/>
      <c r="C582" s="83"/>
      <c r="D582" s="83"/>
      <c r="E582" s="83"/>
      <c r="F582" s="83"/>
      <c r="G582" s="83"/>
      <c r="H582" s="83"/>
      <c r="I582" s="83"/>
      <c r="J582" s="83"/>
      <c r="K582" s="83"/>
      <c r="L582" s="83"/>
      <c r="M582" s="47"/>
      <c r="R582" s="57"/>
      <c r="S582" s="57"/>
      <c r="T582" s="57"/>
    </row>
    <row r="583" spans="1:20">
      <c r="A583" s="83"/>
      <c r="B583" s="83"/>
      <c r="C583" s="83"/>
      <c r="D583" s="83"/>
      <c r="E583" s="83"/>
      <c r="F583" s="83"/>
      <c r="G583" s="83"/>
      <c r="H583" s="83"/>
      <c r="I583" s="83"/>
      <c r="J583" s="83"/>
      <c r="K583" s="83"/>
      <c r="L583" s="83"/>
      <c r="M583" s="47"/>
      <c r="R583" s="57"/>
      <c r="S583" s="57"/>
      <c r="T583" s="57"/>
    </row>
    <row r="584" spans="1:20">
      <c r="A584" s="83"/>
      <c r="B584" s="83"/>
      <c r="C584" s="83"/>
      <c r="D584" s="83"/>
      <c r="E584" s="83"/>
      <c r="F584" s="83"/>
      <c r="G584" s="83"/>
      <c r="H584" s="83"/>
      <c r="I584" s="83"/>
      <c r="J584" s="83"/>
      <c r="K584" s="83"/>
      <c r="L584" s="83"/>
      <c r="M584" s="47"/>
      <c r="R584" s="57"/>
      <c r="S584" s="57"/>
      <c r="T584" s="57"/>
    </row>
    <row r="585" spans="1:20">
      <c r="A585" s="83"/>
      <c r="B585" s="83"/>
      <c r="C585" s="83"/>
      <c r="D585" s="83"/>
      <c r="E585" s="83"/>
      <c r="F585" s="83"/>
      <c r="G585" s="83"/>
      <c r="H585" s="83"/>
      <c r="I585" s="83"/>
      <c r="J585" s="83"/>
      <c r="K585" s="83"/>
      <c r="L585" s="83"/>
      <c r="M585" s="47"/>
      <c r="R585" s="57"/>
      <c r="S585" s="57"/>
      <c r="T585" s="57"/>
    </row>
    <row r="586" spans="1:20">
      <c r="A586" s="83"/>
      <c r="B586" s="83"/>
      <c r="C586" s="83"/>
      <c r="D586" s="83"/>
      <c r="E586" s="83"/>
      <c r="F586" s="83"/>
      <c r="G586" s="83"/>
      <c r="H586" s="83"/>
      <c r="I586" s="83"/>
      <c r="J586" s="83"/>
      <c r="K586" s="83"/>
      <c r="L586" s="83"/>
      <c r="M586" s="47"/>
      <c r="R586" s="57"/>
      <c r="S586" s="57"/>
      <c r="T586" s="57"/>
    </row>
    <row r="587" spans="1:20">
      <c r="A587" s="83"/>
      <c r="B587" s="83"/>
      <c r="C587" s="83"/>
      <c r="D587" s="83"/>
      <c r="E587" s="83"/>
      <c r="F587" s="83"/>
      <c r="G587" s="83"/>
      <c r="H587" s="83"/>
      <c r="I587" s="83"/>
      <c r="J587" s="83"/>
      <c r="K587" s="83"/>
      <c r="L587" s="83"/>
      <c r="M587" s="47"/>
      <c r="R587" s="57"/>
      <c r="S587" s="57"/>
      <c r="T587" s="57"/>
    </row>
    <row r="588" spans="1:20">
      <c r="A588" s="83"/>
      <c r="B588" s="83"/>
      <c r="C588" s="83"/>
      <c r="D588" s="83"/>
      <c r="E588" s="83"/>
      <c r="F588" s="83"/>
      <c r="G588" s="83"/>
      <c r="H588" s="83"/>
      <c r="I588" s="83"/>
      <c r="J588" s="83"/>
      <c r="K588" s="83"/>
      <c r="L588" s="83"/>
      <c r="M588" s="47"/>
      <c r="R588" s="57"/>
      <c r="S588" s="57"/>
      <c r="T588" s="57"/>
    </row>
    <row r="589" spans="1:20">
      <c r="A589" s="83"/>
      <c r="B589" s="83"/>
      <c r="C589" s="83"/>
      <c r="D589" s="83"/>
      <c r="E589" s="83"/>
      <c r="F589" s="83"/>
      <c r="G589" s="83"/>
      <c r="H589" s="83"/>
      <c r="I589" s="83"/>
      <c r="J589" s="83"/>
      <c r="K589" s="83"/>
      <c r="L589" s="83"/>
      <c r="M589" s="47"/>
      <c r="R589" s="57"/>
      <c r="S589" s="57"/>
      <c r="T589" s="57"/>
    </row>
    <row r="590" spans="1:20">
      <c r="A590" s="83"/>
      <c r="B590" s="83"/>
      <c r="C590" s="83"/>
      <c r="D590" s="83"/>
      <c r="E590" s="83"/>
      <c r="F590" s="83"/>
      <c r="G590" s="83"/>
      <c r="H590" s="83"/>
      <c r="I590" s="83"/>
      <c r="J590" s="83"/>
      <c r="K590" s="83"/>
      <c r="L590" s="83"/>
      <c r="M590" s="47"/>
      <c r="R590" s="57"/>
      <c r="S590" s="57"/>
      <c r="T590" s="57"/>
    </row>
    <row r="591" spans="1:20">
      <c r="A591" s="83"/>
      <c r="B591" s="83"/>
      <c r="C591" s="83"/>
      <c r="D591" s="83"/>
      <c r="E591" s="83"/>
      <c r="F591" s="83"/>
      <c r="G591" s="83"/>
      <c r="H591" s="83"/>
      <c r="I591" s="83"/>
      <c r="J591" s="83"/>
      <c r="K591" s="83"/>
      <c r="L591" s="83"/>
      <c r="M591" s="47"/>
      <c r="R591" s="57"/>
      <c r="S591" s="57"/>
      <c r="T591" s="57"/>
    </row>
    <row r="592" spans="1:20">
      <c r="A592" s="83"/>
      <c r="B592" s="83"/>
      <c r="C592" s="83"/>
      <c r="D592" s="83"/>
      <c r="E592" s="83"/>
      <c r="F592" s="83"/>
      <c r="G592" s="83"/>
      <c r="H592" s="83"/>
      <c r="I592" s="83"/>
      <c r="J592" s="83"/>
      <c r="K592" s="83"/>
      <c r="L592" s="83"/>
      <c r="M592" s="47"/>
      <c r="R592" s="57"/>
      <c r="S592" s="57"/>
      <c r="T592" s="57"/>
    </row>
    <row r="593" spans="1:20">
      <c r="A593" s="83"/>
      <c r="B593" s="83"/>
      <c r="C593" s="83"/>
      <c r="D593" s="83"/>
      <c r="E593" s="83"/>
      <c r="F593" s="83"/>
      <c r="G593" s="83"/>
      <c r="H593" s="83"/>
      <c r="I593" s="83"/>
      <c r="J593" s="83"/>
      <c r="K593" s="83"/>
      <c r="L593" s="83"/>
      <c r="M593" s="47"/>
      <c r="R593" s="57"/>
      <c r="S593" s="57"/>
      <c r="T593" s="57"/>
    </row>
    <row r="594" spans="1:20">
      <c r="A594" s="83"/>
      <c r="B594" s="83"/>
      <c r="C594" s="83"/>
      <c r="D594" s="83"/>
      <c r="E594" s="83"/>
      <c r="F594" s="83"/>
      <c r="G594" s="83"/>
      <c r="H594" s="83"/>
      <c r="I594" s="83"/>
      <c r="J594" s="83"/>
      <c r="K594" s="83"/>
      <c r="L594" s="83"/>
      <c r="M594" s="47"/>
      <c r="R594" s="57"/>
      <c r="S594" s="57"/>
      <c r="T594" s="57"/>
    </row>
    <row r="595" spans="1:20">
      <c r="A595" s="83"/>
      <c r="B595" s="83"/>
      <c r="C595" s="83"/>
      <c r="D595" s="83"/>
      <c r="E595" s="83"/>
      <c r="F595" s="83"/>
      <c r="G595" s="83"/>
      <c r="H595" s="83"/>
      <c r="I595" s="83"/>
      <c r="J595" s="83"/>
      <c r="K595" s="83"/>
      <c r="L595" s="83"/>
      <c r="M595" s="47"/>
      <c r="R595" s="57"/>
      <c r="S595" s="57"/>
      <c r="T595" s="57"/>
    </row>
    <row r="596" spans="1:20">
      <c r="A596" s="83"/>
      <c r="B596" s="83"/>
      <c r="C596" s="83"/>
      <c r="D596" s="83"/>
      <c r="E596" s="83"/>
      <c r="F596" s="83"/>
      <c r="G596" s="83"/>
      <c r="H596" s="83"/>
      <c r="I596" s="83"/>
      <c r="J596" s="83"/>
      <c r="K596" s="83"/>
      <c r="L596" s="83"/>
      <c r="M596" s="47"/>
      <c r="R596" s="57"/>
      <c r="S596" s="57"/>
      <c r="T596" s="57"/>
    </row>
    <row r="597" spans="1:20">
      <c r="A597" s="83"/>
      <c r="B597" s="83"/>
      <c r="C597" s="83"/>
      <c r="D597" s="83"/>
      <c r="E597" s="83"/>
      <c r="F597" s="83"/>
      <c r="G597" s="83"/>
      <c r="H597" s="83"/>
      <c r="I597" s="83"/>
      <c r="J597" s="83"/>
      <c r="K597" s="83"/>
      <c r="L597" s="83"/>
      <c r="M597" s="47"/>
      <c r="R597" s="57"/>
      <c r="S597" s="57"/>
      <c r="T597" s="57"/>
    </row>
    <row r="598" spans="1:20">
      <c r="A598" s="83"/>
      <c r="B598" s="83"/>
      <c r="C598" s="83"/>
      <c r="D598" s="83"/>
      <c r="E598" s="83"/>
      <c r="F598" s="83"/>
      <c r="G598" s="83"/>
      <c r="H598" s="83"/>
      <c r="I598" s="83"/>
      <c r="J598" s="83"/>
      <c r="K598" s="83"/>
      <c r="L598" s="83"/>
      <c r="M598" s="47"/>
      <c r="R598" s="57"/>
      <c r="S598" s="57"/>
      <c r="T598" s="57"/>
    </row>
    <row r="599" spans="1:20">
      <c r="A599" s="83"/>
      <c r="B599" s="83"/>
      <c r="C599" s="83"/>
      <c r="D599" s="83"/>
      <c r="E599" s="83"/>
      <c r="F599" s="83"/>
      <c r="G599" s="83"/>
      <c r="H599" s="83"/>
      <c r="I599" s="83"/>
      <c r="J599" s="83"/>
      <c r="K599" s="83"/>
      <c r="L599" s="83"/>
      <c r="M599" s="47"/>
      <c r="R599" s="57"/>
      <c r="S599" s="57"/>
      <c r="T599" s="57"/>
    </row>
    <row r="600" spans="1:20">
      <c r="A600" s="83"/>
      <c r="B600" s="83"/>
      <c r="C600" s="83"/>
      <c r="D600" s="83"/>
      <c r="E600" s="83"/>
      <c r="F600" s="83"/>
      <c r="G600" s="83"/>
      <c r="H600" s="83"/>
      <c r="I600" s="83"/>
      <c r="J600" s="83"/>
      <c r="K600" s="83"/>
      <c r="L600" s="83"/>
      <c r="M600" s="47"/>
      <c r="R600" s="57"/>
      <c r="S600" s="57"/>
      <c r="T600" s="57"/>
    </row>
    <row r="601" spans="1:20">
      <c r="A601" s="83"/>
      <c r="B601" s="83"/>
      <c r="C601" s="83"/>
      <c r="D601" s="83"/>
      <c r="E601" s="83"/>
      <c r="F601" s="83"/>
      <c r="G601" s="83"/>
      <c r="H601" s="83"/>
      <c r="I601" s="83"/>
      <c r="J601" s="83"/>
      <c r="K601" s="83"/>
      <c r="L601" s="83"/>
      <c r="M601" s="47"/>
      <c r="R601" s="57"/>
      <c r="S601" s="57"/>
      <c r="T601" s="57"/>
    </row>
    <row r="602" spans="1:20">
      <c r="A602" s="83"/>
      <c r="B602" s="83"/>
      <c r="C602" s="83"/>
      <c r="D602" s="83"/>
      <c r="E602" s="83"/>
      <c r="F602" s="83"/>
      <c r="G602" s="83"/>
      <c r="H602" s="83"/>
      <c r="I602" s="83"/>
      <c r="J602" s="83"/>
      <c r="K602" s="83"/>
      <c r="L602" s="83"/>
      <c r="M602" s="47"/>
      <c r="R602" s="57"/>
      <c r="S602" s="57"/>
      <c r="T602" s="57"/>
    </row>
    <row r="603" spans="1:20">
      <c r="A603" s="83"/>
      <c r="B603" s="83"/>
      <c r="C603" s="83"/>
      <c r="D603" s="83"/>
      <c r="E603" s="83"/>
      <c r="F603" s="83"/>
      <c r="G603" s="83"/>
      <c r="H603" s="83"/>
      <c r="I603" s="83"/>
      <c r="J603" s="83"/>
      <c r="K603" s="83"/>
      <c r="L603" s="83"/>
      <c r="M603" s="47"/>
      <c r="R603" s="57"/>
      <c r="S603" s="57"/>
      <c r="T603" s="57"/>
    </row>
    <row r="604" spans="1:20">
      <c r="A604" s="83"/>
      <c r="B604" s="83"/>
      <c r="C604" s="83"/>
      <c r="D604" s="83"/>
      <c r="E604" s="83"/>
      <c r="F604" s="83"/>
      <c r="G604" s="83"/>
      <c r="H604" s="83"/>
      <c r="I604" s="83"/>
      <c r="J604" s="83"/>
      <c r="K604" s="83"/>
      <c r="L604" s="83"/>
      <c r="M604" s="47"/>
      <c r="R604" s="57"/>
      <c r="S604" s="57"/>
      <c r="T604" s="57"/>
    </row>
    <row r="605" spans="1:20">
      <c r="A605" s="83"/>
      <c r="B605" s="83"/>
      <c r="C605" s="83"/>
      <c r="D605" s="83"/>
      <c r="E605" s="83"/>
      <c r="F605" s="83"/>
      <c r="G605" s="83"/>
      <c r="H605" s="83"/>
      <c r="I605" s="83"/>
      <c r="J605" s="83"/>
      <c r="K605" s="83"/>
      <c r="L605" s="83"/>
      <c r="M605" s="47"/>
      <c r="R605" s="57"/>
      <c r="S605" s="57"/>
      <c r="T605" s="57"/>
    </row>
    <row r="606" spans="1:20">
      <c r="A606" s="83"/>
      <c r="B606" s="83"/>
      <c r="C606" s="83"/>
      <c r="D606" s="83"/>
      <c r="E606" s="83"/>
      <c r="F606" s="83"/>
      <c r="G606" s="83"/>
      <c r="H606" s="83"/>
      <c r="I606" s="83"/>
      <c r="J606" s="83"/>
      <c r="K606" s="83"/>
      <c r="L606" s="83"/>
      <c r="M606" s="47"/>
      <c r="R606" s="57"/>
      <c r="S606" s="57"/>
      <c r="T606" s="57"/>
    </row>
    <row r="607" spans="1:20">
      <c r="A607" s="83"/>
      <c r="B607" s="83"/>
      <c r="C607" s="83"/>
      <c r="D607" s="83"/>
      <c r="E607" s="83"/>
      <c r="F607" s="83"/>
      <c r="G607" s="83"/>
      <c r="H607" s="83"/>
      <c r="I607" s="83"/>
      <c r="J607" s="83"/>
      <c r="K607" s="83"/>
      <c r="L607" s="83"/>
      <c r="M607" s="47"/>
      <c r="R607" s="57"/>
      <c r="S607" s="57"/>
      <c r="T607" s="57"/>
    </row>
    <row r="608" spans="1:20">
      <c r="A608" s="83"/>
      <c r="B608" s="83"/>
      <c r="C608" s="83"/>
      <c r="D608" s="83"/>
      <c r="E608" s="83"/>
      <c r="F608" s="83"/>
      <c r="G608" s="83"/>
      <c r="H608" s="83"/>
      <c r="I608" s="83"/>
      <c r="J608" s="83"/>
      <c r="K608" s="83"/>
      <c r="L608" s="83"/>
      <c r="M608" s="47"/>
      <c r="R608" s="57"/>
      <c r="S608" s="57"/>
      <c r="T608" s="57"/>
    </row>
    <row r="609" spans="1:20">
      <c r="A609" s="83"/>
      <c r="B609" s="83"/>
      <c r="C609" s="83"/>
      <c r="D609" s="83"/>
      <c r="E609" s="83"/>
      <c r="F609" s="83"/>
      <c r="G609" s="83"/>
      <c r="H609" s="83"/>
      <c r="I609" s="83"/>
      <c r="J609" s="83"/>
      <c r="K609" s="83"/>
      <c r="L609" s="83"/>
      <c r="M609" s="47"/>
      <c r="R609" s="57"/>
      <c r="S609" s="57"/>
      <c r="T609" s="57"/>
    </row>
    <row r="610" spans="1:20">
      <c r="A610" s="83"/>
      <c r="B610" s="83"/>
      <c r="C610" s="83"/>
      <c r="D610" s="83"/>
      <c r="E610" s="83"/>
      <c r="F610" s="83"/>
      <c r="G610" s="83"/>
      <c r="H610" s="83"/>
      <c r="I610" s="83"/>
      <c r="J610" s="83"/>
      <c r="K610" s="83"/>
      <c r="L610" s="83"/>
      <c r="M610" s="47"/>
      <c r="R610" s="57"/>
      <c r="S610" s="57"/>
      <c r="T610" s="57"/>
    </row>
    <row r="611" spans="1:20">
      <c r="A611" s="83"/>
      <c r="B611" s="83"/>
      <c r="C611" s="83"/>
      <c r="D611" s="83"/>
      <c r="E611" s="83"/>
      <c r="F611" s="83"/>
      <c r="G611" s="83"/>
      <c r="H611" s="83"/>
      <c r="I611" s="83"/>
      <c r="J611" s="83"/>
      <c r="K611" s="83"/>
      <c r="L611" s="83"/>
      <c r="M611" s="47"/>
      <c r="R611" s="57"/>
      <c r="S611" s="57"/>
      <c r="T611" s="57"/>
    </row>
    <row r="612" spans="1:20">
      <c r="A612" s="83"/>
      <c r="B612" s="83"/>
      <c r="C612" s="83"/>
      <c r="D612" s="83"/>
      <c r="E612" s="83"/>
      <c r="F612" s="83"/>
      <c r="G612" s="83"/>
      <c r="H612" s="83"/>
      <c r="I612" s="83"/>
      <c r="J612" s="83"/>
      <c r="K612" s="83"/>
      <c r="L612" s="83"/>
      <c r="M612" s="47"/>
      <c r="R612" s="57"/>
      <c r="S612" s="57"/>
      <c r="T612" s="57"/>
    </row>
    <row r="613" spans="1:20">
      <c r="A613" s="83"/>
      <c r="B613" s="83"/>
      <c r="C613" s="83"/>
      <c r="D613" s="83"/>
      <c r="E613" s="83"/>
      <c r="F613" s="83"/>
      <c r="G613" s="83"/>
      <c r="H613" s="83"/>
      <c r="I613" s="83"/>
      <c r="J613" s="83"/>
      <c r="K613" s="83"/>
      <c r="L613" s="83"/>
      <c r="M613" s="47"/>
      <c r="R613" s="57"/>
      <c r="S613" s="57"/>
      <c r="T613" s="57"/>
    </row>
    <row r="614" spans="1:20">
      <c r="A614" s="83"/>
      <c r="B614" s="83"/>
      <c r="C614" s="83"/>
      <c r="D614" s="83"/>
      <c r="E614" s="83"/>
      <c r="F614" s="83"/>
      <c r="G614" s="83"/>
      <c r="H614" s="83"/>
      <c r="I614" s="83"/>
      <c r="J614" s="83"/>
      <c r="K614" s="83"/>
      <c r="L614" s="83"/>
      <c r="M614" s="47"/>
      <c r="R614" s="57"/>
      <c r="S614" s="57"/>
      <c r="T614" s="57"/>
    </row>
    <row r="615" spans="1:20">
      <c r="A615" s="83"/>
      <c r="B615" s="83"/>
      <c r="C615" s="83"/>
      <c r="D615" s="83"/>
      <c r="E615" s="83"/>
      <c r="F615" s="83"/>
      <c r="G615" s="83"/>
      <c r="H615" s="83"/>
      <c r="I615" s="83"/>
      <c r="J615" s="83"/>
      <c r="K615" s="83"/>
      <c r="L615" s="83"/>
      <c r="M615" s="47"/>
      <c r="R615" s="57"/>
      <c r="S615" s="57"/>
      <c r="T615" s="57"/>
    </row>
    <row r="616" spans="1:20">
      <c r="A616" s="83"/>
      <c r="B616" s="83"/>
      <c r="C616" s="83"/>
      <c r="D616" s="83"/>
      <c r="E616" s="83"/>
      <c r="F616" s="83"/>
      <c r="G616" s="83"/>
      <c r="H616" s="83"/>
      <c r="I616" s="83"/>
      <c r="J616" s="83"/>
      <c r="K616" s="83"/>
      <c r="L616" s="83"/>
      <c r="M616" s="47"/>
      <c r="R616" s="57"/>
      <c r="S616" s="57"/>
      <c r="T616" s="57"/>
    </row>
    <row r="617" spans="1:20">
      <c r="A617" s="83"/>
      <c r="B617" s="83"/>
      <c r="C617" s="83"/>
      <c r="D617" s="83"/>
      <c r="E617" s="83"/>
      <c r="F617" s="83"/>
      <c r="G617" s="83"/>
      <c r="H617" s="83"/>
      <c r="I617" s="83"/>
      <c r="J617" s="83"/>
      <c r="K617" s="83"/>
      <c r="L617" s="83"/>
      <c r="M617" s="47"/>
      <c r="R617" s="57"/>
      <c r="S617" s="57"/>
      <c r="T617" s="57"/>
    </row>
    <row r="618" spans="1:20">
      <c r="A618" s="83"/>
      <c r="B618" s="83"/>
      <c r="C618" s="83"/>
      <c r="D618" s="83"/>
      <c r="E618" s="83"/>
      <c r="F618" s="83"/>
      <c r="G618" s="83"/>
      <c r="H618" s="83"/>
      <c r="I618" s="83"/>
      <c r="J618" s="83"/>
      <c r="K618" s="83"/>
      <c r="L618" s="83"/>
      <c r="M618" s="47"/>
      <c r="R618" s="57"/>
      <c r="S618" s="57"/>
      <c r="T618" s="57"/>
    </row>
    <row r="619" spans="1:20">
      <c r="A619" s="83"/>
      <c r="B619" s="83"/>
      <c r="C619" s="83"/>
      <c r="D619" s="83"/>
      <c r="E619" s="83"/>
      <c r="F619" s="83"/>
      <c r="G619" s="83"/>
      <c r="H619" s="83"/>
      <c r="I619" s="83"/>
      <c r="J619" s="83"/>
      <c r="K619" s="83"/>
      <c r="L619" s="83"/>
      <c r="M619" s="47"/>
      <c r="R619" s="57"/>
      <c r="S619" s="57"/>
      <c r="T619" s="57"/>
    </row>
    <row r="620" spans="1:20">
      <c r="A620" s="83"/>
      <c r="B620" s="83"/>
      <c r="C620" s="83"/>
      <c r="D620" s="83"/>
      <c r="E620" s="83"/>
      <c r="F620" s="83"/>
      <c r="G620" s="83"/>
      <c r="H620" s="83"/>
      <c r="I620" s="83"/>
      <c r="J620" s="83"/>
      <c r="K620" s="83"/>
      <c r="L620" s="83"/>
      <c r="M620" s="47"/>
      <c r="R620" s="57"/>
      <c r="S620" s="57"/>
      <c r="T620" s="57"/>
    </row>
    <row r="621" spans="1:20">
      <c r="A621" s="83"/>
      <c r="B621" s="83"/>
      <c r="C621" s="83"/>
      <c r="D621" s="83"/>
      <c r="E621" s="83"/>
      <c r="F621" s="83"/>
      <c r="G621" s="83"/>
      <c r="H621" s="83"/>
      <c r="I621" s="83"/>
      <c r="J621" s="83"/>
      <c r="K621" s="83"/>
      <c r="L621" s="83"/>
      <c r="M621" s="47"/>
      <c r="R621" s="57"/>
      <c r="S621" s="57"/>
      <c r="T621" s="57"/>
    </row>
    <row r="622" spans="1:20">
      <c r="A622" s="83"/>
      <c r="B622" s="83"/>
      <c r="C622" s="83"/>
      <c r="D622" s="83"/>
      <c r="E622" s="83"/>
      <c r="F622" s="83"/>
      <c r="G622" s="83"/>
      <c r="H622" s="83"/>
      <c r="I622" s="83"/>
      <c r="J622" s="83"/>
      <c r="K622" s="83"/>
      <c r="L622" s="83"/>
      <c r="M622" s="47"/>
      <c r="R622" s="57"/>
      <c r="S622" s="57"/>
      <c r="T622" s="57"/>
    </row>
    <row r="623" spans="1:20">
      <c r="A623" s="83"/>
      <c r="B623" s="83"/>
      <c r="C623" s="83"/>
      <c r="D623" s="83"/>
      <c r="E623" s="83"/>
      <c r="F623" s="83"/>
      <c r="G623" s="83"/>
      <c r="H623" s="83"/>
      <c r="I623" s="83"/>
      <c r="J623" s="83"/>
      <c r="K623" s="83"/>
      <c r="L623" s="83"/>
      <c r="M623" s="47"/>
      <c r="R623" s="57"/>
      <c r="S623" s="57"/>
      <c r="T623" s="57"/>
    </row>
    <row r="624" spans="1:20">
      <c r="A624" s="83"/>
      <c r="B624" s="83"/>
      <c r="C624" s="83"/>
      <c r="D624" s="83"/>
      <c r="E624" s="83"/>
      <c r="F624" s="83"/>
      <c r="G624" s="83"/>
      <c r="H624" s="83"/>
      <c r="I624" s="83"/>
      <c r="J624" s="83"/>
      <c r="K624" s="83"/>
      <c r="L624" s="83"/>
      <c r="M624" s="47"/>
      <c r="R624" s="57"/>
      <c r="S624" s="57"/>
      <c r="T624" s="57"/>
    </row>
    <row r="625" spans="1:20">
      <c r="A625" s="83"/>
      <c r="B625" s="83"/>
      <c r="C625" s="83"/>
      <c r="D625" s="83"/>
      <c r="E625" s="83"/>
      <c r="F625" s="83"/>
      <c r="G625" s="83"/>
      <c r="H625" s="83"/>
      <c r="I625" s="83"/>
      <c r="J625" s="83"/>
      <c r="K625" s="83"/>
      <c r="L625" s="83"/>
      <c r="M625" s="47"/>
      <c r="R625" s="57"/>
      <c r="S625" s="57"/>
      <c r="T625" s="57"/>
    </row>
    <row r="626" spans="1:20">
      <c r="A626" s="83"/>
      <c r="B626" s="83"/>
      <c r="C626" s="83"/>
      <c r="D626" s="83"/>
      <c r="E626" s="83"/>
      <c r="F626" s="83"/>
      <c r="G626" s="83"/>
      <c r="H626" s="83"/>
      <c r="I626" s="83"/>
      <c r="J626" s="83"/>
      <c r="K626" s="83"/>
      <c r="L626" s="83"/>
      <c r="M626" s="47"/>
      <c r="R626" s="57"/>
      <c r="S626" s="57"/>
      <c r="T626" s="57"/>
    </row>
    <row r="627" spans="1:20">
      <c r="A627" s="83"/>
      <c r="B627" s="83"/>
      <c r="C627" s="83"/>
      <c r="D627" s="83"/>
      <c r="E627" s="83"/>
      <c r="F627" s="83"/>
      <c r="G627" s="83"/>
      <c r="H627" s="83"/>
      <c r="I627" s="83"/>
      <c r="J627" s="83"/>
      <c r="K627" s="83"/>
      <c r="L627" s="83"/>
      <c r="M627" s="47"/>
      <c r="R627" s="57"/>
      <c r="S627" s="57"/>
      <c r="T627" s="57"/>
    </row>
    <row r="628" spans="1:20">
      <c r="A628" s="83"/>
      <c r="B628" s="83"/>
      <c r="C628" s="83"/>
      <c r="D628" s="83"/>
      <c r="E628" s="83"/>
      <c r="F628" s="83"/>
      <c r="G628" s="83"/>
      <c r="H628" s="83"/>
      <c r="I628" s="83"/>
      <c r="J628" s="83"/>
      <c r="K628" s="83"/>
      <c r="L628" s="83"/>
      <c r="M628" s="47"/>
      <c r="R628" s="57"/>
      <c r="S628" s="57"/>
      <c r="T628" s="57"/>
    </row>
    <row r="629" spans="1:20">
      <c r="A629" s="83"/>
      <c r="B629" s="83"/>
      <c r="C629" s="83"/>
      <c r="D629" s="83"/>
      <c r="E629" s="83"/>
      <c r="F629" s="83"/>
      <c r="G629" s="83"/>
      <c r="H629" s="83"/>
      <c r="I629" s="83"/>
      <c r="J629" s="83"/>
      <c r="K629" s="83"/>
      <c r="L629" s="83"/>
      <c r="M629" s="47"/>
      <c r="R629" s="57"/>
      <c r="S629" s="57"/>
      <c r="T629" s="57"/>
    </row>
    <row r="630" spans="1:20">
      <c r="A630" s="83"/>
      <c r="B630" s="83"/>
      <c r="C630" s="83"/>
      <c r="D630" s="83"/>
      <c r="E630" s="83"/>
      <c r="F630" s="83"/>
      <c r="G630" s="83"/>
      <c r="H630" s="83"/>
      <c r="I630" s="83"/>
      <c r="J630" s="83"/>
      <c r="K630" s="83"/>
      <c r="L630" s="83"/>
      <c r="M630" s="47"/>
      <c r="R630" s="57"/>
      <c r="S630" s="57"/>
      <c r="T630" s="57"/>
    </row>
    <row r="631" spans="1:20">
      <c r="A631" s="83"/>
      <c r="B631" s="83"/>
      <c r="C631" s="83"/>
      <c r="D631" s="83"/>
      <c r="E631" s="83"/>
      <c r="F631" s="83"/>
      <c r="G631" s="83"/>
      <c r="H631" s="83"/>
      <c r="I631" s="83"/>
      <c r="J631" s="83"/>
      <c r="K631" s="83"/>
      <c r="L631" s="83"/>
      <c r="M631" s="47"/>
      <c r="R631" s="57"/>
      <c r="S631" s="57"/>
      <c r="T631" s="57"/>
    </row>
    <row r="632" spans="1:20">
      <c r="A632" s="83"/>
      <c r="B632" s="83"/>
      <c r="C632" s="83"/>
      <c r="D632" s="83"/>
      <c r="E632" s="83"/>
      <c r="F632" s="83"/>
      <c r="G632" s="83"/>
      <c r="H632" s="83"/>
      <c r="I632" s="83"/>
      <c r="J632" s="83"/>
      <c r="K632" s="83"/>
      <c r="L632" s="83"/>
      <c r="M632" s="47"/>
      <c r="R632" s="57"/>
      <c r="S632" s="57"/>
      <c r="T632" s="57"/>
    </row>
    <row r="633" spans="1:20">
      <c r="A633" s="83"/>
      <c r="B633" s="83"/>
      <c r="C633" s="83"/>
      <c r="D633" s="83"/>
      <c r="E633" s="83"/>
      <c r="F633" s="83"/>
      <c r="G633" s="83"/>
      <c r="H633" s="83"/>
      <c r="I633" s="83"/>
      <c r="J633" s="83"/>
      <c r="K633" s="83"/>
      <c r="L633" s="83"/>
      <c r="M633" s="47"/>
      <c r="R633" s="57"/>
      <c r="S633" s="57"/>
      <c r="T633" s="57"/>
    </row>
    <row r="634" spans="1:20">
      <c r="A634" s="83"/>
      <c r="B634" s="83"/>
      <c r="C634" s="83"/>
      <c r="D634" s="83"/>
      <c r="E634" s="83"/>
      <c r="F634" s="83"/>
      <c r="G634" s="83"/>
      <c r="H634" s="83"/>
      <c r="I634" s="83"/>
      <c r="J634" s="83"/>
      <c r="K634" s="83"/>
      <c r="L634" s="83"/>
      <c r="M634" s="47"/>
      <c r="R634" s="57"/>
      <c r="S634" s="57"/>
      <c r="T634" s="57"/>
    </row>
    <row r="635" spans="1:20">
      <c r="A635" s="83"/>
      <c r="B635" s="83"/>
      <c r="C635" s="83"/>
      <c r="D635" s="83"/>
      <c r="E635" s="83"/>
      <c r="F635" s="83"/>
      <c r="G635" s="83"/>
      <c r="H635" s="83"/>
      <c r="I635" s="83"/>
      <c r="J635" s="83"/>
      <c r="K635" s="83"/>
      <c r="L635" s="83"/>
      <c r="M635" s="47"/>
      <c r="R635" s="57"/>
      <c r="S635" s="57"/>
      <c r="T635" s="57"/>
    </row>
    <row r="636" spans="1:20">
      <c r="A636" s="83"/>
      <c r="B636" s="83"/>
      <c r="C636" s="83"/>
      <c r="D636" s="83"/>
      <c r="E636" s="83"/>
      <c r="F636" s="83"/>
      <c r="G636" s="83"/>
      <c r="H636" s="83"/>
      <c r="I636" s="83"/>
      <c r="J636" s="83"/>
      <c r="K636" s="83"/>
      <c r="L636" s="83"/>
      <c r="M636" s="47"/>
      <c r="R636" s="57"/>
      <c r="S636" s="57"/>
      <c r="T636" s="57"/>
    </row>
    <row r="637" spans="1:20">
      <c r="A637" s="83"/>
      <c r="B637" s="83"/>
      <c r="C637" s="83"/>
      <c r="D637" s="83"/>
      <c r="E637" s="83"/>
      <c r="F637" s="83"/>
      <c r="G637" s="83"/>
      <c r="H637" s="83"/>
      <c r="I637" s="83"/>
      <c r="J637" s="83"/>
      <c r="K637" s="83"/>
      <c r="L637" s="83"/>
      <c r="M637" s="47"/>
      <c r="R637" s="57"/>
      <c r="S637" s="57"/>
      <c r="T637" s="57"/>
    </row>
    <row r="638" spans="1:20">
      <c r="A638" s="83"/>
      <c r="B638" s="83"/>
      <c r="C638" s="83"/>
      <c r="D638" s="83"/>
      <c r="E638" s="83"/>
      <c r="F638" s="83"/>
      <c r="G638" s="83"/>
      <c r="H638" s="83"/>
      <c r="I638" s="83"/>
      <c r="J638" s="83"/>
      <c r="K638" s="83"/>
      <c r="L638" s="83"/>
      <c r="M638" s="47"/>
      <c r="R638" s="57"/>
      <c r="S638" s="57"/>
      <c r="T638" s="57"/>
    </row>
    <row r="639" spans="1:20">
      <c r="A639" s="83"/>
      <c r="B639" s="83"/>
      <c r="C639" s="83"/>
      <c r="D639" s="83"/>
      <c r="E639" s="83"/>
      <c r="F639" s="83"/>
      <c r="G639" s="83"/>
      <c r="H639" s="83"/>
      <c r="I639" s="83"/>
      <c r="J639" s="83"/>
      <c r="K639" s="83"/>
      <c r="L639" s="83"/>
      <c r="M639" s="47"/>
      <c r="R639" s="57"/>
      <c r="S639" s="57"/>
      <c r="T639" s="57"/>
    </row>
    <row r="640" spans="1:20">
      <c r="A640" s="83"/>
      <c r="B640" s="83"/>
      <c r="C640" s="83"/>
      <c r="D640" s="83"/>
      <c r="E640" s="83"/>
      <c r="F640" s="83"/>
      <c r="G640" s="83"/>
      <c r="H640" s="83"/>
      <c r="I640" s="83"/>
      <c r="J640" s="83"/>
      <c r="K640" s="83"/>
      <c r="L640" s="83"/>
      <c r="M640" s="47"/>
      <c r="R640" s="57"/>
      <c r="S640" s="57"/>
      <c r="T640" s="57"/>
    </row>
    <row r="641" spans="1:20">
      <c r="A641" s="83"/>
      <c r="B641" s="83"/>
      <c r="C641" s="83"/>
      <c r="D641" s="83"/>
      <c r="E641" s="83"/>
      <c r="F641" s="83"/>
      <c r="G641" s="83"/>
      <c r="H641" s="83"/>
      <c r="I641" s="83"/>
      <c r="J641" s="83"/>
      <c r="K641" s="83"/>
      <c r="L641" s="83"/>
      <c r="M641" s="47"/>
      <c r="R641" s="57"/>
      <c r="S641" s="57"/>
      <c r="T641" s="57"/>
    </row>
    <row r="642" spans="1:20">
      <c r="A642" s="83"/>
      <c r="B642" s="83"/>
      <c r="C642" s="83"/>
      <c r="D642" s="83"/>
      <c r="E642" s="83"/>
      <c r="F642" s="83"/>
      <c r="G642" s="83"/>
      <c r="H642" s="83"/>
      <c r="I642" s="83"/>
      <c r="J642" s="83"/>
      <c r="K642" s="83"/>
      <c r="L642" s="83"/>
      <c r="M642" s="47"/>
      <c r="R642" s="57"/>
      <c r="S642" s="57"/>
      <c r="T642" s="57"/>
    </row>
    <row r="643" spans="1:20">
      <c r="A643" s="83"/>
      <c r="B643" s="83"/>
      <c r="C643" s="83"/>
      <c r="D643" s="83"/>
      <c r="E643" s="83"/>
      <c r="F643" s="83"/>
      <c r="G643" s="83"/>
      <c r="H643" s="83"/>
      <c r="I643" s="83"/>
      <c r="J643" s="83"/>
      <c r="K643" s="83"/>
      <c r="L643" s="83"/>
      <c r="M643" s="47"/>
      <c r="R643" s="57"/>
      <c r="S643" s="57"/>
      <c r="T643" s="57"/>
    </row>
    <row r="644" spans="1:20">
      <c r="A644" s="83"/>
      <c r="B644" s="83"/>
      <c r="C644" s="83"/>
      <c r="D644" s="83"/>
      <c r="E644" s="83"/>
      <c r="F644" s="83"/>
      <c r="G644" s="83"/>
      <c r="H644" s="83"/>
      <c r="I644" s="83"/>
      <c r="J644" s="83"/>
      <c r="K644" s="83"/>
      <c r="L644" s="83"/>
      <c r="M644" s="47"/>
      <c r="R644" s="57"/>
      <c r="S644" s="57"/>
      <c r="T644" s="57"/>
    </row>
    <row r="645" spans="1:20">
      <c r="A645" s="83"/>
      <c r="B645" s="83"/>
      <c r="C645" s="83"/>
      <c r="D645" s="83"/>
      <c r="E645" s="83"/>
      <c r="F645" s="83"/>
      <c r="G645" s="83"/>
      <c r="H645" s="83"/>
      <c r="I645" s="83"/>
      <c r="J645" s="83"/>
      <c r="K645" s="83"/>
      <c r="L645" s="83"/>
      <c r="M645" s="47"/>
      <c r="R645" s="57"/>
      <c r="S645" s="57"/>
      <c r="T645" s="57"/>
    </row>
    <row r="646" spans="1:20">
      <c r="A646" s="83"/>
      <c r="B646" s="83"/>
      <c r="C646" s="83"/>
      <c r="D646" s="83"/>
      <c r="E646" s="83"/>
      <c r="F646" s="83"/>
      <c r="G646" s="83"/>
      <c r="H646" s="83"/>
      <c r="I646" s="83"/>
      <c r="J646" s="83"/>
      <c r="K646" s="83"/>
      <c r="L646" s="83"/>
      <c r="M646" s="47"/>
      <c r="R646" s="57"/>
      <c r="S646" s="57"/>
      <c r="T646" s="57"/>
    </row>
    <row r="647" spans="1:20">
      <c r="A647" s="83"/>
      <c r="B647" s="83"/>
      <c r="C647" s="83"/>
      <c r="D647" s="83"/>
      <c r="E647" s="83"/>
      <c r="F647" s="83"/>
      <c r="G647" s="83"/>
      <c r="H647" s="83"/>
      <c r="I647" s="83"/>
      <c r="J647" s="83"/>
      <c r="K647" s="83"/>
      <c r="L647" s="83"/>
      <c r="M647" s="47"/>
      <c r="R647" s="57"/>
      <c r="S647" s="57"/>
      <c r="T647" s="57"/>
    </row>
    <row r="648" spans="1:20">
      <c r="A648" s="83"/>
      <c r="B648" s="83"/>
      <c r="C648" s="83"/>
      <c r="D648" s="83"/>
      <c r="E648" s="83"/>
      <c r="F648" s="83"/>
      <c r="G648" s="83"/>
      <c r="H648" s="83"/>
      <c r="I648" s="83"/>
      <c r="J648" s="83"/>
      <c r="K648" s="83"/>
      <c r="L648" s="83"/>
      <c r="M648" s="47"/>
      <c r="R648" s="57"/>
      <c r="S648" s="57"/>
      <c r="T648" s="57"/>
    </row>
    <row r="649" spans="1:20">
      <c r="A649" s="83"/>
      <c r="B649" s="83"/>
      <c r="C649" s="83"/>
      <c r="D649" s="83"/>
      <c r="E649" s="83"/>
      <c r="F649" s="83"/>
      <c r="G649" s="83"/>
      <c r="H649" s="83"/>
      <c r="I649" s="83"/>
      <c r="J649" s="83"/>
      <c r="K649" s="83"/>
      <c r="L649" s="83"/>
      <c r="M649" s="47"/>
      <c r="R649" s="57"/>
      <c r="S649" s="57"/>
      <c r="T649" s="57"/>
    </row>
    <row r="650" spans="1:20">
      <c r="A650" s="83"/>
      <c r="B650" s="83"/>
      <c r="C650" s="83"/>
      <c r="D650" s="83"/>
      <c r="E650" s="83"/>
      <c r="F650" s="83"/>
      <c r="G650" s="83"/>
      <c r="H650" s="83"/>
      <c r="I650" s="83"/>
      <c r="J650" s="83"/>
      <c r="K650" s="83"/>
      <c r="L650" s="83"/>
      <c r="M650" s="47"/>
      <c r="R650" s="57"/>
      <c r="S650" s="57"/>
      <c r="T650" s="57"/>
    </row>
    <row r="651" spans="1:20">
      <c r="A651" s="83"/>
      <c r="B651" s="83"/>
      <c r="C651" s="83"/>
      <c r="D651" s="83"/>
      <c r="E651" s="83"/>
      <c r="F651" s="83"/>
      <c r="G651" s="83"/>
      <c r="H651" s="83"/>
      <c r="I651" s="83"/>
      <c r="J651" s="83"/>
      <c r="K651" s="83"/>
      <c r="L651" s="83"/>
      <c r="M651" s="47"/>
      <c r="R651" s="57"/>
      <c r="S651" s="57"/>
      <c r="T651" s="57"/>
    </row>
    <row r="652" spans="1:20">
      <c r="A652" s="83"/>
      <c r="B652" s="83"/>
      <c r="C652" s="83"/>
      <c r="D652" s="83"/>
      <c r="E652" s="83"/>
      <c r="F652" s="83"/>
      <c r="G652" s="83"/>
      <c r="H652" s="83"/>
      <c r="I652" s="83"/>
      <c r="J652" s="83"/>
      <c r="K652" s="83"/>
      <c r="L652" s="83"/>
      <c r="M652" s="47"/>
      <c r="R652" s="57"/>
      <c r="S652" s="57"/>
      <c r="T652" s="57"/>
    </row>
    <row r="653" spans="1:20">
      <c r="A653" s="83"/>
      <c r="B653" s="83"/>
      <c r="C653" s="83"/>
      <c r="D653" s="83"/>
      <c r="E653" s="83"/>
      <c r="F653" s="83"/>
      <c r="G653" s="83"/>
      <c r="H653" s="83"/>
      <c r="I653" s="83"/>
      <c r="J653" s="83"/>
      <c r="K653" s="83"/>
      <c r="L653" s="83"/>
      <c r="M653" s="47"/>
      <c r="R653" s="57"/>
      <c r="S653" s="57"/>
      <c r="T653" s="57"/>
    </row>
    <row r="654" spans="1:20">
      <c r="A654" s="83"/>
      <c r="B654" s="83"/>
      <c r="C654" s="83"/>
      <c r="D654" s="83"/>
      <c r="E654" s="83"/>
      <c r="F654" s="83"/>
      <c r="G654" s="83"/>
      <c r="H654" s="83"/>
      <c r="I654" s="83"/>
      <c r="J654" s="83"/>
      <c r="K654" s="83"/>
      <c r="L654" s="83"/>
      <c r="M654" s="47"/>
      <c r="R654" s="57"/>
      <c r="S654" s="57"/>
      <c r="T654" s="57"/>
    </row>
    <row r="655" spans="1:20">
      <c r="A655" s="83"/>
      <c r="B655" s="83"/>
      <c r="C655" s="83"/>
      <c r="D655" s="83"/>
      <c r="E655" s="83"/>
      <c r="F655" s="83"/>
      <c r="G655" s="83"/>
      <c r="H655" s="83"/>
      <c r="I655" s="83"/>
      <c r="J655" s="83"/>
      <c r="K655" s="83"/>
      <c r="L655" s="83"/>
      <c r="M655" s="47"/>
      <c r="R655" s="57"/>
      <c r="S655" s="57"/>
      <c r="T655" s="57"/>
    </row>
    <row r="656" spans="1:20">
      <c r="A656" s="83"/>
      <c r="B656" s="83"/>
      <c r="C656" s="83"/>
      <c r="D656" s="83"/>
      <c r="E656" s="83"/>
      <c r="F656" s="83"/>
      <c r="G656" s="83"/>
      <c r="H656" s="83"/>
      <c r="I656" s="83"/>
      <c r="J656" s="83"/>
      <c r="K656" s="83"/>
      <c r="L656" s="83"/>
      <c r="M656" s="47"/>
      <c r="R656" s="57"/>
      <c r="S656" s="57"/>
      <c r="T656" s="57"/>
    </row>
    <row r="657" spans="1:20">
      <c r="A657" s="83"/>
      <c r="B657" s="83"/>
      <c r="C657" s="83"/>
      <c r="D657" s="83"/>
      <c r="E657" s="83"/>
      <c r="F657" s="83"/>
      <c r="G657" s="83"/>
      <c r="H657" s="83"/>
      <c r="I657" s="83"/>
      <c r="J657" s="83"/>
      <c r="K657" s="83"/>
      <c r="L657" s="83"/>
      <c r="M657" s="47"/>
      <c r="R657" s="57"/>
      <c r="S657" s="57"/>
      <c r="T657" s="57"/>
    </row>
    <row r="658" spans="1:20">
      <c r="A658" s="83"/>
      <c r="B658" s="83"/>
      <c r="C658" s="83"/>
      <c r="D658" s="83"/>
      <c r="E658" s="83"/>
      <c r="F658" s="83"/>
      <c r="G658" s="83"/>
      <c r="H658" s="83"/>
      <c r="I658" s="83"/>
      <c r="J658" s="83"/>
      <c r="K658" s="83"/>
      <c r="L658" s="83"/>
      <c r="M658" s="47"/>
      <c r="R658" s="57"/>
      <c r="S658" s="57"/>
      <c r="T658" s="57"/>
    </row>
    <row r="659" spans="1:20">
      <c r="A659" s="83"/>
      <c r="B659" s="83"/>
      <c r="C659" s="83"/>
      <c r="D659" s="83"/>
      <c r="E659" s="83"/>
      <c r="F659" s="83"/>
      <c r="G659" s="83"/>
      <c r="H659" s="83"/>
      <c r="I659" s="83"/>
      <c r="J659" s="83"/>
      <c r="K659" s="83"/>
      <c r="L659" s="83"/>
      <c r="M659" s="47"/>
      <c r="R659" s="57"/>
      <c r="S659" s="57"/>
      <c r="T659" s="57"/>
    </row>
    <row r="660" spans="1:20">
      <c r="A660" s="83"/>
      <c r="B660" s="83"/>
      <c r="C660" s="83"/>
      <c r="D660" s="83"/>
      <c r="E660" s="83"/>
      <c r="F660" s="83"/>
      <c r="G660" s="83"/>
      <c r="H660" s="83"/>
      <c r="I660" s="83"/>
      <c r="J660" s="83"/>
      <c r="K660" s="83"/>
      <c r="L660" s="83"/>
      <c r="M660" s="47"/>
      <c r="R660" s="57"/>
      <c r="S660" s="57"/>
      <c r="T660" s="57"/>
    </row>
    <row r="661" spans="1:20">
      <c r="A661" s="83"/>
      <c r="B661" s="83"/>
      <c r="C661" s="83"/>
      <c r="D661" s="83"/>
      <c r="E661" s="83"/>
      <c r="F661" s="83"/>
      <c r="G661" s="83"/>
      <c r="H661" s="83"/>
      <c r="I661" s="83"/>
      <c r="J661" s="83"/>
      <c r="K661" s="83"/>
      <c r="L661" s="83"/>
      <c r="M661" s="47"/>
      <c r="R661" s="57"/>
      <c r="S661" s="57"/>
      <c r="T661" s="57"/>
    </row>
    <row r="662" spans="1:20">
      <c r="A662" s="83"/>
      <c r="B662" s="83"/>
      <c r="C662" s="83"/>
      <c r="D662" s="83"/>
      <c r="E662" s="83"/>
      <c r="F662" s="83"/>
      <c r="G662" s="83"/>
      <c r="H662" s="83"/>
      <c r="I662" s="83"/>
      <c r="J662" s="83"/>
      <c r="K662" s="83"/>
      <c r="L662" s="83"/>
      <c r="M662" s="47"/>
      <c r="R662" s="57"/>
      <c r="S662" s="57"/>
      <c r="T662" s="57"/>
    </row>
    <row r="663" spans="1:20">
      <c r="A663" s="83"/>
      <c r="B663" s="83"/>
      <c r="C663" s="83"/>
      <c r="D663" s="83"/>
      <c r="E663" s="83"/>
      <c r="F663" s="83"/>
      <c r="G663" s="83"/>
      <c r="H663" s="83"/>
      <c r="I663" s="83"/>
      <c r="J663" s="83"/>
      <c r="K663" s="83"/>
      <c r="L663" s="83"/>
      <c r="M663" s="47"/>
      <c r="R663" s="57"/>
      <c r="S663" s="57"/>
      <c r="T663" s="57"/>
    </row>
    <row r="664" spans="1:20">
      <c r="A664" s="83"/>
      <c r="B664" s="83"/>
      <c r="C664" s="83"/>
      <c r="D664" s="83"/>
      <c r="E664" s="83"/>
      <c r="F664" s="83"/>
      <c r="G664" s="83"/>
      <c r="H664" s="83"/>
      <c r="I664" s="83"/>
      <c r="J664" s="83"/>
      <c r="K664" s="83"/>
      <c r="L664" s="83"/>
      <c r="M664" s="47"/>
      <c r="R664" s="57"/>
      <c r="S664" s="57"/>
      <c r="T664" s="57"/>
    </row>
    <row r="665" spans="1:20">
      <c r="A665" s="83"/>
      <c r="B665" s="83"/>
      <c r="C665" s="83"/>
      <c r="D665" s="83"/>
      <c r="E665" s="83"/>
      <c r="F665" s="83"/>
      <c r="G665" s="83"/>
      <c r="H665" s="83"/>
      <c r="I665" s="83"/>
      <c r="J665" s="83"/>
      <c r="K665" s="83"/>
      <c r="L665" s="83"/>
      <c r="M665" s="47"/>
      <c r="R665" s="57"/>
      <c r="S665" s="57"/>
      <c r="T665" s="57"/>
    </row>
    <row r="666" spans="1:20">
      <c r="A666" s="83"/>
      <c r="B666" s="83"/>
      <c r="C666" s="83"/>
      <c r="D666" s="83"/>
      <c r="E666" s="83"/>
      <c r="F666" s="83"/>
      <c r="G666" s="83"/>
      <c r="H666" s="83"/>
      <c r="I666" s="83"/>
      <c r="J666" s="83"/>
      <c r="K666" s="83"/>
      <c r="L666" s="83"/>
      <c r="M666" s="47"/>
      <c r="R666" s="57"/>
      <c r="S666" s="57"/>
      <c r="T666" s="57"/>
    </row>
    <row r="667" spans="1:20">
      <c r="A667" s="83"/>
      <c r="B667" s="83"/>
      <c r="C667" s="83"/>
      <c r="D667" s="83"/>
      <c r="E667" s="83"/>
      <c r="F667" s="83"/>
      <c r="G667" s="83"/>
      <c r="H667" s="83"/>
      <c r="I667" s="83"/>
      <c r="J667" s="83"/>
      <c r="K667" s="83"/>
      <c r="L667" s="83"/>
      <c r="M667" s="47"/>
      <c r="R667" s="57"/>
      <c r="S667" s="57"/>
      <c r="T667" s="57"/>
    </row>
    <row r="668" spans="1:20">
      <c r="A668" s="83"/>
      <c r="B668" s="83"/>
      <c r="C668" s="83"/>
      <c r="D668" s="83"/>
      <c r="E668" s="83"/>
      <c r="F668" s="83"/>
      <c r="G668" s="83"/>
      <c r="H668" s="83"/>
      <c r="I668" s="83"/>
      <c r="J668" s="83"/>
      <c r="K668" s="83"/>
      <c r="L668" s="83"/>
      <c r="M668" s="47"/>
      <c r="R668" s="57"/>
      <c r="S668" s="57"/>
      <c r="T668" s="57"/>
    </row>
    <row r="669" spans="1:20">
      <c r="A669" s="83"/>
      <c r="B669" s="83"/>
      <c r="C669" s="83"/>
      <c r="D669" s="83"/>
      <c r="E669" s="83"/>
      <c r="F669" s="83"/>
      <c r="G669" s="83"/>
      <c r="H669" s="83"/>
      <c r="I669" s="83"/>
      <c r="J669" s="83"/>
      <c r="K669" s="83"/>
      <c r="L669" s="83"/>
      <c r="M669" s="47"/>
      <c r="R669" s="57"/>
      <c r="S669" s="57"/>
      <c r="T669" s="57"/>
    </row>
    <row r="670" spans="1:20">
      <c r="A670" s="83"/>
      <c r="B670" s="83"/>
      <c r="C670" s="83"/>
      <c r="D670" s="83"/>
      <c r="E670" s="83"/>
      <c r="F670" s="83"/>
      <c r="G670" s="83"/>
      <c r="H670" s="83"/>
      <c r="I670" s="83"/>
      <c r="J670" s="83"/>
      <c r="K670" s="83"/>
      <c r="L670" s="83"/>
      <c r="M670" s="47"/>
      <c r="R670" s="57"/>
      <c r="S670" s="57"/>
      <c r="T670" s="57"/>
    </row>
    <row r="671" spans="1:20">
      <c r="A671" s="83"/>
      <c r="B671" s="83"/>
      <c r="C671" s="83"/>
      <c r="D671" s="83"/>
      <c r="E671" s="83"/>
      <c r="F671" s="83"/>
      <c r="G671" s="83"/>
      <c r="H671" s="83"/>
      <c r="I671" s="83"/>
      <c r="J671" s="83"/>
      <c r="K671" s="83"/>
      <c r="L671" s="83"/>
      <c r="M671" s="47"/>
      <c r="R671" s="57"/>
      <c r="S671" s="57"/>
      <c r="T671" s="57"/>
    </row>
    <row r="672" spans="1:20">
      <c r="A672" s="83"/>
      <c r="B672" s="83"/>
      <c r="C672" s="83"/>
      <c r="D672" s="83"/>
      <c r="E672" s="83"/>
      <c r="F672" s="83"/>
      <c r="G672" s="83"/>
      <c r="H672" s="83"/>
      <c r="I672" s="83"/>
      <c r="J672" s="83"/>
      <c r="K672" s="83"/>
      <c r="L672" s="83"/>
      <c r="M672" s="47"/>
      <c r="R672" s="57"/>
      <c r="S672" s="57"/>
      <c r="T672" s="57"/>
    </row>
    <row r="673" spans="1:20">
      <c r="A673" s="83"/>
      <c r="B673" s="83"/>
      <c r="C673" s="83"/>
      <c r="D673" s="83"/>
      <c r="E673" s="83"/>
      <c r="F673" s="83"/>
      <c r="G673" s="83"/>
      <c r="H673" s="83"/>
      <c r="I673" s="83"/>
      <c r="J673" s="83"/>
      <c r="K673" s="83"/>
      <c r="L673" s="83"/>
      <c r="M673" s="47"/>
      <c r="R673" s="57"/>
      <c r="S673" s="57"/>
      <c r="T673" s="57"/>
    </row>
    <row r="674" spans="1:20">
      <c r="A674" s="83"/>
      <c r="B674" s="83"/>
      <c r="C674" s="83"/>
      <c r="D674" s="83"/>
      <c r="E674" s="83"/>
      <c r="F674" s="83"/>
      <c r="G674" s="83"/>
      <c r="H674" s="83"/>
      <c r="I674" s="83"/>
      <c r="J674" s="83"/>
      <c r="K674" s="83"/>
      <c r="L674" s="83"/>
      <c r="M674" s="47"/>
      <c r="R674" s="57"/>
      <c r="S674" s="57"/>
      <c r="T674" s="57"/>
    </row>
    <row r="675" spans="1:20">
      <c r="A675" s="83"/>
      <c r="B675" s="83"/>
      <c r="C675" s="83"/>
      <c r="D675" s="83"/>
      <c r="E675" s="83"/>
      <c r="F675" s="83"/>
      <c r="G675" s="83"/>
      <c r="H675" s="83"/>
      <c r="I675" s="83"/>
      <c r="J675" s="83"/>
      <c r="K675" s="83"/>
      <c r="L675" s="83"/>
      <c r="M675" s="47"/>
      <c r="R675" s="57"/>
      <c r="S675" s="57"/>
      <c r="T675" s="57"/>
    </row>
    <row r="676" spans="1:20">
      <c r="A676" s="83"/>
      <c r="B676" s="83"/>
      <c r="C676" s="83"/>
      <c r="D676" s="83"/>
      <c r="E676" s="83"/>
      <c r="F676" s="83"/>
      <c r="G676" s="83"/>
      <c r="H676" s="83"/>
      <c r="I676" s="83"/>
      <c r="J676" s="83"/>
      <c r="K676" s="83"/>
      <c r="L676" s="83"/>
      <c r="M676" s="47"/>
      <c r="R676" s="57"/>
      <c r="S676" s="57"/>
      <c r="T676" s="57"/>
    </row>
    <row r="677" spans="1:20">
      <c r="A677" s="83"/>
      <c r="B677" s="83"/>
      <c r="C677" s="83"/>
      <c r="D677" s="83"/>
      <c r="E677" s="83"/>
      <c r="F677" s="83"/>
      <c r="G677" s="83"/>
      <c r="H677" s="83"/>
      <c r="I677" s="83"/>
      <c r="J677" s="83"/>
      <c r="K677" s="83"/>
      <c r="L677" s="83"/>
      <c r="M677" s="47"/>
      <c r="R677" s="57"/>
      <c r="S677" s="57"/>
      <c r="T677" s="57"/>
    </row>
    <row r="678" spans="1:20">
      <c r="A678" s="83"/>
      <c r="B678" s="83"/>
      <c r="C678" s="83"/>
      <c r="D678" s="83"/>
      <c r="E678" s="83"/>
      <c r="F678" s="83"/>
      <c r="G678" s="83"/>
      <c r="H678" s="83"/>
      <c r="I678" s="83"/>
      <c r="J678" s="83"/>
      <c r="K678" s="83"/>
      <c r="L678" s="83"/>
      <c r="M678" s="47"/>
      <c r="R678" s="57"/>
      <c r="S678" s="57"/>
      <c r="T678" s="57"/>
    </row>
    <row r="679" spans="1:20">
      <c r="A679" s="83"/>
      <c r="B679" s="83"/>
      <c r="C679" s="83"/>
      <c r="D679" s="83"/>
      <c r="E679" s="83"/>
      <c r="F679" s="83"/>
      <c r="G679" s="83"/>
      <c r="H679" s="83"/>
      <c r="I679" s="83"/>
      <c r="J679" s="83"/>
      <c r="K679" s="83"/>
      <c r="L679" s="83"/>
      <c r="M679" s="47"/>
      <c r="R679" s="57"/>
      <c r="S679" s="57"/>
      <c r="T679" s="57"/>
    </row>
    <row r="680" spans="1:20">
      <c r="A680" s="83"/>
      <c r="B680" s="83"/>
      <c r="C680" s="83"/>
      <c r="D680" s="83"/>
      <c r="E680" s="83"/>
      <c r="F680" s="83"/>
      <c r="G680" s="83"/>
      <c r="H680" s="83"/>
      <c r="I680" s="83"/>
      <c r="J680" s="83"/>
      <c r="K680" s="83"/>
      <c r="L680" s="83"/>
      <c r="M680" s="47"/>
      <c r="R680" s="57"/>
      <c r="S680" s="57"/>
      <c r="T680" s="57"/>
    </row>
    <row r="681" spans="1:20">
      <c r="A681" s="83"/>
      <c r="B681" s="83"/>
      <c r="C681" s="83"/>
      <c r="D681" s="83"/>
      <c r="E681" s="83"/>
      <c r="F681" s="83"/>
      <c r="G681" s="83"/>
      <c r="H681" s="83"/>
      <c r="I681" s="83"/>
      <c r="J681" s="83"/>
      <c r="K681" s="83"/>
      <c r="L681" s="83"/>
      <c r="M681" s="47"/>
      <c r="R681" s="57"/>
      <c r="S681" s="57"/>
      <c r="T681" s="57"/>
    </row>
    <row r="682" spans="1:20">
      <c r="A682" s="83"/>
      <c r="B682" s="83"/>
      <c r="C682" s="83"/>
      <c r="D682" s="83"/>
      <c r="E682" s="83"/>
      <c r="F682" s="83"/>
      <c r="G682" s="83"/>
      <c r="H682" s="83"/>
      <c r="I682" s="83"/>
      <c r="J682" s="83"/>
      <c r="K682" s="83"/>
      <c r="L682" s="83"/>
      <c r="M682" s="47"/>
      <c r="R682" s="57"/>
      <c r="S682" s="57"/>
      <c r="T682" s="57"/>
    </row>
    <row r="683" spans="1:20">
      <c r="A683" s="83"/>
      <c r="B683" s="83"/>
      <c r="C683" s="83"/>
      <c r="D683" s="83"/>
      <c r="E683" s="83"/>
      <c r="F683" s="83"/>
      <c r="G683" s="83"/>
      <c r="H683" s="83"/>
      <c r="I683" s="83"/>
      <c r="J683" s="83"/>
      <c r="K683" s="83"/>
      <c r="L683" s="83"/>
      <c r="M683" s="47"/>
      <c r="R683" s="57"/>
      <c r="S683" s="57"/>
      <c r="T683" s="57"/>
    </row>
    <row r="684" spans="1:20">
      <c r="A684" s="83"/>
      <c r="B684" s="83"/>
      <c r="C684" s="83"/>
      <c r="D684" s="83"/>
      <c r="E684" s="83"/>
      <c r="F684" s="83"/>
      <c r="G684" s="83"/>
      <c r="H684" s="83"/>
      <c r="I684" s="83"/>
      <c r="J684" s="83"/>
      <c r="K684" s="83"/>
      <c r="L684" s="83"/>
      <c r="M684" s="47"/>
      <c r="R684" s="57"/>
      <c r="S684" s="57"/>
      <c r="T684" s="57"/>
    </row>
    <row r="685" spans="1:20">
      <c r="A685" s="83"/>
      <c r="B685" s="83"/>
      <c r="C685" s="83"/>
      <c r="D685" s="83"/>
      <c r="E685" s="83"/>
      <c r="F685" s="83"/>
      <c r="G685" s="83"/>
      <c r="H685" s="83"/>
      <c r="I685" s="83"/>
      <c r="J685" s="83"/>
      <c r="K685" s="83"/>
      <c r="L685" s="83"/>
      <c r="M685" s="47"/>
      <c r="R685" s="57"/>
      <c r="S685" s="57"/>
      <c r="T685" s="57"/>
    </row>
    <row r="686" spans="1:20">
      <c r="A686" s="83"/>
      <c r="B686" s="83"/>
      <c r="C686" s="83"/>
      <c r="D686" s="83"/>
      <c r="E686" s="83"/>
      <c r="F686" s="83"/>
      <c r="G686" s="83"/>
      <c r="H686" s="83"/>
      <c r="I686" s="83"/>
      <c r="J686" s="83"/>
      <c r="K686" s="83"/>
      <c r="L686" s="83"/>
      <c r="M686" s="47"/>
      <c r="R686" s="57"/>
      <c r="S686" s="57"/>
      <c r="T686" s="57"/>
    </row>
    <row r="687" spans="1:20">
      <c r="A687" s="83"/>
      <c r="B687" s="83"/>
      <c r="C687" s="83"/>
      <c r="D687" s="83"/>
      <c r="E687" s="83"/>
      <c r="F687" s="83"/>
      <c r="G687" s="83"/>
      <c r="H687" s="83"/>
      <c r="I687" s="83"/>
      <c r="J687" s="83"/>
      <c r="K687" s="83"/>
      <c r="L687" s="83"/>
      <c r="M687" s="47"/>
      <c r="R687" s="57"/>
      <c r="S687" s="57"/>
      <c r="T687" s="57"/>
    </row>
    <row r="688" spans="1:20">
      <c r="A688" s="83"/>
      <c r="B688" s="83"/>
      <c r="C688" s="83"/>
      <c r="D688" s="83"/>
      <c r="E688" s="83"/>
      <c r="F688" s="83"/>
      <c r="G688" s="83"/>
      <c r="H688" s="83"/>
      <c r="I688" s="83"/>
      <c r="J688" s="83"/>
      <c r="K688" s="83"/>
      <c r="L688" s="83"/>
      <c r="M688" s="47"/>
      <c r="R688" s="57"/>
      <c r="S688" s="57"/>
      <c r="T688" s="57"/>
    </row>
    <row r="689" spans="1:20">
      <c r="A689" s="83"/>
      <c r="B689" s="83"/>
      <c r="C689" s="83"/>
      <c r="D689" s="83"/>
      <c r="E689" s="83"/>
      <c r="F689" s="83"/>
      <c r="G689" s="83"/>
      <c r="H689" s="83"/>
      <c r="I689" s="83"/>
      <c r="J689" s="83"/>
      <c r="K689" s="83"/>
      <c r="L689" s="83"/>
      <c r="M689" s="47"/>
      <c r="R689" s="57"/>
      <c r="S689" s="57"/>
      <c r="T689" s="57"/>
    </row>
    <row r="690" spans="1:20">
      <c r="A690" s="83"/>
      <c r="B690" s="83"/>
      <c r="C690" s="83"/>
      <c r="D690" s="83"/>
      <c r="E690" s="83"/>
      <c r="F690" s="83"/>
      <c r="G690" s="83"/>
      <c r="H690" s="83"/>
      <c r="I690" s="83"/>
      <c r="J690" s="83"/>
      <c r="K690" s="83"/>
      <c r="L690" s="83"/>
      <c r="M690" s="47"/>
      <c r="R690" s="57"/>
      <c r="S690" s="57"/>
      <c r="T690" s="57"/>
    </row>
    <row r="691" spans="1:20">
      <c r="A691" s="83"/>
      <c r="B691" s="83"/>
      <c r="C691" s="83"/>
      <c r="D691" s="83"/>
      <c r="E691" s="83"/>
      <c r="F691" s="83"/>
      <c r="G691" s="83"/>
      <c r="H691" s="83"/>
      <c r="I691" s="83"/>
      <c r="J691" s="83"/>
      <c r="K691" s="83"/>
      <c r="L691" s="83"/>
      <c r="M691" s="47"/>
      <c r="R691" s="57"/>
      <c r="S691" s="57"/>
      <c r="T691" s="57"/>
    </row>
    <row r="692" spans="1:20">
      <c r="A692" s="83"/>
      <c r="B692" s="83"/>
      <c r="C692" s="83"/>
      <c r="D692" s="83"/>
      <c r="E692" s="83"/>
      <c r="F692" s="83"/>
      <c r="G692" s="83"/>
      <c r="H692" s="83"/>
      <c r="I692" s="83"/>
      <c r="J692" s="83"/>
      <c r="K692" s="83"/>
      <c r="L692" s="83"/>
      <c r="M692" s="47"/>
      <c r="R692" s="57"/>
      <c r="S692" s="57"/>
      <c r="T692" s="57"/>
    </row>
    <row r="693" spans="1:20">
      <c r="A693" s="83"/>
      <c r="B693" s="83"/>
      <c r="C693" s="83"/>
      <c r="D693" s="83"/>
      <c r="E693" s="83"/>
      <c r="F693" s="83"/>
      <c r="G693" s="83"/>
      <c r="H693" s="83"/>
      <c r="I693" s="83"/>
      <c r="J693" s="83"/>
      <c r="K693" s="83"/>
      <c r="L693" s="83"/>
      <c r="M693" s="47"/>
      <c r="R693" s="57"/>
      <c r="S693" s="57"/>
      <c r="T693" s="57"/>
    </row>
    <row r="694" spans="1:20">
      <c r="A694" s="83"/>
      <c r="B694" s="83"/>
      <c r="C694" s="83"/>
      <c r="D694" s="83"/>
      <c r="E694" s="83"/>
      <c r="F694" s="83"/>
      <c r="G694" s="83"/>
      <c r="H694" s="83"/>
      <c r="I694" s="83"/>
      <c r="J694" s="83"/>
      <c r="K694" s="83"/>
      <c r="L694" s="83"/>
      <c r="M694" s="47"/>
      <c r="R694" s="57"/>
      <c r="S694" s="57"/>
      <c r="T694" s="57"/>
    </row>
    <row r="695" spans="1:20">
      <c r="A695" s="83"/>
      <c r="B695" s="83"/>
      <c r="C695" s="83"/>
      <c r="D695" s="83"/>
      <c r="E695" s="83"/>
      <c r="F695" s="83"/>
      <c r="G695" s="83"/>
      <c r="H695" s="83"/>
      <c r="I695" s="83"/>
      <c r="J695" s="83"/>
      <c r="K695" s="83"/>
      <c r="L695" s="83"/>
      <c r="M695" s="47"/>
      <c r="R695" s="57"/>
      <c r="S695" s="57"/>
      <c r="T695" s="57"/>
    </row>
    <row r="696" spans="1:20">
      <c r="A696" s="83"/>
      <c r="B696" s="83"/>
      <c r="C696" s="83"/>
      <c r="D696" s="83"/>
      <c r="E696" s="83"/>
      <c r="F696" s="83"/>
      <c r="G696" s="83"/>
      <c r="H696" s="83"/>
      <c r="I696" s="83"/>
      <c r="J696" s="83"/>
      <c r="K696" s="83"/>
      <c r="L696" s="83"/>
      <c r="M696" s="47"/>
      <c r="R696" s="57"/>
      <c r="S696" s="57"/>
      <c r="T696" s="57"/>
    </row>
    <row r="697" spans="1:20">
      <c r="A697" s="83"/>
      <c r="B697" s="83"/>
      <c r="C697" s="83"/>
      <c r="D697" s="83"/>
      <c r="E697" s="83"/>
      <c r="F697" s="83"/>
      <c r="G697" s="83"/>
      <c r="H697" s="83"/>
      <c r="I697" s="83"/>
      <c r="J697" s="83"/>
      <c r="K697" s="83"/>
      <c r="L697" s="83"/>
      <c r="M697" s="47"/>
      <c r="R697" s="57"/>
      <c r="S697" s="57"/>
      <c r="T697" s="57"/>
    </row>
    <row r="698" spans="1:20">
      <c r="A698" s="83"/>
      <c r="B698" s="83"/>
      <c r="C698" s="83"/>
      <c r="D698" s="83"/>
      <c r="E698" s="83"/>
      <c r="F698" s="83"/>
      <c r="G698" s="83"/>
      <c r="H698" s="83"/>
      <c r="I698" s="83"/>
      <c r="J698" s="83"/>
      <c r="K698" s="83"/>
      <c r="L698" s="83"/>
      <c r="M698" s="47"/>
      <c r="R698" s="57"/>
      <c r="S698" s="57"/>
      <c r="T698" s="57"/>
    </row>
    <row r="699" spans="1:20">
      <c r="A699" s="83"/>
      <c r="B699" s="83"/>
      <c r="C699" s="83"/>
      <c r="D699" s="83"/>
      <c r="E699" s="83"/>
      <c r="F699" s="83"/>
      <c r="G699" s="83"/>
      <c r="H699" s="83"/>
      <c r="I699" s="83"/>
      <c r="J699" s="83"/>
      <c r="K699" s="83"/>
      <c r="L699" s="83"/>
      <c r="M699" s="47"/>
      <c r="R699" s="57"/>
      <c r="S699" s="57"/>
      <c r="T699" s="57"/>
    </row>
    <row r="700" spans="1:20">
      <c r="A700" s="83"/>
      <c r="B700" s="83"/>
      <c r="C700" s="83"/>
      <c r="D700" s="83"/>
      <c r="E700" s="83"/>
      <c r="F700" s="83"/>
      <c r="G700" s="83"/>
      <c r="H700" s="83"/>
      <c r="I700" s="83"/>
      <c r="J700" s="83"/>
      <c r="K700" s="83"/>
      <c r="L700" s="83"/>
      <c r="M700" s="47"/>
      <c r="R700" s="57"/>
      <c r="S700" s="57"/>
      <c r="T700" s="57"/>
    </row>
    <row r="701" spans="1:20">
      <c r="A701" s="83"/>
      <c r="B701" s="83"/>
      <c r="C701" s="83"/>
      <c r="D701" s="83"/>
      <c r="E701" s="83"/>
      <c r="F701" s="83"/>
      <c r="G701" s="83"/>
      <c r="H701" s="83"/>
      <c r="I701" s="83"/>
      <c r="J701" s="83"/>
      <c r="K701" s="83"/>
      <c r="L701" s="83"/>
      <c r="M701" s="47"/>
      <c r="R701" s="57"/>
      <c r="S701" s="57"/>
      <c r="T701" s="57"/>
    </row>
    <row r="702" spans="1:20">
      <c r="A702" s="83"/>
      <c r="B702" s="83"/>
      <c r="C702" s="83"/>
      <c r="D702" s="83"/>
      <c r="E702" s="83"/>
      <c r="F702" s="83"/>
      <c r="G702" s="83"/>
      <c r="H702" s="83"/>
      <c r="I702" s="83"/>
      <c r="J702" s="83"/>
      <c r="K702" s="83"/>
      <c r="L702" s="83"/>
      <c r="M702" s="47"/>
      <c r="R702" s="57"/>
      <c r="S702" s="57"/>
      <c r="T702" s="57"/>
    </row>
    <row r="703" spans="1:20">
      <c r="A703" s="83"/>
      <c r="B703" s="83"/>
      <c r="C703" s="83"/>
      <c r="D703" s="83"/>
      <c r="E703" s="83"/>
      <c r="F703" s="83"/>
      <c r="G703" s="83"/>
      <c r="H703" s="83"/>
      <c r="I703" s="83"/>
      <c r="J703" s="83"/>
      <c r="K703" s="83"/>
      <c r="L703" s="83"/>
      <c r="M703" s="47"/>
      <c r="R703" s="57"/>
      <c r="S703" s="57"/>
      <c r="T703" s="57"/>
    </row>
    <row r="704" spans="1:20">
      <c r="A704" s="83"/>
      <c r="B704" s="83"/>
      <c r="C704" s="83"/>
      <c r="D704" s="83"/>
      <c r="E704" s="83"/>
      <c r="F704" s="83"/>
      <c r="G704" s="83"/>
      <c r="H704" s="83"/>
      <c r="I704" s="83"/>
      <c r="J704" s="83"/>
      <c r="K704" s="83"/>
      <c r="L704" s="83"/>
      <c r="M704" s="47"/>
      <c r="R704" s="57"/>
      <c r="S704" s="57"/>
      <c r="T704" s="57"/>
    </row>
    <row r="705" spans="1:20">
      <c r="A705" s="83"/>
      <c r="B705" s="83"/>
      <c r="C705" s="83"/>
      <c r="D705" s="83"/>
      <c r="E705" s="83"/>
      <c r="F705" s="83"/>
      <c r="G705" s="83"/>
      <c r="H705" s="83"/>
      <c r="I705" s="83"/>
      <c r="J705" s="83"/>
      <c r="K705" s="83"/>
      <c r="L705" s="83"/>
      <c r="M705" s="47"/>
      <c r="R705" s="57"/>
      <c r="S705" s="57"/>
      <c r="T705" s="57"/>
    </row>
    <row r="706" spans="1:20">
      <c r="A706" s="83"/>
      <c r="B706" s="83"/>
      <c r="C706" s="83"/>
      <c r="D706" s="83"/>
      <c r="E706" s="83"/>
      <c r="F706" s="83"/>
      <c r="G706" s="83"/>
      <c r="H706" s="83"/>
      <c r="I706" s="83"/>
      <c r="J706" s="83"/>
      <c r="K706" s="83"/>
      <c r="L706" s="83"/>
      <c r="M706" s="47"/>
      <c r="R706" s="57"/>
      <c r="S706" s="57"/>
      <c r="T706" s="57"/>
    </row>
    <row r="707" spans="1:20">
      <c r="A707" s="83"/>
      <c r="B707" s="83"/>
      <c r="C707" s="83"/>
      <c r="D707" s="83"/>
      <c r="E707" s="83"/>
      <c r="F707" s="83"/>
      <c r="G707" s="83"/>
      <c r="H707" s="83"/>
      <c r="I707" s="83"/>
      <c r="J707" s="83"/>
      <c r="K707" s="83"/>
      <c r="L707" s="83"/>
      <c r="M707" s="47"/>
      <c r="R707" s="57"/>
      <c r="S707" s="57"/>
      <c r="T707" s="57"/>
    </row>
    <row r="708" spans="1:20">
      <c r="A708" s="83"/>
      <c r="B708" s="83"/>
      <c r="C708" s="83"/>
      <c r="D708" s="83"/>
      <c r="E708" s="83"/>
      <c r="F708" s="83"/>
      <c r="G708" s="83"/>
      <c r="H708" s="83"/>
      <c r="I708" s="83"/>
      <c r="J708" s="83"/>
      <c r="K708" s="83"/>
      <c r="L708" s="83"/>
      <c r="M708" s="47"/>
      <c r="R708" s="57"/>
      <c r="S708" s="57"/>
      <c r="T708" s="57"/>
    </row>
    <row r="709" spans="1:20">
      <c r="A709" s="83"/>
      <c r="B709" s="83"/>
      <c r="C709" s="83"/>
      <c r="D709" s="83"/>
      <c r="E709" s="83"/>
      <c r="F709" s="83"/>
      <c r="G709" s="83"/>
      <c r="H709" s="83"/>
      <c r="I709" s="83"/>
      <c r="J709" s="83"/>
      <c r="K709" s="83"/>
      <c r="L709" s="83"/>
      <c r="M709" s="47"/>
      <c r="R709" s="57"/>
      <c r="S709" s="57"/>
      <c r="T709" s="57"/>
    </row>
    <row r="710" spans="1:20">
      <c r="A710" s="83"/>
      <c r="B710" s="83"/>
      <c r="C710" s="83"/>
      <c r="D710" s="83"/>
      <c r="E710" s="83"/>
      <c r="F710" s="83"/>
      <c r="G710" s="83"/>
      <c r="H710" s="83"/>
      <c r="I710" s="83"/>
      <c r="J710" s="83"/>
      <c r="K710" s="83"/>
      <c r="L710" s="83"/>
      <c r="M710" s="47"/>
      <c r="R710" s="57"/>
      <c r="S710" s="57"/>
      <c r="T710" s="57"/>
    </row>
    <row r="711" spans="1:20">
      <c r="A711" s="83"/>
      <c r="B711" s="83"/>
      <c r="C711" s="83"/>
      <c r="D711" s="83"/>
      <c r="E711" s="83"/>
      <c r="F711" s="83"/>
      <c r="G711" s="83"/>
      <c r="H711" s="83"/>
      <c r="I711" s="83"/>
      <c r="J711" s="83"/>
      <c r="K711" s="83"/>
      <c r="L711" s="83"/>
      <c r="M711" s="47"/>
      <c r="R711" s="57"/>
      <c r="S711" s="57"/>
      <c r="T711" s="57"/>
    </row>
    <row r="712" spans="1:20">
      <c r="A712" s="83"/>
      <c r="B712" s="83"/>
      <c r="C712" s="83"/>
      <c r="D712" s="83"/>
      <c r="E712" s="83"/>
      <c r="F712" s="83"/>
      <c r="G712" s="83"/>
      <c r="H712" s="83"/>
      <c r="I712" s="83"/>
      <c r="J712" s="83"/>
      <c r="K712" s="83"/>
      <c r="L712" s="83"/>
      <c r="M712" s="47"/>
      <c r="R712" s="57"/>
      <c r="S712" s="57"/>
      <c r="T712" s="57"/>
    </row>
    <row r="713" spans="1:20">
      <c r="A713" s="83"/>
      <c r="B713" s="83"/>
      <c r="C713" s="83"/>
      <c r="D713" s="83"/>
      <c r="E713" s="83"/>
      <c r="F713" s="83"/>
      <c r="G713" s="83"/>
      <c r="H713" s="83"/>
      <c r="I713" s="83"/>
      <c r="J713" s="83"/>
      <c r="K713" s="83"/>
      <c r="L713" s="83"/>
      <c r="M713" s="47"/>
      <c r="R713" s="57"/>
      <c r="S713" s="57"/>
      <c r="T713" s="57"/>
    </row>
    <row r="714" spans="1:20">
      <c r="A714" s="83"/>
      <c r="B714" s="83"/>
      <c r="C714" s="83"/>
      <c r="D714" s="83"/>
      <c r="E714" s="83"/>
      <c r="F714" s="83"/>
      <c r="G714" s="83"/>
      <c r="H714" s="83"/>
      <c r="I714" s="83"/>
      <c r="J714" s="83"/>
      <c r="K714" s="83"/>
      <c r="L714" s="83"/>
      <c r="M714" s="47"/>
      <c r="R714" s="57"/>
      <c r="S714" s="57"/>
      <c r="T714" s="57"/>
    </row>
    <row r="715" spans="1:20">
      <c r="A715" s="83"/>
      <c r="B715" s="83"/>
      <c r="C715" s="83"/>
      <c r="D715" s="83"/>
      <c r="E715" s="83"/>
      <c r="F715" s="83"/>
      <c r="G715" s="83"/>
      <c r="H715" s="83"/>
      <c r="I715" s="83"/>
      <c r="J715" s="83"/>
      <c r="K715" s="83"/>
      <c r="L715" s="83"/>
      <c r="M715" s="47"/>
      <c r="R715" s="57"/>
      <c r="S715" s="57"/>
      <c r="T715" s="57"/>
    </row>
    <row r="716" spans="1:20">
      <c r="A716" s="83"/>
      <c r="B716" s="83"/>
      <c r="C716" s="83"/>
      <c r="D716" s="83"/>
      <c r="E716" s="83"/>
      <c r="F716" s="83"/>
      <c r="G716" s="83"/>
      <c r="H716" s="83"/>
      <c r="I716" s="83"/>
      <c r="J716" s="83"/>
      <c r="K716" s="83"/>
      <c r="L716" s="83"/>
      <c r="M716" s="47"/>
      <c r="R716" s="57"/>
      <c r="S716" s="57"/>
      <c r="T716" s="57"/>
    </row>
    <row r="717" spans="1:20">
      <c r="A717" s="83"/>
      <c r="B717" s="83"/>
      <c r="C717" s="83"/>
      <c r="D717" s="83"/>
      <c r="E717" s="83"/>
      <c r="F717" s="83"/>
      <c r="G717" s="83"/>
      <c r="H717" s="83"/>
      <c r="I717" s="83"/>
      <c r="J717" s="83"/>
      <c r="K717" s="83"/>
      <c r="L717" s="83"/>
      <c r="M717" s="47"/>
      <c r="R717" s="57"/>
      <c r="S717" s="57"/>
      <c r="T717" s="57"/>
    </row>
    <row r="718" spans="1:20">
      <c r="A718" s="83"/>
      <c r="B718" s="83"/>
      <c r="C718" s="83"/>
      <c r="D718" s="83"/>
      <c r="E718" s="83"/>
      <c r="F718" s="83"/>
      <c r="G718" s="83"/>
      <c r="H718" s="83"/>
      <c r="I718" s="83"/>
      <c r="J718" s="83"/>
      <c r="K718" s="83"/>
      <c r="L718" s="83"/>
      <c r="M718" s="47"/>
      <c r="R718" s="57"/>
      <c r="S718" s="57"/>
      <c r="T718" s="57"/>
    </row>
    <row r="719" spans="1:20">
      <c r="R719" s="57"/>
      <c r="S719" s="57"/>
      <c r="T719" s="57"/>
    </row>
    <row r="720" spans="1:20">
      <c r="R720" s="57"/>
      <c r="S720" s="57"/>
      <c r="T720" s="57"/>
    </row>
    <row r="721" spans="18:20">
      <c r="R721" s="57"/>
      <c r="S721" s="57"/>
      <c r="T721" s="57"/>
    </row>
    <row r="722" spans="18:20">
      <c r="R722" s="57"/>
      <c r="S722" s="57"/>
      <c r="T722" s="57"/>
    </row>
    <row r="723" spans="18:20">
      <c r="R723" s="57"/>
      <c r="S723" s="57"/>
      <c r="T723" s="57"/>
    </row>
    <row r="724" spans="18:20">
      <c r="R724" s="57"/>
      <c r="S724" s="57"/>
      <c r="T724" s="57"/>
    </row>
    <row r="725" spans="18:20">
      <c r="R725" s="57"/>
      <c r="S725" s="57"/>
      <c r="T725" s="57"/>
    </row>
    <row r="726" spans="18:20">
      <c r="R726" s="57"/>
      <c r="S726" s="57"/>
      <c r="T726" s="57"/>
    </row>
    <row r="727" spans="18:20">
      <c r="R727" s="57"/>
      <c r="S727" s="57"/>
      <c r="T727" s="57"/>
    </row>
    <row r="728" spans="18:20">
      <c r="R728" s="57"/>
      <c r="S728" s="57"/>
      <c r="T728" s="57"/>
    </row>
    <row r="729" spans="18:20">
      <c r="R729" s="57"/>
      <c r="S729" s="57"/>
      <c r="T729" s="57"/>
    </row>
    <row r="730" spans="18:20">
      <c r="R730" s="57"/>
      <c r="S730" s="57"/>
      <c r="T730" s="57"/>
    </row>
    <row r="731" spans="18:20">
      <c r="R731" s="57"/>
      <c r="S731" s="57"/>
      <c r="T731" s="57"/>
    </row>
    <row r="732" spans="18:20">
      <c r="R732" s="57"/>
      <c r="S732" s="57"/>
      <c r="T732" s="57"/>
    </row>
    <row r="733" spans="18:20">
      <c r="R733" s="57"/>
      <c r="S733" s="57"/>
      <c r="T733" s="57"/>
    </row>
    <row r="734" spans="18:20">
      <c r="R734" s="57"/>
      <c r="S734" s="57"/>
      <c r="T734" s="57"/>
    </row>
    <row r="735" spans="18:20">
      <c r="R735" s="57"/>
      <c r="S735" s="57"/>
      <c r="T735" s="57"/>
    </row>
    <row r="736" spans="18:20">
      <c r="R736" s="57"/>
      <c r="S736" s="57"/>
      <c r="T736" s="57"/>
    </row>
    <row r="737" spans="18:20">
      <c r="R737" s="57"/>
      <c r="S737" s="57"/>
      <c r="T737" s="57"/>
    </row>
    <row r="738" spans="18:20">
      <c r="R738" s="57"/>
      <c r="S738" s="57"/>
      <c r="T738" s="57"/>
    </row>
    <row r="739" spans="18:20">
      <c r="R739" s="57"/>
      <c r="S739" s="57"/>
      <c r="T739" s="57"/>
    </row>
    <row r="740" spans="18:20">
      <c r="R740" s="57"/>
      <c r="S740" s="57"/>
      <c r="T740" s="57"/>
    </row>
    <row r="741" spans="18:20">
      <c r="R741" s="57"/>
      <c r="S741" s="57"/>
      <c r="T741" s="57"/>
    </row>
    <row r="742" spans="18:20">
      <c r="R742" s="57"/>
      <c r="S742" s="57"/>
      <c r="T742" s="57"/>
    </row>
    <row r="743" spans="18:20">
      <c r="R743" s="57"/>
      <c r="S743" s="57"/>
      <c r="T743" s="57"/>
    </row>
    <row r="744" spans="18:20">
      <c r="R744" s="57"/>
      <c r="S744" s="57"/>
      <c r="T744" s="57"/>
    </row>
    <row r="745" spans="18:20">
      <c r="R745" s="57"/>
      <c r="S745" s="57"/>
      <c r="T745" s="57"/>
    </row>
    <row r="746" spans="18:20">
      <c r="R746" s="57"/>
      <c r="S746" s="57"/>
      <c r="T746" s="57"/>
    </row>
    <row r="747" spans="18:20">
      <c r="R747" s="57"/>
      <c r="S747" s="57"/>
      <c r="T747" s="57"/>
    </row>
    <row r="748" spans="18:20">
      <c r="R748" s="57"/>
      <c r="S748" s="57"/>
      <c r="T748" s="57"/>
    </row>
    <row r="749" spans="18:20">
      <c r="R749" s="57"/>
      <c r="S749" s="57"/>
      <c r="T749" s="57"/>
    </row>
    <row r="750" spans="18:20">
      <c r="R750" s="57"/>
      <c r="S750" s="57"/>
      <c r="T750" s="57"/>
    </row>
    <row r="751" spans="18:20">
      <c r="R751" s="57"/>
      <c r="S751" s="57"/>
      <c r="T751" s="57"/>
    </row>
    <row r="752" spans="18:20">
      <c r="R752" s="57"/>
      <c r="S752" s="57"/>
      <c r="T752" s="57"/>
    </row>
    <row r="753" spans="18:20">
      <c r="R753" s="57"/>
      <c r="S753" s="57"/>
      <c r="T753" s="57"/>
    </row>
    <row r="754" spans="18:20">
      <c r="R754" s="57"/>
      <c r="S754" s="57"/>
      <c r="T754" s="57"/>
    </row>
    <row r="755" spans="18:20">
      <c r="R755" s="57"/>
      <c r="S755" s="57"/>
      <c r="T755" s="57"/>
    </row>
    <row r="756" spans="18:20">
      <c r="R756" s="57"/>
      <c r="S756" s="57"/>
      <c r="T756" s="57"/>
    </row>
    <row r="757" spans="18:20">
      <c r="R757" s="57"/>
      <c r="S757" s="57"/>
      <c r="T757" s="57"/>
    </row>
    <row r="758" spans="18:20">
      <c r="R758" s="57"/>
      <c r="S758" s="57"/>
      <c r="T758" s="57"/>
    </row>
    <row r="759" spans="18:20">
      <c r="R759" s="57"/>
      <c r="S759" s="57"/>
      <c r="T759" s="57"/>
    </row>
    <row r="760" spans="18:20">
      <c r="R760" s="57"/>
      <c r="S760" s="57"/>
      <c r="T760" s="57"/>
    </row>
    <row r="761" spans="18:20">
      <c r="R761" s="57"/>
      <c r="S761" s="57"/>
      <c r="T761" s="57"/>
    </row>
    <row r="762" spans="18:20">
      <c r="R762" s="57"/>
      <c r="S762" s="57"/>
      <c r="T762" s="57"/>
    </row>
    <row r="763" spans="18:20">
      <c r="R763" s="57"/>
      <c r="S763" s="57"/>
      <c r="T763" s="57"/>
    </row>
    <row r="764" spans="18:20">
      <c r="R764" s="57"/>
      <c r="S764" s="57"/>
      <c r="T764" s="57"/>
    </row>
    <row r="765" spans="18:20">
      <c r="R765" s="57"/>
      <c r="S765" s="57"/>
      <c r="T765" s="57"/>
    </row>
    <row r="766" spans="18:20">
      <c r="R766" s="57"/>
      <c r="S766" s="57"/>
      <c r="T766" s="57"/>
    </row>
    <row r="767" spans="18:20">
      <c r="R767" s="57"/>
      <c r="S767" s="57"/>
      <c r="T767" s="57"/>
    </row>
    <row r="768" spans="18:20">
      <c r="R768" s="57"/>
      <c r="S768" s="57"/>
      <c r="T768" s="57"/>
    </row>
    <row r="769" spans="18:20">
      <c r="R769" s="57"/>
      <c r="S769" s="57"/>
      <c r="T769" s="57"/>
    </row>
    <row r="770" spans="18:20">
      <c r="R770" s="57"/>
      <c r="S770" s="57"/>
      <c r="T770" s="57"/>
    </row>
    <row r="771" spans="18:20">
      <c r="R771" s="57"/>
      <c r="S771" s="57"/>
      <c r="T771" s="57"/>
    </row>
    <row r="772" spans="18:20">
      <c r="R772" s="57"/>
      <c r="S772" s="57"/>
      <c r="T772" s="57"/>
    </row>
    <row r="773" spans="18:20">
      <c r="R773" s="57"/>
      <c r="S773" s="57"/>
      <c r="T773" s="57"/>
    </row>
    <row r="774" spans="18:20">
      <c r="R774" s="57"/>
      <c r="S774" s="57"/>
      <c r="T774" s="57"/>
    </row>
    <row r="775" spans="18:20">
      <c r="R775" s="57"/>
      <c r="S775" s="57"/>
      <c r="T775" s="57"/>
    </row>
    <row r="776" spans="18:20">
      <c r="R776" s="57"/>
      <c r="S776" s="57"/>
      <c r="T776" s="57"/>
    </row>
    <row r="777" spans="18:20">
      <c r="R777" s="57"/>
      <c r="S777" s="57"/>
      <c r="T777" s="57"/>
    </row>
    <row r="778" spans="18:20">
      <c r="R778" s="57"/>
      <c r="S778" s="57"/>
      <c r="T778" s="57"/>
    </row>
    <row r="779" spans="18:20">
      <c r="R779" s="57"/>
      <c r="S779" s="57"/>
      <c r="T779" s="57"/>
    </row>
    <row r="780" spans="18:20">
      <c r="R780" s="57"/>
      <c r="S780" s="57"/>
      <c r="T780" s="57"/>
    </row>
    <row r="781" spans="18:20">
      <c r="R781" s="57"/>
      <c r="S781" s="57"/>
      <c r="T781" s="57"/>
    </row>
    <row r="782" spans="18:20">
      <c r="R782" s="57"/>
      <c r="S782" s="57"/>
      <c r="T782" s="57"/>
    </row>
    <row r="783" spans="18:20">
      <c r="R783" s="57"/>
      <c r="S783" s="57"/>
      <c r="T783" s="57"/>
    </row>
    <row r="784" spans="18:20">
      <c r="R784" s="57"/>
      <c r="S784" s="57"/>
      <c r="T784" s="57"/>
    </row>
    <row r="785" spans="18:20">
      <c r="R785" s="57"/>
      <c r="S785" s="57"/>
      <c r="T785" s="57"/>
    </row>
    <row r="786" spans="18:20">
      <c r="R786" s="57"/>
      <c r="S786" s="57"/>
      <c r="T786" s="57"/>
    </row>
    <row r="787" spans="18:20">
      <c r="R787" s="57"/>
      <c r="S787" s="57"/>
      <c r="T787" s="57"/>
    </row>
    <row r="788" spans="18:20">
      <c r="R788" s="57"/>
      <c r="S788" s="57"/>
      <c r="T788" s="57"/>
    </row>
    <row r="789" spans="18:20">
      <c r="R789" s="57"/>
      <c r="S789" s="57"/>
      <c r="T789" s="57"/>
    </row>
    <row r="790" spans="18:20">
      <c r="R790" s="57"/>
      <c r="S790" s="57"/>
      <c r="T790" s="57"/>
    </row>
    <row r="791" spans="18:20">
      <c r="R791" s="57"/>
      <c r="S791" s="57"/>
      <c r="T791" s="57"/>
    </row>
    <row r="792" spans="18:20">
      <c r="R792" s="57"/>
      <c r="S792" s="57"/>
      <c r="T792" s="57"/>
    </row>
    <row r="793" spans="18:20">
      <c r="R793" s="57"/>
      <c r="S793" s="57"/>
      <c r="T793" s="57"/>
    </row>
    <row r="794" spans="18:20">
      <c r="R794" s="57"/>
      <c r="S794" s="57"/>
      <c r="T794" s="57"/>
    </row>
    <row r="795" spans="18:20">
      <c r="R795" s="57"/>
      <c r="S795" s="57"/>
      <c r="T795" s="57"/>
    </row>
    <row r="796" spans="18:20">
      <c r="R796" s="57"/>
      <c r="S796" s="57"/>
      <c r="T796" s="57"/>
    </row>
    <row r="797" spans="18:20">
      <c r="R797" s="57"/>
      <c r="S797" s="57"/>
      <c r="T797" s="57"/>
    </row>
    <row r="798" spans="18:20">
      <c r="R798" s="57"/>
      <c r="S798" s="57"/>
      <c r="T798" s="57"/>
    </row>
    <row r="799" spans="18:20">
      <c r="R799" s="57"/>
      <c r="S799" s="57"/>
      <c r="T799" s="57"/>
    </row>
    <row r="800" spans="18:20">
      <c r="R800" s="57"/>
      <c r="S800" s="57"/>
      <c r="T800" s="57"/>
    </row>
    <row r="801" spans="18:20">
      <c r="R801" s="57"/>
      <c r="S801" s="57"/>
      <c r="T801" s="57"/>
    </row>
    <row r="802" spans="18:20">
      <c r="R802" s="57"/>
      <c r="S802" s="57"/>
      <c r="T802" s="57"/>
    </row>
    <row r="803" spans="18:20">
      <c r="R803" s="57"/>
      <c r="S803" s="57"/>
      <c r="T803" s="57"/>
    </row>
    <row r="804" spans="18:20">
      <c r="R804" s="57"/>
      <c r="S804" s="57"/>
      <c r="T804" s="57"/>
    </row>
    <row r="805" spans="18:20">
      <c r="R805" s="57"/>
      <c r="S805" s="57"/>
      <c r="T805" s="57"/>
    </row>
    <row r="806" spans="18:20">
      <c r="R806" s="57"/>
      <c r="S806" s="57"/>
      <c r="T806" s="57"/>
    </row>
    <row r="807" spans="18:20">
      <c r="R807" s="57"/>
      <c r="S807" s="57"/>
      <c r="T807" s="57"/>
    </row>
    <row r="808" spans="18:20">
      <c r="R808" s="57"/>
      <c r="S808" s="57"/>
      <c r="T808" s="57"/>
    </row>
    <row r="809" spans="18:20">
      <c r="R809" s="57"/>
      <c r="S809" s="57"/>
      <c r="T809" s="57"/>
    </row>
    <row r="810" spans="18:20">
      <c r="R810" s="57"/>
      <c r="S810" s="57"/>
      <c r="T810" s="57"/>
    </row>
    <row r="811" spans="18:20">
      <c r="R811" s="57"/>
      <c r="S811" s="57"/>
      <c r="T811" s="57"/>
    </row>
    <row r="812" spans="18:20">
      <c r="R812" s="57"/>
      <c r="S812" s="57"/>
      <c r="T812" s="57"/>
    </row>
    <row r="813" spans="18:20">
      <c r="R813" s="57"/>
      <c r="S813" s="57"/>
      <c r="T813" s="57"/>
    </row>
    <row r="814" spans="18:20">
      <c r="R814" s="57"/>
      <c r="S814" s="57"/>
      <c r="T814" s="57"/>
    </row>
    <row r="815" spans="18:20">
      <c r="R815" s="57"/>
      <c r="S815" s="57"/>
      <c r="T815" s="57"/>
    </row>
    <row r="816" spans="18:20">
      <c r="R816" s="57"/>
      <c r="S816" s="57"/>
      <c r="T816" s="57"/>
    </row>
    <row r="817" spans="18:20">
      <c r="R817" s="57"/>
      <c r="S817" s="57"/>
      <c r="T817" s="57"/>
    </row>
    <row r="818" spans="18:20">
      <c r="R818" s="57"/>
      <c r="S818" s="57"/>
      <c r="T818" s="57"/>
    </row>
    <row r="819" spans="18:20">
      <c r="R819" s="57"/>
      <c r="S819" s="57"/>
      <c r="T819" s="57"/>
    </row>
    <row r="820" spans="18:20">
      <c r="R820" s="57"/>
      <c r="S820" s="57"/>
      <c r="T820" s="57"/>
    </row>
    <row r="821" spans="18:20">
      <c r="R821" s="57"/>
      <c r="S821" s="57"/>
      <c r="T821" s="57"/>
    </row>
    <row r="822" spans="18:20">
      <c r="R822" s="57"/>
      <c r="S822" s="57"/>
      <c r="T822" s="57"/>
    </row>
    <row r="823" spans="18:20">
      <c r="R823" s="57"/>
      <c r="S823" s="57"/>
      <c r="T823" s="57"/>
    </row>
    <row r="824" spans="18:20">
      <c r="R824" s="57"/>
      <c r="S824" s="57"/>
      <c r="T824" s="57"/>
    </row>
    <row r="825" spans="18:20">
      <c r="R825" s="57"/>
      <c r="S825" s="57"/>
      <c r="T825" s="57"/>
    </row>
    <row r="826" spans="18:20">
      <c r="R826" s="57"/>
      <c r="S826" s="57"/>
      <c r="T826" s="57"/>
    </row>
    <row r="827" spans="18:20">
      <c r="R827" s="57"/>
      <c r="S827" s="57"/>
      <c r="T827" s="57"/>
    </row>
    <row r="828" spans="18:20">
      <c r="R828" s="57"/>
      <c r="S828" s="57"/>
      <c r="T828" s="57"/>
    </row>
    <row r="829" spans="18:20">
      <c r="R829" s="57"/>
      <c r="S829" s="57"/>
      <c r="T829" s="57"/>
    </row>
    <row r="830" spans="18:20">
      <c r="R830" s="57"/>
      <c r="S830" s="57"/>
      <c r="T830" s="57"/>
    </row>
    <row r="831" spans="18:20">
      <c r="R831" s="57"/>
      <c r="S831" s="57"/>
      <c r="T831" s="57"/>
    </row>
    <row r="832" spans="18:20">
      <c r="R832" s="57"/>
      <c r="S832" s="57"/>
      <c r="T832" s="57"/>
    </row>
    <row r="833" spans="18:20">
      <c r="R833" s="57"/>
      <c r="S833" s="57"/>
      <c r="T833" s="57"/>
    </row>
    <row r="834" spans="18:20">
      <c r="R834" s="57"/>
      <c r="S834" s="57"/>
      <c r="T834" s="57"/>
    </row>
    <row r="835" spans="18:20">
      <c r="R835" s="57"/>
      <c r="S835" s="57"/>
      <c r="T835" s="57"/>
    </row>
    <row r="836" spans="18:20">
      <c r="R836" s="57"/>
      <c r="S836" s="57"/>
      <c r="T836" s="57"/>
    </row>
    <row r="837" spans="18:20">
      <c r="R837" s="57"/>
      <c r="S837" s="57"/>
      <c r="T837" s="57"/>
    </row>
    <row r="838" spans="18:20">
      <c r="R838" s="57"/>
      <c r="S838" s="57"/>
      <c r="T838" s="57"/>
    </row>
    <row r="839" spans="18:20">
      <c r="R839" s="57"/>
      <c r="S839" s="57"/>
      <c r="T839" s="57"/>
    </row>
    <row r="840" spans="18:20">
      <c r="R840" s="57"/>
      <c r="S840" s="57"/>
      <c r="T840" s="57"/>
    </row>
    <row r="841" spans="18:20">
      <c r="R841" s="57"/>
      <c r="S841" s="57"/>
      <c r="T841" s="57"/>
    </row>
    <row r="842" spans="18:20">
      <c r="R842" s="57"/>
      <c r="S842" s="57"/>
      <c r="T842" s="57"/>
    </row>
    <row r="843" spans="18:20">
      <c r="R843" s="57"/>
      <c r="S843" s="57"/>
      <c r="T843" s="57"/>
    </row>
    <row r="844" spans="18:20">
      <c r="R844" s="57"/>
      <c r="S844" s="57"/>
      <c r="T844" s="57"/>
    </row>
    <row r="845" spans="18:20">
      <c r="R845" s="57"/>
      <c r="S845" s="57"/>
      <c r="T845" s="57"/>
    </row>
    <row r="846" spans="18:20">
      <c r="R846" s="57"/>
      <c r="S846" s="57"/>
      <c r="T846" s="57"/>
    </row>
    <row r="847" spans="18:20">
      <c r="R847" s="57"/>
      <c r="S847" s="57"/>
      <c r="T847" s="57"/>
    </row>
    <row r="848" spans="18:20">
      <c r="R848" s="57"/>
      <c r="S848" s="57"/>
      <c r="T848" s="57"/>
    </row>
    <row r="849" spans="18:20">
      <c r="R849" s="57"/>
      <c r="S849" s="57"/>
      <c r="T849" s="57"/>
    </row>
    <row r="850" spans="18:20">
      <c r="R850" s="57"/>
      <c r="S850" s="57"/>
      <c r="T850" s="57"/>
    </row>
    <row r="851" spans="18:20">
      <c r="R851" s="57"/>
      <c r="S851" s="57"/>
      <c r="T851" s="57"/>
    </row>
    <row r="852" spans="18:20">
      <c r="R852" s="57"/>
      <c r="S852" s="57"/>
      <c r="T852" s="57"/>
    </row>
    <row r="853" spans="18:20">
      <c r="R853" s="57"/>
      <c r="S853" s="57"/>
      <c r="T853" s="57"/>
    </row>
    <row r="854" spans="18:20">
      <c r="R854" s="57"/>
      <c r="S854" s="57"/>
      <c r="T854" s="57"/>
    </row>
    <row r="855" spans="18:20">
      <c r="R855" s="57"/>
      <c r="S855" s="57"/>
      <c r="T855" s="57"/>
    </row>
    <row r="856" spans="18:20">
      <c r="R856" s="57"/>
      <c r="S856" s="57"/>
      <c r="T856" s="57"/>
    </row>
    <row r="857" spans="18:20">
      <c r="R857" s="57"/>
      <c r="S857" s="57"/>
      <c r="T857" s="57"/>
    </row>
    <row r="858" spans="18:20">
      <c r="R858" s="57"/>
      <c r="S858" s="57"/>
      <c r="T858" s="57"/>
    </row>
    <row r="859" spans="18:20">
      <c r="R859" s="57"/>
      <c r="S859" s="57"/>
      <c r="T859" s="57"/>
    </row>
    <row r="860" spans="18:20">
      <c r="R860" s="57"/>
      <c r="S860" s="57"/>
      <c r="T860" s="57"/>
    </row>
    <row r="861" spans="18:20">
      <c r="R861" s="57"/>
      <c r="S861" s="57"/>
      <c r="T861" s="57"/>
    </row>
    <row r="862" spans="18:20">
      <c r="R862" s="57"/>
      <c r="S862" s="57"/>
      <c r="T862" s="57"/>
    </row>
    <row r="863" spans="18:20">
      <c r="R863" s="57"/>
      <c r="S863" s="57"/>
      <c r="T863" s="57"/>
    </row>
    <row r="864" spans="18:20">
      <c r="R864" s="57"/>
      <c r="S864" s="57"/>
      <c r="T864" s="57"/>
    </row>
    <row r="865" spans="18:20">
      <c r="R865" s="57"/>
      <c r="S865" s="57"/>
      <c r="T865" s="57"/>
    </row>
    <row r="866" spans="18:20">
      <c r="R866" s="57"/>
      <c r="S866" s="57"/>
      <c r="T866" s="57"/>
    </row>
    <row r="867" spans="18:20">
      <c r="R867" s="57"/>
      <c r="S867" s="57"/>
      <c r="T867" s="57"/>
    </row>
    <row r="868" spans="18:20">
      <c r="R868" s="57"/>
      <c r="S868" s="57"/>
      <c r="T868" s="57"/>
    </row>
    <row r="869" spans="18:20">
      <c r="R869" s="57"/>
      <c r="S869" s="57"/>
      <c r="T869" s="57"/>
    </row>
    <row r="870" spans="18:20">
      <c r="R870" s="57"/>
      <c r="S870" s="57"/>
      <c r="T870" s="57"/>
    </row>
    <row r="871" spans="18:20">
      <c r="R871" s="57"/>
      <c r="S871" s="57"/>
      <c r="T871" s="57"/>
    </row>
    <row r="872" spans="18:20">
      <c r="R872" s="57"/>
      <c r="S872" s="57"/>
      <c r="T872" s="57"/>
    </row>
    <row r="873" spans="18:20">
      <c r="R873" s="57"/>
      <c r="S873" s="57"/>
      <c r="T873" s="57"/>
    </row>
    <row r="874" spans="18:20">
      <c r="R874" s="57"/>
      <c r="S874" s="57"/>
      <c r="T874" s="57"/>
    </row>
    <row r="875" spans="18:20">
      <c r="R875" s="57"/>
      <c r="S875" s="57"/>
      <c r="T875" s="57"/>
    </row>
    <row r="876" spans="18:20">
      <c r="R876" s="57"/>
      <c r="S876" s="57"/>
      <c r="T876" s="57"/>
    </row>
    <row r="877" spans="18:20">
      <c r="R877" s="57"/>
      <c r="S877" s="57"/>
      <c r="T877" s="57"/>
    </row>
    <row r="878" spans="18:20">
      <c r="R878" s="57"/>
      <c r="S878" s="57"/>
      <c r="T878" s="57"/>
    </row>
    <row r="879" spans="18:20">
      <c r="R879" s="57"/>
      <c r="S879" s="57"/>
      <c r="T879" s="57"/>
    </row>
    <row r="880" spans="18:20">
      <c r="R880" s="57"/>
      <c r="S880" s="57"/>
      <c r="T880" s="57"/>
    </row>
    <row r="881" spans="18:20">
      <c r="R881" s="57"/>
      <c r="S881" s="57"/>
      <c r="T881" s="57"/>
    </row>
    <row r="882" spans="18:20">
      <c r="R882" s="57"/>
      <c r="S882" s="57"/>
      <c r="T882" s="57"/>
    </row>
    <row r="883" spans="18:20">
      <c r="R883" s="57"/>
      <c r="S883" s="57"/>
      <c r="T883" s="57"/>
    </row>
    <row r="884" spans="18:20">
      <c r="R884" s="57"/>
      <c r="S884" s="57"/>
      <c r="T884" s="57"/>
    </row>
    <row r="885" spans="18:20">
      <c r="R885" s="57"/>
      <c r="S885" s="57"/>
      <c r="T885" s="57"/>
    </row>
    <row r="886" spans="18:20">
      <c r="R886" s="57"/>
      <c r="S886" s="57"/>
      <c r="T886" s="57"/>
    </row>
    <row r="887" spans="18:20">
      <c r="R887" s="57"/>
      <c r="S887" s="57"/>
      <c r="T887" s="57"/>
    </row>
    <row r="888" spans="18:20">
      <c r="R888" s="57"/>
      <c r="S888" s="57"/>
      <c r="T888" s="57"/>
    </row>
    <row r="889" spans="18:20">
      <c r="R889" s="57"/>
      <c r="S889" s="57"/>
      <c r="T889" s="57"/>
    </row>
    <row r="890" spans="18:20">
      <c r="R890" s="57"/>
      <c r="S890" s="57"/>
      <c r="T890" s="57"/>
    </row>
    <row r="891" spans="18:20">
      <c r="R891" s="57"/>
      <c r="S891" s="57"/>
      <c r="T891" s="57"/>
    </row>
    <row r="892" spans="18:20">
      <c r="R892" s="57"/>
      <c r="S892" s="57"/>
      <c r="T892" s="57"/>
    </row>
    <row r="893" spans="18:20">
      <c r="R893" s="57"/>
      <c r="S893" s="57"/>
      <c r="T893" s="57"/>
    </row>
    <row r="894" spans="18:20">
      <c r="R894" s="57"/>
      <c r="S894" s="57"/>
      <c r="T894" s="57"/>
    </row>
    <row r="895" spans="18:20">
      <c r="R895" s="57"/>
      <c r="S895" s="57"/>
      <c r="T895" s="57"/>
    </row>
    <row r="896" spans="18:20">
      <c r="R896" s="57"/>
      <c r="S896" s="57"/>
      <c r="T896" s="57"/>
    </row>
    <row r="897" spans="18:20">
      <c r="R897" s="57"/>
      <c r="S897" s="57"/>
      <c r="T897" s="57"/>
    </row>
    <row r="898" spans="18:20">
      <c r="R898" s="57"/>
      <c r="S898" s="57"/>
      <c r="T898" s="57"/>
    </row>
    <row r="899" spans="18:20">
      <c r="R899" s="57"/>
      <c r="S899" s="57"/>
      <c r="T899" s="57"/>
    </row>
    <row r="900" spans="18:20">
      <c r="R900" s="57"/>
      <c r="S900" s="57"/>
      <c r="T900" s="57"/>
    </row>
    <row r="901" spans="18:20">
      <c r="R901" s="57"/>
      <c r="S901" s="57"/>
      <c r="T901" s="57"/>
    </row>
    <row r="902" spans="18:20">
      <c r="R902" s="57"/>
      <c r="S902" s="57"/>
      <c r="T902" s="57"/>
    </row>
    <row r="903" spans="18:20">
      <c r="R903" s="57"/>
      <c r="S903" s="57"/>
      <c r="T903" s="57"/>
    </row>
    <row r="904" spans="18:20">
      <c r="R904" s="57"/>
      <c r="S904" s="57"/>
      <c r="T904" s="57"/>
    </row>
    <row r="905" spans="18:20">
      <c r="R905" s="57"/>
      <c r="S905" s="57"/>
      <c r="T905" s="57"/>
    </row>
    <row r="906" spans="18:20">
      <c r="R906" s="57"/>
      <c r="S906" s="57"/>
      <c r="T906" s="57"/>
    </row>
    <row r="907" spans="18:20">
      <c r="R907" s="57"/>
      <c r="S907" s="57"/>
      <c r="T907" s="57"/>
    </row>
    <row r="908" spans="18:20">
      <c r="R908" s="57"/>
      <c r="S908" s="57"/>
      <c r="T908" s="57"/>
    </row>
    <row r="909" spans="18:20">
      <c r="R909" s="57"/>
      <c r="S909" s="57"/>
      <c r="T909" s="57"/>
    </row>
    <row r="910" spans="18:20">
      <c r="R910" s="57"/>
      <c r="S910" s="57"/>
      <c r="T910" s="57"/>
    </row>
    <row r="911" spans="18:20">
      <c r="R911" s="57"/>
      <c r="S911" s="57"/>
      <c r="T911" s="57"/>
    </row>
    <row r="912" spans="18:20">
      <c r="R912" s="57"/>
      <c r="S912" s="57"/>
      <c r="T912" s="57"/>
    </row>
    <row r="913" spans="18:20">
      <c r="R913" s="57"/>
      <c r="S913" s="57"/>
      <c r="T913" s="57"/>
    </row>
    <row r="914" spans="18:20">
      <c r="R914" s="57"/>
      <c r="S914" s="57"/>
      <c r="T914" s="57"/>
    </row>
    <row r="915" spans="18:20">
      <c r="R915" s="57"/>
      <c r="S915" s="57"/>
      <c r="T915" s="57"/>
    </row>
    <row r="916" spans="18:20">
      <c r="R916" s="57"/>
      <c r="S916" s="57"/>
      <c r="T916" s="57"/>
    </row>
    <row r="917" spans="18:20">
      <c r="R917" s="57"/>
      <c r="S917" s="57"/>
      <c r="T917" s="57"/>
    </row>
    <row r="918" spans="18:20">
      <c r="R918" s="57"/>
      <c r="S918" s="57"/>
      <c r="T918" s="57"/>
    </row>
    <row r="919" spans="18:20">
      <c r="R919" s="57"/>
      <c r="S919" s="57"/>
      <c r="T919" s="57"/>
    </row>
    <row r="920" spans="18:20">
      <c r="R920" s="57"/>
      <c r="S920" s="57"/>
      <c r="T920" s="57"/>
    </row>
    <row r="921" spans="18:20">
      <c r="R921" s="57"/>
      <c r="S921" s="57"/>
      <c r="T921" s="57"/>
    </row>
    <row r="922" spans="18:20">
      <c r="R922" s="57"/>
      <c r="S922" s="57"/>
      <c r="T922" s="57"/>
    </row>
    <row r="923" spans="18:20">
      <c r="R923" s="57"/>
      <c r="S923" s="57"/>
      <c r="T923" s="57"/>
    </row>
    <row r="924" spans="18:20">
      <c r="R924" s="57"/>
      <c r="S924" s="57"/>
      <c r="T924" s="57"/>
    </row>
    <row r="925" spans="18:20">
      <c r="R925" s="57"/>
      <c r="S925" s="57"/>
      <c r="T925" s="57"/>
    </row>
    <row r="926" spans="18:20">
      <c r="R926" s="57"/>
      <c r="S926" s="57"/>
      <c r="T926" s="57"/>
    </row>
    <row r="927" spans="18:20">
      <c r="R927" s="57"/>
      <c r="S927" s="57"/>
      <c r="T927" s="57"/>
    </row>
    <row r="928" spans="18:20">
      <c r="R928" s="57"/>
      <c r="S928" s="57"/>
      <c r="T928" s="57"/>
    </row>
    <row r="929" spans="18:20">
      <c r="R929" s="57"/>
      <c r="S929" s="57"/>
      <c r="T929" s="57"/>
    </row>
    <row r="930" spans="18:20">
      <c r="R930" s="57"/>
      <c r="S930" s="57"/>
      <c r="T930" s="57"/>
    </row>
    <row r="931" spans="18:20">
      <c r="R931" s="57"/>
      <c r="S931" s="57"/>
      <c r="T931" s="57"/>
    </row>
    <row r="932" spans="18:20">
      <c r="R932" s="57"/>
      <c r="S932" s="57"/>
      <c r="T932" s="57"/>
    </row>
    <row r="933" spans="18:20">
      <c r="R933" s="57"/>
      <c r="S933" s="57"/>
      <c r="T933" s="57"/>
    </row>
    <row r="934" spans="18:20">
      <c r="R934" s="57"/>
      <c r="S934" s="57"/>
      <c r="T934" s="57"/>
    </row>
    <row r="935" spans="18:20">
      <c r="R935" s="57"/>
      <c r="S935" s="57"/>
      <c r="T935" s="57"/>
    </row>
    <row r="936" spans="18:20">
      <c r="R936" s="57"/>
      <c r="S936" s="57"/>
      <c r="T936" s="57"/>
    </row>
    <row r="937" spans="18:20">
      <c r="R937" s="57"/>
      <c r="S937" s="57"/>
      <c r="T937" s="57"/>
    </row>
    <row r="938" spans="18:20">
      <c r="R938" s="57"/>
      <c r="S938" s="57"/>
      <c r="T938" s="57"/>
    </row>
    <row r="939" spans="18:20">
      <c r="R939" s="57"/>
      <c r="S939" s="57"/>
      <c r="T939" s="57"/>
    </row>
    <row r="940" spans="18:20">
      <c r="R940" s="57"/>
      <c r="S940" s="57"/>
      <c r="T940" s="57"/>
    </row>
    <row r="941" spans="18:20">
      <c r="R941" s="57"/>
      <c r="S941" s="57"/>
      <c r="T941" s="57"/>
    </row>
    <row r="942" spans="18:20">
      <c r="R942" s="57"/>
      <c r="S942" s="57"/>
      <c r="T942" s="57"/>
    </row>
    <row r="943" spans="18:20">
      <c r="R943" s="57"/>
      <c r="S943" s="57"/>
      <c r="T943" s="57"/>
    </row>
    <row r="944" spans="18:20">
      <c r="R944" s="57"/>
      <c r="S944" s="57"/>
      <c r="T944" s="57"/>
    </row>
    <row r="945" spans="18:20">
      <c r="R945" s="57"/>
      <c r="S945" s="57"/>
      <c r="T945" s="57"/>
    </row>
    <row r="946" spans="18:20">
      <c r="R946" s="57"/>
      <c r="S946" s="57"/>
      <c r="T946" s="57"/>
    </row>
    <row r="947" spans="18:20">
      <c r="R947" s="57"/>
      <c r="S947" s="57"/>
      <c r="T947" s="57"/>
    </row>
    <row r="948" spans="18:20">
      <c r="R948" s="57"/>
      <c r="S948" s="57"/>
      <c r="T948" s="57"/>
    </row>
    <row r="949" spans="18:20">
      <c r="R949" s="57"/>
      <c r="S949" s="57"/>
      <c r="T949" s="57"/>
    </row>
    <row r="950" spans="18:20">
      <c r="R950" s="57"/>
      <c r="S950" s="57"/>
      <c r="T950" s="57"/>
    </row>
    <row r="951" spans="18:20">
      <c r="R951" s="57"/>
      <c r="S951" s="57"/>
      <c r="T951" s="57"/>
    </row>
    <row r="952" spans="18:20">
      <c r="R952" s="57"/>
      <c r="S952" s="57"/>
      <c r="T952" s="57"/>
    </row>
    <row r="953" spans="18:20">
      <c r="R953" s="57"/>
      <c r="S953" s="57"/>
      <c r="T953" s="57"/>
    </row>
    <row r="954" spans="18:20">
      <c r="R954" s="57"/>
      <c r="S954" s="57"/>
      <c r="T954" s="57"/>
    </row>
    <row r="955" spans="18:20">
      <c r="R955" s="57"/>
      <c r="S955" s="57"/>
      <c r="T955" s="57"/>
    </row>
    <row r="956" spans="18:20">
      <c r="R956" s="57"/>
      <c r="S956" s="57"/>
      <c r="T956" s="57"/>
    </row>
    <row r="957" spans="18:20">
      <c r="R957" s="57"/>
      <c r="S957" s="57"/>
      <c r="T957" s="57"/>
    </row>
    <row r="958" spans="18:20">
      <c r="R958" s="57"/>
      <c r="S958" s="57"/>
      <c r="T958" s="57"/>
    </row>
    <row r="959" spans="18:20">
      <c r="R959" s="57"/>
      <c r="S959" s="57"/>
      <c r="T959" s="57"/>
    </row>
    <row r="960" spans="18:20">
      <c r="R960" s="57"/>
      <c r="S960" s="57"/>
      <c r="T960" s="57"/>
    </row>
    <row r="961" spans="18:20">
      <c r="R961" s="57"/>
      <c r="S961" s="57"/>
      <c r="T961" s="57"/>
    </row>
    <row r="962" spans="18:20">
      <c r="R962" s="57"/>
      <c r="S962" s="57"/>
      <c r="T962" s="57"/>
    </row>
    <row r="963" spans="18:20">
      <c r="R963" s="57"/>
      <c r="S963" s="57"/>
      <c r="T963" s="57"/>
    </row>
    <row r="964" spans="18:20">
      <c r="R964" s="57"/>
      <c r="S964" s="57"/>
      <c r="T964" s="57"/>
    </row>
    <row r="965" spans="18:20">
      <c r="R965" s="57"/>
      <c r="S965" s="57"/>
      <c r="T965" s="57"/>
    </row>
    <row r="966" spans="18:20">
      <c r="R966" s="57"/>
      <c r="S966" s="57"/>
      <c r="T966" s="57"/>
    </row>
    <row r="967" spans="18:20">
      <c r="R967" s="57"/>
      <c r="S967" s="57"/>
      <c r="T967" s="57"/>
    </row>
    <row r="968" spans="18:20">
      <c r="R968" s="57"/>
      <c r="S968" s="57"/>
      <c r="T968" s="57"/>
    </row>
    <row r="969" spans="18:20">
      <c r="R969" s="57"/>
      <c r="S969" s="57"/>
      <c r="T969" s="57"/>
    </row>
    <row r="970" spans="18:20">
      <c r="R970" s="57"/>
      <c r="S970" s="57"/>
      <c r="T970" s="57"/>
    </row>
    <row r="971" spans="18:20">
      <c r="R971" s="57"/>
      <c r="S971" s="57"/>
      <c r="T971" s="57"/>
    </row>
    <row r="972" spans="18:20">
      <c r="R972" s="57"/>
      <c r="S972" s="57"/>
      <c r="T972" s="57"/>
    </row>
    <row r="973" spans="18:20">
      <c r="R973" s="57"/>
      <c r="S973" s="57"/>
      <c r="T973" s="57"/>
    </row>
    <row r="974" spans="18:20">
      <c r="R974" s="57"/>
      <c r="S974" s="57"/>
      <c r="T974" s="57"/>
    </row>
    <row r="975" spans="18:20">
      <c r="R975" s="57"/>
      <c r="S975" s="57"/>
      <c r="T975" s="57"/>
    </row>
    <row r="976" spans="18:20">
      <c r="R976" s="57"/>
      <c r="S976" s="57"/>
      <c r="T976" s="57"/>
    </row>
    <row r="977" spans="18:20">
      <c r="R977" s="57"/>
      <c r="S977" s="57"/>
      <c r="T977" s="57"/>
    </row>
    <row r="978" spans="18:20">
      <c r="R978" s="57"/>
      <c r="S978" s="57"/>
      <c r="T978" s="57"/>
    </row>
    <row r="979" spans="18:20">
      <c r="R979" s="57"/>
      <c r="S979" s="57"/>
      <c r="T979" s="57"/>
    </row>
    <row r="980" spans="18:20">
      <c r="R980" s="57"/>
      <c r="S980" s="57"/>
      <c r="T980" s="57"/>
    </row>
    <row r="981" spans="18:20">
      <c r="R981" s="57"/>
      <c r="S981" s="57"/>
      <c r="T981" s="57"/>
    </row>
    <row r="982" spans="18:20">
      <c r="R982" s="57"/>
      <c r="S982" s="57"/>
      <c r="T982" s="57"/>
    </row>
    <row r="983" spans="18:20">
      <c r="R983" s="57"/>
      <c r="S983" s="57"/>
      <c r="T983" s="57"/>
    </row>
    <row r="984" spans="18:20">
      <c r="R984" s="57"/>
      <c r="S984" s="57"/>
      <c r="T984" s="57"/>
    </row>
    <row r="985" spans="18:20">
      <c r="R985" s="57"/>
      <c r="S985" s="57"/>
      <c r="T985" s="57"/>
    </row>
    <row r="986" spans="18:20">
      <c r="R986" s="57"/>
      <c r="S986" s="57"/>
      <c r="T986" s="57"/>
    </row>
    <row r="987" spans="18:20">
      <c r="R987" s="57"/>
      <c r="S987" s="57"/>
      <c r="T987" s="57"/>
    </row>
    <row r="988" spans="18:20">
      <c r="R988" s="57"/>
      <c r="S988" s="57"/>
      <c r="T988" s="57"/>
    </row>
    <row r="989" spans="18:20">
      <c r="R989" s="57"/>
      <c r="S989" s="57"/>
      <c r="T989" s="57"/>
    </row>
    <row r="990" spans="18:20">
      <c r="R990" s="57"/>
      <c r="S990" s="57"/>
      <c r="T990" s="57"/>
    </row>
    <row r="991" spans="18:20">
      <c r="R991" s="57"/>
      <c r="S991" s="57"/>
      <c r="T991" s="57"/>
    </row>
    <row r="992" spans="18:20">
      <c r="R992" s="57"/>
      <c r="S992" s="57"/>
      <c r="T992" s="57"/>
    </row>
    <row r="993" spans="18:20">
      <c r="R993" s="57"/>
      <c r="S993" s="57"/>
      <c r="T993" s="57"/>
    </row>
    <row r="994" spans="18:20">
      <c r="R994" s="57"/>
      <c r="S994" s="57"/>
      <c r="T994" s="57"/>
    </row>
    <row r="995" spans="18:20">
      <c r="R995" s="57"/>
      <c r="S995" s="57"/>
      <c r="T995" s="57"/>
    </row>
    <row r="996" spans="18:20">
      <c r="R996" s="57"/>
      <c r="S996" s="57"/>
      <c r="T996" s="57"/>
    </row>
    <row r="997" spans="18:20">
      <c r="R997" s="57"/>
      <c r="S997" s="57"/>
      <c r="T997" s="57"/>
    </row>
    <row r="998" spans="18:20">
      <c r="R998" s="57"/>
      <c r="S998" s="57"/>
      <c r="T998" s="57"/>
    </row>
    <row r="999" spans="18:20">
      <c r="R999" s="57"/>
      <c r="S999" s="57"/>
      <c r="T999" s="57"/>
    </row>
    <row r="1000" spans="18:20">
      <c r="R1000" s="57"/>
      <c r="S1000" s="57"/>
      <c r="T1000" s="57"/>
    </row>
    <row r="1001" spans="18:20">
      <c r="R1001" s="57"/>
      <c r="S1001" s="57"/>
      <c r="T1001" s="57"/>
    </row>
    <row r="1002" spans="18:20">
      <c r="R1002" s="57"/>
      <c r="S1002" s="57"/>
      <c r="T1002" s="57"/>
    </row>
    <row r="1003" spans="18:20">
      <c r="R1003" s="57"/>
      <c r="S1003" s="57"/>
      <c r="T1003" s="57"/>
    </row>
    <row r="1004" spans="18:20">
      <c r="R1004" s="57"/>
      <c r="S1004" s="57"/>
      <c r="T1004" s="57"/>
    </row>
    <row r="1005" spans="18:20">
      <c r="R1005" s="57"/>
      <c r="S1005" s="57"/>
      <c r="T1005" s="57"/>
    </row>
    <row r="1006" spans="18:20">
      <c r="R1006" s="57"/>
      <c r="S1006" s="57"/>
      <c r="T1006" s="57"/>
    </row>
    <row r="1007" spans="18:20">
      <c r="R1007" s="57"/>
      <c r="S1007" s="57"/>
      <c r="T1007" s="57"/>
    </row>
    <row r="1008" spans="18:20">
      <c r="R1008" s="57"/>
      <c r="S1008" s="57"/>
      <c r="T1008" s="57"/>
    </row>
    <row r="1009" spans="18:20">
      <c r="R1009" s="57"/>
      <c r="S1009" s="57"/>
      <c r="T1009" s="57"/>
    </row>
    <row r="1010" spans="18:20">
      <c r="R1010" s="57"/>
      <c r="S1010" s="57"/>
      <c r="T1010" s="57"/>
    </row>
    <row r="1011" spans="18:20">
      <c r="R1011" s="57"/>
      <c r="S1011" s="57"/>
      <c r="T1011" s="57"/>
    </row>
    <row r="1012" spans="18:20">
      <c r="R1012" s="57"/>
      <c r="S1012" s="57"/>
      <c r="T1012" s="57"/>
    </row>
    <row r="1013" spans="18:20">
      <c r="R1013" s="57"/>
      <c r="S1013" s="57"/>
      <c r="T1013" s="57"/>
    </row>
    <row r="1014" spans="18:20">
      <c r="R1014" s="57"/>
      <c r="S1014" s="57"/>
      <c r="T1014" s="57"/>
    </row>
    <row r="1015" spans="18:20">
      <c r="R1015" s="57"/>
      <c r="S1015" s="57"/>
      <c r="T1015" s="57"/>
    </row>
    <row r="1016" spans="18:20">
      <c r="R1016" s="57"/>
      <c r="S1016" s="57"/>
      <c r="T1016" s="57"/>
    </row>
    <row r="1017" spans="18:20">
      <c r="R1017" s="57"/>
      <c r="S1017" s="57"/>
      <c r="T1017" s="57"/>
    </row>
    <row r="1018" spans="18:20">
      <c r="R1018" s="57"/>
      <c r="S1018" s="57"/>
      <c r="T1018" s="57"/>
    </row>
    <row r="1019" spans="18:20">
      <c r="R1019" s="57"/>
      <c r="S1019" s="57"/>
      <c r="T1019" s="57"/>
    </row>
    <row r="1020" spans="18:20">
      <c r="R1020" s="57"/>
      <c r="S1020" s="57"/>
      <c r="T1020" s="57"/>
    </row>
    <row r="1021" spans="18:20">
      <c r="R1021" s="57"/>
      <c r="S1021" s="57"/>
      <c r="T1021" s="57"/>
    </row>
    <row r="1022" spans="18:20">
      <c r="R1022" s="57"/>
      <c r="S1022" s="57"/>
      <c r="T1022" s="57"/>
    </row>
    <row r="1023" spans="18:20">
      <c r="R1023" s="57"/>
      <c r="S1023" s="57"/>
      <c r="T1023" s="57"/>
    </row>
    <row r="1024" spans="18:20">
      <c r="R1024" s="57"/>
      <c r="S1024" s="57"/>
      <c r="T1024" s="57"/>
    </row>
    <row r="1025" spans="18:20">
      <c r="R1025" s="57"/>
      <c r="S1025" s="57"/>
      <c r="T1025" s="57"/>
    </row>
    <row r="1026" spans="18:20">
      <c r="R1026" s="57"/>
      <c r="S1026" s="57"/>
      <c r="T1026" s="57"/>
    </row>
    <row r="1027" spans="18:20">
      <c r="R1027" s="57"/>
      <c r="S1027" s="57"/>
      <c r="T1027" s="57"/>
    </row>
    <row r="1028" spans="18:20">
      <c r="R1028" s="57"/>
      <c r="S1028" s="57"/>
      <c r="T1028" s="57"/>
    </row>
    <row r="1029" spans="18:20">
      <c r="R1029" s="57"/>
      <c r="S1029" s="57"/>
      <c r="T1029" s="57"/>
    </row>
    <row r="1030" spans="18:20">
      <c r="R1030" s="57"/>
      <c r="S1030" s="57"/>
      <c r="T1030" s="57"/>
    </row>
    <row r="1031" spans="18:20">
      <c r="R1031" s="57"/>
      <c r="S1031" s="57"/>
      <c r="T1031" s="57"/>
    </row>
    <row r="1032" spans="18:20">
      <c r="R1032" s="57"/>
      <c r="S1032" s="57"/>
      <c r="T1032" s="57"/>
    </row>
    <row r="1033" spans="18:20">
      <c r="R1033" s="57"/>
      <c r="S1033" s="57"/>
      <c r="T1033" s="57"/>
    </row>
    <row r="1034" spans="18:20">
      <c r="R1034" s="57"/>
      <c r="S1034" s="57"/>
      <c r="T1034" s="57"/>
    </row>
    <row r="1035" spans="18:20">
      <c r="R1035" s="57"/>
      <c r="S1035" s="57"/>
      <c r="T1035" s="57"/>
    </row>
    <row r="1036" spans="18:20">
      <c r="R1036" s="57"/>
      <c r="S1036" s="57"/>
      <c r="T1036" s="57"/>
    </row>
    <row r="1037" spans="18:20">
      <c r="R1037" s="57"/>
      <c r="S1037" s="57"/>
      <c r="T1037" s="57"/>
    </row>
    <row r="1038" spans="18:20">
      <c r="R1038" s="57"/>
      <c r="S1038" s="57"/>
      <c r="T1038" s="57"/>
    </row>
    <row r="1039" spans="18:20">
      <c r="R1039" s="57"/>
      <c r="S1039" s="57"/>
      <c r="T1039" s="57"/>
    </row>
    <row r="1040" spans="18:20">
      <c r="R1040" s="57"/>
      <c r="S1040" s="57"/>
      <c r="T1040" s="57"/>
    </row>
    <row r="1041" spans="18:20">
      <c r="R1041" s="57"/>
      <c r="S1041" s="57"/>
      <c r="T1041" s="57"/>
    </row>
    <row r="1042" spans="18:20">
      <c r="R1042" s="57"/>
      <c r="S1042" s="57"/>
      <c r="T1042" s="57"/>
    </row>
    <row r="1043" spans="18:20">
      <c r="R1043" s="57"/>
      <c r="S1043" s="57"/>
      <c r="T1043" s="57"/>
    </row>
    <row r="1044" spans="18:20">
      <c r="R1044" s="57"/>
      <c r="S1044" s="57"/>
      <c r="T1044" s="57"/>
    </row>
    <row r="1045" spans="18:20">
      <c r="R1045" s="57"/>
      <c r="S1045" s="57"/>
      <c r="T1045" s="57"/>
    </row>
    <row r="1046" spans="18:20">
      <c r="R1046" s="57"/>
      <c r="S1046" s="57"/>
      <c r="T1046" s="57"/>
    </row>
    <row r="1047" spans="18:20">
      <c r="R1047" s="57"/>
      <c r="S1047" s="57"/>
      <c r="T1047" s="57"/>
    </row>
    <row r="1048" spans="18:20">
      <c r="R1048" s="57"/>
      <c r="S1048" s="57"/>
      <c r="T1048" s="57"/>
    </row>
    <row r="1049" spans="18:20">
      <c r="R1049" s="57"/>
      <c r="S1049" s="57"/>
      <c r="T1049" s="57"/>
    </row>
    <row r="1050" spans="18:20">
      <c r="R1050" s="57"/>
      <c r="S1050" s="57"/>
      <c r="T1050" s="57"/>
    </row>
    <row r="1051" spans="18:20">
      <c r="R1051" s="57"/>
      <c r="S1051" s="57"/>
      <c r="T1051" s="57"/>
    </row>
    <row r="1052" spans="18:20">
      <c r="R1052" s="57"/>
      <c r="S1052" s="57"/>
      <c r="T1052" s="57"/>
    </row>
    <row r="1053" spans="18:20">
      <c r="R1053" s="57"/>
      <c r="S1053" s="57"/>
      <c r="T1053" s="57"/>
    </row>
    <row r="1054" spans="18:20">
      <c r="R1054" s="57"/>
      <c r="S1054" s="57"/>
      <c r="T1054" s="57"/>
    </row>
    <row r="1055" spans="18:20">
      <c r="R1055" s="57"/>
      <c r="S1055" s="57"/>
      <c r="T1055" s="57"/>
    </row>
    <row r="1056" spans="18:20">
      <c r="R1056" s="57"/>
      <c r="S1056" s="57"/>
      <c r="T1056" s="57"/>
    </row>
    <row r="1057" spans="18:20">
      <c r="R1057" s="57"/>
      <c r="S1057" s="57"/>
      <c r="T1057" s="57"/>
    </row>
    <row r="1058" spans="18:20">
      <c r="R1058" s="57"/>
      <c r="S1058" s="57"/>
      <c r="T1058" s="57"/>
    </row>
    <row r="1059" spans="18:20">
      <c r="R1059" s="57"/>
      <c r="S1059" s="57"/>
      <c r="T1059" s="57"/>
    </row>
    <row r="1060" spans="18:20">
      <c r="R1060" s="57"/>
      <c r="S1060" s="57"/>
      <c r="T1060" s="57"/>
    </row>
    <row r="1061" spans="18:20">
      <c r="R1061" s="57"/>
      <c r="S1061" s="57"/>
      <c r="T1061" s="57"/>
    </row>
    <row r="1062" spans="18:20">
      <c r="R1062" s="57"/>
      <c r="S1062" s="57"/>
      <c r="T1062" s="57"/>
    </row>
    <row r="1063" spans="18:20">
      <c r="R1063" s="57"/>
      <c r="S1063" s="57"/>
      <c r="T1063" s="57"/>
    </row>
    <row r="1064" spans="18:20">
      <c r="R1064" s="57"/>
      <c r="S1064" s="57"/>
      <c r="T1064" s="57"/>
    </row>
    <row r="1065" spans="18:20">
      <c r="R1065" s="57"/>
      <c r="S1065" s="57"/>
      <c r="T1065" s="57"/>
    </row>
    <row r="1066" spans="18:20">
      <c r="R1066" s="57"/>
      <c r="S1066" s="57"/>
      <c r="T1066" s="57"/>
    </row>
    <row r="1067" spans="18:20">
      <c r="R1067" s="57"/>
      <c r="S1067" s="57"/>
      <c r="T1067" s="57"/>
    </row>
    <row r="1068" spans="18:20">
      <c r="R1068" s="57"/>
      <c r="S1068" s="57"/>
      <c r="T1068" s="57"/>
    </row>
    <row r="1069" spans="18:20">
      <c r="R1069" s="57"/>
      <c r="S1069" s="57"/>
      <c r="T1069" s="57"/>
    </row>
    <row r="1070" spans="18:20">
      <c r="R1070" s="57"/>
      <c r="S1070" s="57"/>
      <c r="T1070" s="57"/>
    </row>
    <row r="1071" spans="18:20">
      <c r="R1071" s="57"/>
      <c r="S1071" s="57"/>
      <c r="T1071" s="57"/>
    </row>
    <row r="1072" spans="18:20">
      <c r="R1072" s="57"/>
      <c r="S1072" s="57"/>
      <c r="T1072" s="57"/>
    </row>
    <row r="1073" spans="18:20">
      <c r="R1073" s="57"/>
      <c r="S1073" s="57"/>
      <c r="T1073" s="57"/>
    </row>
    <row r="1074" spans="18:20">
      <c r="R1074" s="57"/>
      <c r="S1074" s="57"/>
      <c r="T1074" s="57"/>
    </row>
    <row r="1075" spans="18:20">
      <c r="R1075" s="57"/>
      <c r="S1075" s="57"/>
      <c r="T1075" s="57"/>
    </row>
    <row r="1076" spans="18:20">
      <c r="R1076" s="57"/>
      <c r="S1076" s="57"/>
      <c r="T1076" s="57"/>
    </row>
    <row r="1077" spans="18:20">
      <c r="R1077" s="57"/>
      <c r="S1077" s="57"/>
      <c r="T1077" s="57"/>
    </row>
    <row r="1078" spans="18:20">
      <c r="R1078" s="57"/>
      <c r="S1078" s="57"/>
      <c r="T1078" s="57"/>
    </row>
    <row r="1079" spans="18:20">
      <c r="R1079" s="57"/>
      <c r="S1079" s="57"/>
      <c r="T1079" s="57"/>
    </row>
    <row r="1080" spans="18:20">
      <c r="R1080" s="57"/>
      <c r="S1080" s="57"/>
      <c r="T1080" s="57"/>
    </row>
    <row r="1081" spans="18:20">
      <c r="R1081" s="57"/>
      <c r="S1081" s="57"/>
      <c r="T1081" s="57"/>
    </row>
    <row r="1082" spans="18:20">
      <c r="R1082" s="57"/>
      <c r="S1082" s="57"/>
      <c r="T1082" s="57"/>
    </row>
    <row r="1083" spans="18:20">
      <c r="R1083" s="57"/>
      <c r="S1083" s="57"/>
      <c r="T1083" s="57"/>
    </row>
    <row r="1084" spans="18:20">
      <c r="R1084" s="57"/>
      <c r="S1084" s="57"/>
      <c r="T1084" s="57"/>
    </row>
    <row r="1085" spans="18:20">
      <c r="R1085" s="57"/>
      <c r="S1085" s="57"/>
      <c r="T1085" s="57"/>
    </row>
    <row r="1086" spans="18:20">
      <c r="R1086" s="57"/>
      <c r="S1086" s="57"/>
      <c r="T1086" s="57"/>
    </row>
    <row r="1087" spans="18:20">
      <c r="R1087" s="57"/>
      <c r="S1087" s="57"/>
      <c r="T1087" s="57"/>
    </row>
    <row r="1088" spans="18:20">
      <c r="R1088" s="57"/>
      <c r="S1088" s="57"/>
      <c r="T1088" s="57"/>
    </row>
    <row r="1089" spans="18:20">
      <c r="R1089" s="57"/>
      <c r="S1089" s="57"/>
      <c r="T1089" s="57"/>
    </row>
    <row r="1090" spans="18:20">
      <c r="R1090" s="57"/>
      <c r="S1090" s="57"/>
      <c r="T1090" s="57"/>
    </row>
    <row r="1091" spans="18:20">
      <c r="R1091" s="57"/>
      <c r="S1091" s="57"/>
      <c r="T1091" s="57"/>
    </row>
    <row r="1092" spans="18:20">
      <c r="R1092" s="57"/>
      <c r="S1092" s="57"/>
      <c r="T1092" s="57"/>
    </row>
    <row r="1093" spans="18:20">
      <c r="R1093" s="57"/>
      <c r="S1093" s="57"/>
      <c r="T1093" s="57"/>
    </row>
    <row r="1094" spans="18:20">
      <c r="R1094" s="57"/>
      <c r="S1094" s="57"/>
      <c r="T1094" s="57"/>
    </row>
    <row r="1095" spans="18:20">
      <c r="R1095" s="57"/>
      <c r="S1095" s="57"/>
      <c r="T1095" s="57"/>
    </row>
    <row r="1096" spans="18:20">
      <c r="R1096" s="57"/>
      <c r="S1096" s="57"/>
      <c r="T1096" s="57"/>
    </row>
    <row r="1097" spans="18:20">
      <c r="R1097" s="57"/>
      <c r="S1097" s="57"/>
      <c r="T1097" s="57"/>
    </row>
    <row r="1098" spans="18:20">
      <c r="R1098" s="57"/>
      <c r="S1098" s="57"/>
      <c r="T1098" s="57"/>
    </row>
    <row r="1099" spans="18:20">
      <c r="R1099" s="57"/>
      <c r="S1099" s="57"/>
      <c r="T1099" s="57"/>
    </row>
    <row r="1100" spans="18:20">
      <c r="R1100" s="57"/>
      <c r="S1100" s="57"/>
      <c r="T1100" s="57"/>
    </row>
    <row r="1101" spans="18:20">
      <c r="R1101" s="57"/>
      <c r="S1101" s="57"/>
      <c r="T1101" s="57"/>
    </row>
    <row r="1102" spans="18:20">
      <c r="R1102" s="57"/>
      <c r="S1102" s="57"/>
      <c r="T1102" s="57"/>
    </row>
    <row r="1103" spans="18:20">
      <c r="R1103" s="57"/>
      <c r="S1103" s="57"/>
      <c r="T1103" s="57"/>
    </row>
    <row r="1104" spans="18:20">
      <c r="R1104" s="57"/>
      <c r="S1104" s="57"/>
      <c r="T1104" s="57"/>
    </row>
    <row r="1105" spans="18:20">
      <c r="R1105" s="57"/>
      <c r="S1105" s="57"/>
      <c r="T1105" s="57"/>
    </row>
    <row r="1106" spans="18:20">
      <c r="R1106" s="57"/>
      <c r="S1106" s="57"/>
      <c r="T1106" s="57"/>
    </row>
    <row r="1107" spans="18:20">
      <c r="R1107" s="57"/>
      <c r="S1107" s="57"/>
      <c r="T1107" s="57"/>
    </row>
    <row r="1108" spans="18:20">
      <c r="R1108" s="57"/>
      <c r="S1108" s="57"/>
      <c r="T1108" s="57"/>
    </row>
    <row r="1109" spans="18:20">
      <c r="R1109" s="57"/>
      <c r="S1109" s="57"/>
      <c r="T1109" s="57"/>
    </row>
    <row r="1110" spans="18:20">
      <c r="R1110" s="57"/>
      <c r="S1110" s="57"/>
      <c r="T1110" s="57"/>
    </row>
    <row r="1111" spans="18:20">
      <c r="R1111" s="57"/>
      <c r="S1111" s="57"/>
      <c r="T1111" s="57"/>
    </row>
    <row r="1112" spans="18:20">
      <c r="R1112" s="57"/>
      <c r="S1112" s="57"/>
      <c r="T1112" s="57"/>
    </row>
    <row r="1113" spans="18:20">
      <c r="R1113" s="57"/>
      <c r="S1113" s="57"/>
      <c r="T1113" s="57"/>
    </row>
    <row r="1114" spans="18:20">
      <c r="R1114" s="57"/>
      <c r="S1114" s="57"/>
      <c r="T1114" s="57"/>
    </row>
    <row r="1115" spans="18:20">
      <c r="R1115" s="57"/>
      <c r="S1115" s="57"/>
      <c r="T1115" s="57"/>
    </row>
    <row r="1116" spans="18:20">
      <c r="R1116" s="57"/>
      <c r="S1116" s="57"/>
      <c r="T1116" s="57"/>
    </row>
    <row r="1117" spans="18:20">
      <c r="R1117" s="57"/>
      <c r="S1117" s="57"/>
      <c r="T1117" s="57"/>
    </row>
    <row r="1118" spans="18:20">
      <c r="R1118" s="57"/>
      <c r="S1118" s="57"/>
      <c r="T1118" s="57"/>
    </row>
    <row r="1119" spans="18:20">
      <c r="R1119" s="57"/>
      <c r="S1119" s="57"/>
      <c r="T1119" s="57"/>
    </row>
    <row r="1120" spans="18:20">
      <c r="R1120" s="57"/>
      <c r="S1120" s="57"/>
      <c r="T1120" s="57"/>
    </row>
    <row r="1121" spans="18:20">
      <c r="R1121" s="57"/>
      <c r="S1121" s="57"/>
      <c r="T1121" s="57"/>
    </row>
    <row r="1122" spans="18:20">
      <c r="R1122" s="57"/>
      <c r="S1122" s="57"/>
      <c r="T1122" s="57"/>
    </row>
    <row r="1123" spans="18:20">
      <c r="R1123" s="57"/>
      <c r="S1123" s="57"/>
      <c r="T1123" s="57"/>
    </row>
    <row r="1124" spans="18:20">
      <c r="R1124" s="57"/>
      <c r="S1124" s="57"/>
      <c r="T1124" s="57"/>
    </row>
    <row r="1125" spans="18:20">
      <c r="R1125" s="57"/>
      <c r="S1125" s="57"/>
      <c r="T1125" s="57"/>
    </row>
    <row r="1126" spans="18:20">
      <c r="R1126" s="57"/>
      <c r="S1126" s="57"/>
      <c r="T1126" s="57"/>
    </row>
    <row r="1127" spans="18:20">
      <c r="R1127" s="57"/>
      <c r="S1127" s="57"/>
      <c r="T1127" s="57"/>
    </row>
    <row r="1128" spans="18:20">
      <c r="R1128" s="57"/>
      <c r="S1128" s="57"/>
      <c r="T1128" s="57"/>
    </row>
    <row r="1129" spans="18:20">
      <c r="R1129" s="57"/>
      <c r="S1129" s="57"/>
      <c r="T1129" s="57"/>
    </row>
    <row r="1130" spans="18:20">
      <c r="R1130" s="57"/>
      <c r="S1130" s="57"/>
      <c r="T1130" s="57"/>
    </row>
    <row r="1131" spans="18:20">
      <c r="R1131" s="57"/>
      <c r="S1131" s="57"/>
      <c r="T1131" s="57"/>
    </row>
    <row r="1132" spans="18:20">
      <c r="R1132" s="57"/>
      <c r="S1132" s="57"/>
      <c r="T1132" s="57"/>
    </row>
    <row r="1133" spans="18:20">
      <c r="R1133" s="57"/>
      <c r="S1133" s="57"/>
      <c r="T1133" s="57"/>
    </row>
    <row r="1134" spans="18:20">
      <c r="R1134" s="57"/>
      <c r="S1134" s="57"/>
      <c r="T1134" s="57"/>
    </row>
    <row r="1135" spans="18:20">
      <c r="R1135" s="57"/>
      <c r="S1135" s="57"/>
      <c r="T1135" s="57"/>
    </row>
    <row r="1136" spans="18:20">
      <c r="R1136" s="57"/>
      <c r="S1136" s="57"/>
      <c r="T1136" s="57"/>
    </row>
    <row r="1137" spans="18:20">
      <c r="R1137" s="57"/>
      <c r="S1137" s="57"/>
      <c r="T1137" s="57"/>
    </row>
    <row r="1138" spans="18:20">
      <c r="R1138" s="57"/>
      <c r="S1138" s="57"/>
      <c r="T1138" s="57"/>
    </row>
    <row r="1139" spans="18:20">
      <c r="R1139" s="57"/>
      <c r="S1139" s="57"/>
      <c r="T1139" s="57"/>
    </row>
    <row r="1140" spans="18:20">
      <c r="R1140" s="57"/>
      <c r="S1140" s="57"/>
      <c r="T1140" s="57"/>
    </row>
    <row r="1141" spans="18:20">
      <c r="R1141" s="57"/>
      <c r="S1141" s="57"/>
      <c r="T1141" s="57"/>
    </row>
    <row r="1142" spans="18:20">
      <c r="R1142" s="57"/>
      <c r="S1142" s="57"/>
      <c r="T1142" s="57"/>
    </row>
    <row r="1143" spans="18:20">
      <c r="R1143" s="57"/>
      <c r="S1143" s="57"/>
      <c r="T1143" s="57"/>
    </row>
    <row r="1144" spans="18:20">
      <c r="R1144" s="57"/>
      <c r="S1144" s="57"/>
      <c r="T1144" s="57"/>
    </row>
    <row r="1145" spans="18:20">
      <c r="R1145" s="57"/>
      <c r="S1145" s="57"/>
      <c r="T1145" s="57"/>
    </row>
    <row r="1146" spans="18:20">
      <c r="R1146" s="57"/>
      <c r="S1146" s="57"/>
      <c r="T1146" s="57"/>
    </row>
    <row r="1147" spans="18:20">
      <c r="R1147" s="57"/>
      <c r="S1147" s="57"/>
      <c r="T1147" s="57"/>
    </row>
    <row r="1148" spans="18:20">
      <c r="R1148" s="57"/>
      <c r="S1148" s="57"/>
      <c r="T1148" s="57"/>
    </row>
    <row r="1149" spans="18:20">
      <c r="R1149" s="57"/>
      <c r="S1149" s="57"/>
      <c r="T1149" s="57"/>
    </row>
    <row r="1150" spans="18:20">
      <c r="R1150" s="57"/>
      <c r="S1150" s="57"/>
      <c r="T1150" s="57"/>
    </row>
    <row r="1151" spans="18:20">
      <c r="R1151" s="57"/>
      <c r="S1151" s="57"/>
      <c r="T1151" s="57"/>
    </row>
    <row r="1152" spans="18:20">
      <c r="R1152" s="57"/>
      <c r="S1152" s="57"/>
      <c r="T1152" s="57"/>
    </row>
    <row r="1153" spans="18:20">
      <c r="R1153" s="57"/>
      <c r="S1153" s="57"/>
      <c r="T1153" s="57"/>
    </row>
    <row r="1154" spans="18:20">
      <c r="R1154" s="57"/>
      <c r="S1154" s="57"/>
      <c r="T1154" s="57"/>
    </row>
    <row r="1155" spans="18:20">
      <c r="R1155" s="57"/>
      <c r="S1155" s="57"/>
      <c r="T1155" s="57"/>
    </row>
    <row r="1156" spans="18:20">
      <c r="R1156" s="57"/>
      <c r="S1156" s="57"/>
      <c r="T1156" s="57"/>
    </row>
    <row r="1157" spans="18:20">
      <c r="R1157" s="57"/>
      <c r="S1157" s="57"/>
      <c r="T1157" s="57"/>
    </row>
    <row r="1158" spans="18:20">
      <c r="R1158" s="57"/>
      <c r="S1158" s="57"/>
      <c r="T1158" s="57"/>
    </row>
    <row r="1159" spans="18:20">
      <c r="R1159" s="57"/>
      <c r="S1159" s="57"/>
      <c r="T1159" s="57"/>
    </row>
    <row r="1160" spans="18:20">
      <c r="R1160" s="57"/>
      <c r="S1160" s="57"/>
      <c r="T1160" s="57"/>
    </row>
    <row r="1161" spans="18:20">
      <c r="R1161" s="57"/>
      <c r="S1161" s="57"/>
      <c r="T1161" s="57"/>
    </row>
    <row r="1162" spans="18:20">
      <c r="R1162" s="57"/>
      <c r="S1162" s="57"/>
      <c r="T1162" s="57"/>
    </row>
    <row r="1163" spans="18:20">
      <c r="R1163" s="57"/>
      <c r="S1163" s="57"/>
      <c r="T1163" s="57"/>
    </row>
    <row r="1164" spans="18:20">
      <c r="R1164" s="57"/>
      <c r="S1164" s="57"/>
      <c r="T1164" s="57"/>
    </row>
    <row r="1165" spans="18:20">
      <c r="R1165" s="57"/>
      <c r="S1165" s="57"/>
      <c r="T1165" s="57"/>
    </row>
    <row r="1166" spans="18:20">
      <c r="R1166" s="57"/>
      <c r="S1166" s="57"/>
      <c r="T1166" s="57"/>
    </row>
    <row r="1167" spans="18:20">
      <c r="R1167" s="57"/>
      <c r="S1167" s="57"/>
      <c r="T1167" s="57"/>
    </row>
    <row r="1168" spans="18:20">
      <c r="R1168" s="57"/>
      <c r="S1168" s="57"/>
      <c r="T1168" s="57"/>
    </row>
    <row r="1169" spans="18:20">
      <c r="R1169" s="57"/>
      <c r="S1169" s="57"/>
      <c r="T1169" s="57"/>
    </row>
    <row r="1170" spans="18:20">
      <c r="R1170" s="57"/>
      <c r="S1170" s="57"/>
      <c r="T1170" s="57"/>
    </row>
    <row r="1171" spans="18:20">
      <c r="R1171" s="57"/>
      <c r="S1171" s="57"/>
      <c r="T1171" s="57"/>
    </row>
    <row r="1172" spans="18:20">
      <c r="R1172" s="57"/>
      <c r="S1172" s="57"/>
      <c r="T1172" s="57"/>
    </row>
    <row r="1173" spans="18:20">
      <c r="R1173" s="57"/>
      <c r="S1173" s="57"/>
      <c r="T1173" s="57"/>
    </row>
    <row r="1174" spans="18:20">
      <c r="R1174" s="57"/>
      <c r="S1174" s="57"/>
      <c r="T1174" s="57"/>
    </row>
    <row r="1175" spans="18:20">
      <c r="R1175" s="57"/>
      <c r="S1175" s="57"/>
      <c r="T1175" s="57"/>
    </row>
    <row r="1176" spans="18:20">
      <c r="R1176" s="57"/>
      <c r="S1176" s="57"/>
      <c r="T1176" s="57"/>
    </row>
    <row r="1177" spans="18:20">
      <c r="R1177" s="57"/>
      <c r="S1177" s="57"/>
      <c r="T1177" s="57"/>
    </row>
    <row r="1178" spans="18:20">
      <c r="R1178" s="57"/>
      <c r="S1178" s="57"/>
      <c r="T1178" s="57"/>
    </row>
    <row r="1179" spans="18:20">
      <c r="R1179" s="57"/>
      <c r="S1179" s="57"/>
      <c r="T1179" s="57"/>
    </row>
    <row r="1180" spans="18:20">
      <c r="R1180" s="57"/>
      <c r="S1180" s="57"/>
      <c r="T1180" s="57"/>
    </row>
    <row r="1181" spans="18:20">
      <c r="R1181" s="57"/>
      <c r="S1181" s="57"/>
      <c r="T1181" s="57"/>
    </row>
    <row r="1182" spans="18:20">
      <c r="R1182" s="57"/>
      <c r="S1182" s="57"/>
      <c r="T1182" s="57"/>
    </row>
    <row r="1183" spans="18:20">
      <c r="R1183" s="57"/>
      <c r="S1183" s="57"/>
      <c r="T1183" s="57"/>
    </row>
    <row r="1184" spans="18:20">
      <c r="R1184" s="57"/>
      <c r="S1184" s="57"/>
      <c r="T1184" s="57"/>
    </row>
    <row r="1185" spans="18:20">
      <c r="R1185" s="57"/>
      <c r="S1185" s="57"/>
      <c r="T1185" s="57"/>
    </row>
    <row r="1186" spans="18:20">
      <c r="R1186" s="57"/>
      <c r="S1186" s="57"/>
      <c r="T1186" s="57"/>
    </row>
    <row r="1187" spans="18:20">
      <c r="R1187" s="57"/>
      <c r="S1187" s="57"/>
      <c r="T1187" s="57"/>
    </row>
    <row r="1188" spans="18:20">
      <c r="R1188" s="57"/>
      <c r="S1188" s="57"/>
      <c r="T1188" s="57"/>
    </row>
    <row r="1189" spans="18:20">
      <c r="R1189" s="57"/>
      <c r="S1189" s="57"/>
      <c r="T1189" s="57"/>
    </row>
    <row r="1190" spans="18:20">
      <c r="R1190" s="57"/>
      <c r="S1190" s="57"/>
      <c r="T1190" s="57"/>
    </row>
    <row r="1191" spans="18:20">
      <c r="R1191" s="57"/>
      <c r="S1191" s="57"/>
      <c r="T1191" s="57"/>
    </row>
    <row r="1192" spans="18:20">
      <c r="R1192" s="57"/>
      <c r="S1192" s="57"/>
      <c r="T1192" s="57"/>
    </row>
    <row r="1193" spans="18:20">
      <c r="R1193" s="57"/>
      <c r="S1193" s="57"/>
      <c r="T1193" s="57"/>
    </row>
    <row r="1194" spans="18:20">
      <c r="R1194" s="57"/>
      <c r="S1194" s="57"/>
      <c r="T1194" s="57"/>
    </row>
    <row r="1195" spans="18:20">
      <c r="R1195" s="57"/>
      <c r="S1195" s="57"/>
      <c r="T1195" s="57"/>
    </row>
    <row r="1196" spans="18:20">
      <c r="R1196" s="57"/>
      <c r="S1196" s="57"/>
      <c r="T1196" s="57"/>
    </row>
    <row r="1197" spans="18:20">
      <c r="R1197" s="57"/>
      <c r="S1197" s="57"/>
      <c r="T1197" s="57"/>
    </row>
    <row r="1198" spans="18:20">
      <c r="R1198" s="57"/>
      <c r="S1198" s="57"/>
      <c r="T1198" s="57"/>
    </row>
    <row r="1199" spans="18:20">
      <c r="R1199" s="57"/>
      <c r="S1199" s="57"/>
      <c r="T1199" s="57"/>
    </row>
    <row r="1200" spans="18:20">
      <c r="R1200" s="57"/>
      <c r="S1200" s="57"/>
      <c r="T1200" s="57"/>
    </row>
    <row r="1201" spans="18:20">
      <c r="R1201" s="57"/>
      <c r="S1201" s="57"/>
      <c r="T1201" s="57"/>
    </row>
    <row r="1202" spans="18:20">
      <c r="R1202" s="57"/>
      <c r="S1202" s="57"/>
      <c r="T1202" s="57"/>
    </row>
    <row r="1203" spans="18:20">
      <c r="R1203" s="57"/>
      <c r="S1203" s="57"/>
      <c r="T1203" s="57"/>
    </row>
    <row r="1204" spans="18:20">
      <c r="R1204" s="57"/>
      <c r="S1204" s="57"/>
      <c r="T1204" s="57"/>
    </row>
    <row r="1205" spans="18:20">
      <c r="R1205" s="57"/>
      <c r="S1205" s="57"/>
      <c r="T1205" s="57"/>
    </row>
    <row r="1206" spans="18:20">
      <c r="R1206" s="57"/>
      <c r="S1206" s="57"/>
      <c r="T1206" s="57"/>
    </row>
    <row r="1207" spans="18:20">
      <c r="R1207" s="57"/>
      <c r="S1207" s="57"/>
      <c r="T1207" s="57"/>
    </row>
    <row r="1208" spans="18:20">
      <c r="R1208" s="57"/>
      <c r="S1208" s="57"/>
      <c r="T1208" s="57"/>
    </row>
    <row r="1209" spans="18:20">
      <c r="R1209" s="57"/>
      <c r="S1209" s="57"/>
      <c r="T1209" s="57"/>
    </row>
    <row r="1210" spans="18:20">
      <c r="R1210" s="57"/>
      <c r="S1210" s="57"/>
      <c r="T1210" s="57"/>
    </row>
    <row r="1211" spans="18:20">
      <c r="R1211" s="57"/>
      <c r="S1211" s="57"/>
      <c r="T1211" s="57"/>
    </row>
    <row r="1212" spans="18:20">
      <c r="R1212" s="57"/>
      <c r="S1212" s="57"/>
      <c r="T1212" s="57"/>
    </row>
    <row r="1213" spans="18:20">
      <c r="R1213" s="57"/>
      <c r="S1213" s="57"/>
      <c r="T1213" s="57"/>
    </row>
    <row r="1214" spans="18:20">
      <c r="R1214" s="57"/>
      <c r="S1214" s="57"/>
      <c r="T1214" s="57"/>
    </row>
    <row r="1215" spans="18:20">
      <c r="R1215" s="57"/>
      <c r="S1215" s="57"/>
      <c r="T1215" s="57"/>
    </row>
    <row r="1216" spans="18:20">
      <c r="R1216" s="57"/>
      <c r="S1216" s="57"/>
      <c r="T1216" s="57"/>
    </row>
    <row r="1217" spans="18:20">
      <c r="R1217" s="57"/>
      <c r="S1217" s="57"/>
      <c r="T1217" s="57"/>
    </row>
    <row r="1218" spans="18:20">
      <c r="R1218" s="57"/>
      <c r="S1218" s="57"/>
      <c r="T1218" s="57"/>
    </row>
    <row r="1219" spans="18:20">
      <c r="R1219" s="57"/>
      <c r="S1219" s="57"/>
      <c r="T1219" s="57"/>
    </row>
    <row r="1220" spans="18:20">
      <c r="R1220" s="57"/>
      <c r="S1220" s="57"/>
      <c r="T1220" s="57"/>
    </row>
    <row r="1221" spans="18:20">
      <c r="R1221" s="57"/>
      <c r="S1221" s="57"/>
      <c r="T1221" s="57"/>
    </row>
    <row r="1222" spans="18:20">
      <c r="R1222" s="57"/>
      <c r="S1222" s="57"/>
      <c r="T1222" s="57"/>
    </row>
    <row r="1223" spans="18:20">
      <c r="R1223" s="57"/>
      <c r="S1223" s="57"/>
      <c r="T1223" s="57"/>
    </row>
    <row r="1224" spans="18:20">
      <c r="R1224" s="57"/>
      <c r="S1224" s="57"/>
      <c r="T1224" s="57"/>
    </row>
    <row r="1225" spans="18:20">
      <c r="R1225" s="57"/>
      <c r="S1225" s="57"/>
      <c r="T1225" s="57"/>
    </row>
    <row r="1226" spans="18:20">
      <c r="R1226" s="57"/>
      <c r="S1226" s="57"/>
      <c r="T1226" s="57"/>
    </row>
    <row r="1227" spans="18:20">
      <c r="R1227" s="57"/>
      <c r="S1227" s="57"/>
      <c r="T1227" s="57"/>
    </row>
    <row r="1228" spans="18:20">
      <c r="R1228" s="57"/>
      <c r="S1228" s="57"/>
      <c r="T1228" s="57"/>
    </row>
    <row r="1229" spans="18:20">
      <c r="R1229" s="57"/>
      <c r="S1229" s="57"/>
      <c r="T1229" s="57"/>
    </row>
    <row r="1230" spans="18:20">
      <c r="R1230" s="57"/>
      <c r="S1230" s="57"/>
      <c r="T1230" s="57"/>
    </row>
    <row r="1231" spans="18:20">
      <c r="R1231" s="57"/>
      <c r="S1231" s="57"/>
      <c r="T1231" s="57"/>
    </row>
    <row r="1232" spans="18:20">
      <c r="R1232" s="57"/>
      <c r="S1232" s="57"/>
      <c r="T1232" s="57"/>
    </row>
    <row r="1233" spans="18:20">
      <c r="R1233" s="57"/>
      <c r="S1233" s="57"/>
      <c r="T1233" s="57"/>
    </row>
    <row r="1234" spans="18:20">
      <c r="R1234" s="57"/>
      <c r="S1234" s="57"/>
      <c r="T1234" s="57"/>
    </row>
    <row r="1235" spans="18:20">
      <c r="R1235" s="57"/>
      <c r="S1235" s="57"/>
      <c r="T1235" s="57"/>
    </row>
    <row r="1236" spans="18:20">
      <c r="R1236" s="57"/>
      <c r="S1236" s="57"/>
      <c r="T1236" s="57"/>
    </row>
    <row r="1237" spans="18:20">
      <c r="R1237" s="57"/>
      <c r="S1237" s="57"/>
      <c r="T1237" s="57"/>
    </row>
    <row r="1238" spans="18:20">
      <c r="R1238" s="57"/>
      <c r="S1238" s="57"/>
      <c r="T1238" s="57"/>
    </row>
    <row r="1239" spans="18:20">
      <c r="R1239" s="57"/>
      <c r="S1239" s="57"/>
      <c r="T1239" s="57"/>
    </row>
    <row r="1240" spans="18:20">
      <c r="R1240" s="57"/>
      <c r="S1240" s="57"/>
      <c r="T1240" s="57"/>
    </row>
    <row r="1241" spans="18:20">
      <c r="R1241" s="57"/>
      <c r="S1241" s="57"/>
      <c r="T1241" s="57"/>
    </row>
    <row r="1242" spans="18:20">
      <c r="R1242" s="57"/>
      <c r="S1242" s="57"/>
      <c r="T1242" s="57"/>
    </row>
    <row r="1243" spans="18:20">
      <c r="R1243" s="57"/>
      <c r="S1243" s="57"/>
      <c r="T1243" s="57"/>
    </row>
    <row r="1244" spans="18:20">
      <c r="R1244" s="57"/>
      <c r="S1244" s="57"/>
      <c r="T1244" s="57"/>
    </row>
    <row r="1245" spans="18:20">
      <c r="R1245" s="57"/>
      <c r="S1245" s="57"/>
      <c r="T1245" s="57"/>
    </row>
    <row r="1246" spans="18:20">
      <c r="R1246" s="57"/>
      <c r="S1246" s="57"/>
      <c r="T1246" s="57"/>
    </row>
    <row r="1247" spans="18:20">
      <c r="R1247" s="57"/>
      <c r="S1247" s="57"/>
      <c r="T1247" s="57"/>
    </row>
    <row r="1248" spans="18:20">
      <c r="R1248" s="57"/>
      <c r="S1248" s="57"/>
      <c r="T1248" s="57"/>
    </row>
    <row r="1249" spans="18:20">
      <c r="R1249" s="57"/>
      <c r="S1249" s="57"/>
      <c r="T1249" s="57"/>
    </row>
    <row r="1250" spans="18:20">
      <c r="R1250" s="57"/>
      <c r="S1250" s="57"/>
      <c r="T1250" s="57"/>
    </row>
    <row r="1251" spans="18:20">
      <c r="R1251" s="57"/>
      <c r="S1251" s="57"/>
      <c r="T1251" s="57"/>
    </row>
    <row r="1252" spans="18:20">
      <c r="R1252" s="57"/>
      <c r="S1252" s="57"/>
      <c r="T1252" s="57"/>
    </row>
    <row r="1253" spans="18:20">
      <c r="R1253" s="57"/>
      <c r="S1253" s="57"/>
      <c r="T1253" s="57"/>
    </row>
    <row r="1254" spans="18:20">
      <c r="R1254" s="57"/>
      <c r="S1254" s="57"/>
      <c r="T1254" s="57"/>
    </row>
    <row r="1255" spans="18:20">
      <c r="R1255" s="57"/>
      <c r="S1255" s="57"/>
      <c r="T1255" s="57"/>
    </row>
    <row r="1256" spans="18:20">
      <c r="R1256" s="57"/>
      <c r="S1256" s="57"/>
      <c r="T1256" s="57"/>
    </row>
    <row r="1257" spans="18:20">
      <c r="R1257" s="57"/>
      <c r="S1257" s="57"/>
      <c r="T1257" s="57"/>
    </row>
    <row r="1258" spans="18:20">
      <c r="R1258" s="57"/>
      <c r="S1258" s="57"/>
      <c r="T1258" s="57"/>
    </row>
    <row r="1259" spans="18:20">
      <c r="R1259" s="57"/>
      <c r="S1259" s="57"/>
      <c r="T1259" s="57"/>
    </row>
    <row r="1260" spans="18:20">
      <c r="R1260" s="57"/>
      <c r="S1260" s="57"/>
      <c r="T1260" s="57"/>
    </row>
    <row r="1261" spans="18:20">
      <c r="R1261" s="57"/>
      <c r="S1261" s="57"/>
      <c r="T1261" s="57"/>
    </row>
    <row r="1262" spans="18:20">
      <c r="R1262" s="57"/>
      <c r="S1262" s="57"/>
      <c r="T1262" s="57"/>
    </row>
    <row r="1263" spans="18:20">
      <c r="R1263" s="57"/>
      <c r="S1263" s="57"/>
      <c r="T1263" s="57"/>
    </row>
    <row r="1264" spans="18:20">
      <c r="R1264" s="57"/>
      <c r="S1264" s="57"/>
      <c r="T1264" s="57"/>
    </row>
    <row r="1265" spans="18:20">
      <c r="R1265" s="57"/>
      <c r="S1265" s="57"/>
      <c r="T1265" s="57"/>
    </row>
    <row r="1266" spans="18:20">
      <c r="R1266" s="57"/>
      <c r="S1266" s="57"/>
      <c r="T1266" s="57"/>
    </row>
    <row r="1267" spans="18:20">
      <c r="R1267" s="57"/>
      <c r="S1267" s="57"/>
      <c r="T1267" s="57"/>
    </row>
    <row r="1268" spans="18:20">
      <c r="R1268" s="57"/>
      <c r="S1268" s="57"/>
      <c r="T1268" s="57"/>
    </row>
    <row r="1269" spans="18:20">
      <c r="R1269" s="57"/>
      <c r="S1269" s="57"/>
      <c r="T1269" s="57"/>
    </row>
    <row r="1270" spans="18:20">
      <c r="R1270" s="57"/>
      <c r="S1270" s="57"/>
      <c r="T1270" s="57"/>
    </row>
    <row r="1271" spans="18:20">
      <c r="R1271" s="57"/>
      <c r="S1271" s="57"/>
      <c r="T1271" s="57"/>
    </row>
    <row r="1272" spans="18:20">
      <c r="R1272" s="57"/>
      <c r="S1272" s="57"/>
      <c r="T1272" s="57"/>
    </row>
    <row r="1273" spans="18:20">
      <c r="R1273" s="57"/>
      <c r="S1273" s="57"/>
      <c r="T1273" s="57"/>
    </row>
    <row r="1274" spans="18:20">
      <c r="R1274" s="57"/>
      <c r="S1274" s="57"/>
      <c r="T1274" s="57"/>
    </row>
    <row r="1275" spans="18:20">
      <c r="R1275" s="57"/>
      <c r="S1275" s="57"/>
      <c r="T1275" s="57"/>
    </row>
    <row r="1276" spans="18:20">
      <c r="R1276" s="57"/>
      <c r="S1276" s="57"/>
      <c r="T1276" s="57"/>
    </row>
    <row r="1277" spans="18:20">
      <c r="R1277" s="57"/>
      <c r="S1277" s="57"/>
      <c r="T1277" s="57"/>
    </row>
    <row r="1278" spans="18:20">
      <c r="R1278" s="57"/>
      <c r="S1278" s="57"/>
      <c r="T1278" s="57"/>
    </row>
    <row r="1279" spans="18:20">
      <c r="R1279" s="57"/>
      <c r="S1279" s="57"/>
      <c r="T1279" s="57"/>
    </row>
    <row r="1280" spans="18:20">
      <c r="R1280" s="57"/>
      <c r="S1280" s="57"/>
      <c r="T1280" s="57"/>
    </row>
    <row r="1281" spans="18:20">
      <c r="R1281" s="57"/>
      <c r="S1281" s="57"/>
      <c r="T1281" s="57"/>
    </row>
    <row r="1282" spans="18:20">
      <c r="R1282" s="57"/>
      <c r="S1282" s="57"/>
      <c r="T1282" s="57"/>
    </row>
    <row r="1283" spans="18:20">
      <c r="R1283" s="57"/>
      <c r="S1283" s="57"/>
      <c r="T1283" s="57"/>
    </row>
    <row r="1284" spans="18:20">
      <c r="R1284" s="57"/>
      <c r="S1284" s="57"/>
      <c r="T1284" s="57"/>
    </row>
    <row r="1285" spans="18:20">
      <c r="R1285" s="57"/>
      <c r="S1285" s="57"/>
      <c r="T1285" s="57"/>
    </row>
    <row r="1286" spans="18:20">
      <c r="R1286" s="57"/>
      <c r="S1286" s="57"/>
      <c r="T1286" s="57"/>
    </row>
    <row r="1287" spans="18:20">
      <c r="R1287" s="57"/>
      <c r="S1287" s="57"/>
      <c r="T1287" s="57"/>
    </row>
    <row r="1288" spans="18:20">
      <c r="R1288" s="57"/>
      <c r="S1288" s="57"/>
      <c r="T1288" s="57"/>
    </row>
    <row r="1289" spans="18:20">
      <c r="R1289" s="57"/>
      <c r="S1289" s="57"/>
      <c r="T1289" s="57"/>
    </row>
    <row r="1290" spans="18:20">
      <c r="R1290" s="57"/>
      <c r="S1290" s="57"/>
      <c r="T1290" s="57"/>
    </row>
    <row r="1291" spans="18:20">
      <c r="R1291" s="57"/>
      <c r="S1291" s="57"/>
      <c r="T1291" s="57"/>
    </row>
    <row r="1292" spans="18:20">
      <c r="R1292" s="57"/>
      <c r="S1292" s="57"/>
      <c r="T1292" s="57"/>
    </row>
    <row r="1293" spans="18:20">
      <c r="R1293" s="57"/>
      <c r="S1293" s="57"/>
      <c r="T1293" s="57"/>
    </row>
    <row r="1294" spans="18:20">
      <c r="R1294" s="57"/>
      <c r="S1294" s="57"/>
      <c r="T1294" s="57"/>
    </row>
    <row r="1295" spans="18:20">
      <c r="R1295" s="57"/>
      <c r="S1295" s="57"/>
      <c r="T1295" s="57"/>
    </row>
    <row r="1296" spans="18:20">
      <c r="R1296" s="57"/>
      <c r="S1296" s="57"/>
      <c r="T1296" s="57"/>
    </row>
    <row r="1297" spans="18:20">
      <c r="R1297" s="57"/>
      <c r="S1297" s="57"/>
      <c r="T1297" s="57"/>
    </row>
    <row r="1298" spans="18:20">
      <c r="R1298" s="57"/>
      <c r="S1298" s="57"/>
      <c r="T1298" s="57"/>
    </row>
    <row r="1299" spans="18:20">
      <c r="R1299" s="57"/>
      <c r="S1299" s="57"/>
      <c r="T1299" s="57"/>
    </row>
    <row r="1300" spans="18:20">
      <c r="R1300" s="57"/>
      <c r="S1300" s="57"/>
      <c r="T1300" s="57"/>
    </row>
    <row r="1301" spans="18:20">
      <c r="R1301" s="57"/>
      <c r="S1301" s="57"/>
      <c r="T1301" s="57"/>
    </row>
    <row r="1302" spans="18:20">
      <c r="R1302" s="57"/>
      <c r="S1302" s="57"/>
      <c r="T1302" s="57"/>
    </row>
    <row r="1303" spans="18:20">
      <c r="R1303" s="57"/>
      <c r="S1303" s="57"/>
      <c r="T1303" s="57"/>
    </row>
    <row r="1304" spans="18:20">
      <c r="R1304" s="57"/>
      <c r="S1304" s="57"/>
      <c r="T1304" s="57"/>
    </row>
    <row r="1305" spans="18:20">
      <c r="R1305" s="57"/>
      <c r="S1305" s="57"/>
      <c r="T1305" s="57"/>
    </row>
    <row r="1306" spans="18:20">
      <c r="R1306" s="57"/>
      <c r="S1306" s="57"/>
      <c r="T1306" s="57"/>
    </row>
    <row r="1307" spans="18:20">
      <c r="R1307" s="57"/>
      <c r="S1307" s="57"/>
      <c r="T1307" s="57"/>
    </row>
    <row r="1308" spans="18:20">
      <c r="R1308" s="57"/>
      <c r="S1308" s="57"/>
      <c r="T1308" s="57"/>
    </row>
    <row r="1309" spans="18:20">
      <c r="R1309" s="57"/>
      <c r="S1309" s="57"/>
      <c r="T1309" s="57"/>
    </row>
    <row r="1310" spans="18:20">
      <c r="R1310" s="57"/>
      <c r="S1310" s="57"/>
      <c r="T1310" s="57"/>
    </row>
    <row r="1311" spans="18:20">
      <c r="R1311" s="57"/>
      <c r="S1311" s="57"/>
      <c r="T1311" s="57"/>
    </row>
    <row r="1312" spans="18:20">
      <c r="R1312" s="57"/>
      <c r="S1312" s="57"/>
      <c r="T1312" s="57"/>
    </row>
    <row r="1313" spans="18:20">
      <c r="R1313" s="57"/>
      <c r="S1313" s="57"/>
      <c r="T1313" s="57"/>
    </row>
    <row r="1314" spans="18:20">
      <c r="R1314" s="57"/>
      <c r="S1314" s="57"/>
      <c r="T1314" s="57"/>
    </row>
    <row r="1315" spans="18:20">
      <c r="R1315" s="57"/>
      <c r="S1315" s="57"/>
      <c r="T1315" s="57"/>
    </row>
    <row r="1316" spans="18:20">
      <c r="R1316" s="57"/>
      <c r="S1316" s="57"/>
      <c r="T1316" s="57"/>
    </row>
    <row r="1317" spans="18:20">
      <c r="R1317" s="57"/>
      <c r="S1317" s="57"/>
      <c r="T1317" s="57"/>
    </row>
    <row r="1318" spans="18:20">
      <c r="R1318" s="57"/>
      <c r="S1318" s="57"/>
      <c r="T1318" s="57"/>
    </row>
    <row r="1319" spans="18:20">
      <c r="R1319" s="57"/>
      <c r="S1319" s="57"/>
      <c r="T1319" s="57"/>
    </row>
    <row r="1320" spans="18:20">
      <c r="R1320" s="57"/>
      <c r="S1320" s="57"/>
      <c r="T1320" s="57"/>
    </row>
    <row r="1321" spans="18:20">
      <c r="R1321" s="57"/>
      <c r="S1321" s="57"/>
      <c r="T1321" s="57"/>
    </row>
    <row r="1322" spans="18:20">
      <c r="R1322" s="57"/>
      <c r="S1322" s="57"/>
      <c r="T1322" s="57"/>
    </row>
    <row r="1323" spans="18:20">
      <c r="R1323" s="57"/>
      <c r="S1323" s="57"/>
      <c r="T1323" s="57"/>
    </row>
    <row r="1324" spans="18:20">
      <c r="R1324" s="57"/>
      <c r="S1324" s="57"/>
      <c r="T1324" s="57"/>
    </row>
    <row r="1325" spans="18:20">
      <c r="R1325" s="57"/>
      <c r="S1325" s="57"/>
      <c r="T1325" s="57"/>
    </row>
    <row r="1326" spans="18:20">
      <c r="R1326" s="57"/>
      <c r="S1326" s="57"/>
      <c r="T1326" s="57"/>
    </row>
    <row r="1327" spans="18:20">
      <c r="R1327" s="57"/>
      <c r="S1327" s="57"/>
      <c r="T1327" s="57"/>
    </row>
    <row r="1328" spans="18:20">
      <c r="R1328" s="57"/>
      <c r="S1328" s="57"/>
      <c r="T1328" s="57"/>
    </row>
    <row r="1329" spans="18:20">
      <c r="R1329" s="57"/>
      <c r="S1329" s="57"/>
      <c r="T1329" s="57"/>
    </row>
    <row r="1330" spans="18:20">
      <c r="R1330" s="57"/>
      <c r="S1330" s="57"/>
      <c r="T1330" s="57"/>
    </row>
    <row r="1331" spans="18:20">
      <c r="R1331" s="57"/>
      <c r="S1331" s="57"/>
      <c r="T1331" s="57"/>
    </row>
    <row r="1332" spans="18:20">
      <c r="R1332" s="57"/>
      <c r="S1332" s="57"/>
      <c r="T1332" s="57"/>
    </row>
    <row r="1333" spans="18:20">
      <c r="R1333" s="57"/>
      <c r="S1333" s="57"/>
      <c r="T1333" s="57"/>
    </row>
    <row r="1334" spans="18:20">
      <c r="R1334" s="57"/>
      <c r="S1334" s="57"/>
      <c r="T1334" s="57"/>
    </row>
    <row r="1335" spans="18:20">
      <c r="R1335" s="57"/>
      <c r="S1335" s="57"/>
      <c r="T1335" s="57"/>
    </row>
    <row r="1336" spans="18:20">
      <c r="R1336" s="57"/>
      <c r="S1336" s="57"/>
      <c r="T1336" s="57"/>
    </row>
    <row r="1337" spans="18:20">
      <c r="R1337" s="57"/>
      <c r="S1337" s="57"/>
      <c r="T1337" s="57"/>
    </row>
    <row r="1338" spans="18:20">
      <c r="R1338" s="57"/>
      <c r="S1338" s="57"/>
      <c r="T1338" s="57"/>
    </row>
    <row r="1339" spans="18:20">
      <c r="R1339" s="57"/>
      <c r="S1339" s="57"/>
      <c r="T1339" s="57"/>
    </row>
    <row r="1340" spans="18:20">
      <c r="R1340" s="57"/>
      <c r="S1340" s="57"/>
      <c r="T1340" s="57"/>
    </row>
    <row r="1341" spans="18:20">
      <c r="R1341" s="57"/>
      <c r="S1341" s="57"/>
      <c r="T1341" s="57"/>
    </row>
    <row r="1342" spans="18:20">
      <c r="R1342" s="57"/>
      <c r="S1342" s="57"/>
      <c r="T1342" s="57"/>
    </row>
    <row r="1343" spans="18:20">
      <c r="R1343" s="57"/>
      <c r="S1343" s="57"/>
      <c r="T1343" s="57"/>
    </row>
    <row r="1344" spans="18:20">
      <c r="R1344" s="57"/>
      <c r="S1344" s="57"/>
      <c r="T1344" s="57"/>
    </row>
    <row r="1345" spans="18:20">
      <c r="R1345" s="57"/>
      <c r="S1345" s="57"/>
      <c r="T1345" s="57"/>
    </row>
    <row r="1346" spans="18:20">
      <c r="R1346" s="57"/>
      <c r="S1346" s="57"/>
      <c r="T1346" s="57"/>
    </row>
    <row r="1347" spans="18:20">
      <c r="R1347" s="57"/>
      <c r="S1347" s="57"/>
      <c r="T1347" s="57"/>
    </row>
    <row r="1348" spans="18:20">
      <c r="R1348" s="57"/>
      <c r="S1348" s="57"/>
      <c r="T1348" s="57"/>
    </row>
    <row r="1349" spans="18:20">
      <c r="R1349" s="57"/>
      <c r="S1349" s="57"/>
      <c r="T1349" s="57"/>
    </row>
    <row r="1350" spans="18:20">
      <c r="R1350" s="57"/>
      <c r="S1350" s="57"/>
      <c r="T1350" s="57"/>
    </row>
    <row r="1351" spans="18:20">
      <c r="R1351" s="57"/>
      <c r="S1351" s="57"/>
      <c r="T1351" s="57"/>
    </row>
    <row r="1352" spans="18:20">
      <c r="R1352" s="57"/>
      <c r="S1352" s="57"/>
      <c r="T1352" s="57"/>
    </row>
    <row r="1353" spans="18:20">
      <c r="R1353" s="57"/>
      <c r="S1353" s="57"/>
      <c r="T1353" s="57"/>
    </row>
    <row r="1354" spans="18:20">
      <c r="R1354" s="57"/>
      <c r="S1354" s="57"/>
      <c r="T1354" s="57"/>
    </row>
    <row r="1355" spans="18:20">
      <c r="R1355" s="57"/>
      <c r="S1355" s="57"/>
      <c r="T1355" s="57"/>
    </row>
    <row r="1356" spans="18:20">
      <c r="R1356" s="57"/>
      <c r="S1356" s="57"/>
      <c r="T1356" s="57"/>
    </row>
    <row r="1357" spans="18:20">
      <c r="R1357" s="57"/>
      <c r="S1357" s="57"/>
      <c r="T1357" s="57"/>
    </row>
    <row r="1358" spans="18:20">
      <c r="R1358" s="57"/>
      <c r="S1358" s="57"/>
      <c r="T1358" s="57"/>
    </row>
    <row r="1359" spans="18:20">
      <c r="R1359" s="57"/>
      <c r="S1359" s="57"/>
      <c r="T1359" s="57"/>
    </row>
    <row r="1360" spans="18:20">
      <c r="R1360" s="57"/>
      <c r="S1360" s="57"/>
      <c r="T1360" s="57"/>
    </row>
    <row r="1361" spans="18:20">
      <c r="R1361" s="57"/>
      <c r="S1361" s="57"/>
      <c r="T1361" s="57"/>
    </row>
    <row r="1362" spans="18:20">
      <c r="R1362" s="57"/>
      <c r="S1362" s="57"/>
      <c r="T1362" s="57"/>
    </row>
    <row r="1363" spans="18:20">
      <c r="R1363" s="57"/>
      <c r="S1363" s="57"/>
      <c r="T1363" s="57"/>
    </row>
    <row r="1364" spans="18:20">
      <c r="R1364" s="57"/>
      <c r="S1364" s="57"/>
      <c r="T1364" s="57"/>
    </row>
    <row r="1365" spans="18:20">
      <c r="R1365" s="57"/>
      <c r="S1365" s="57"/>
      <c r="T1365" s="57"/>
    </row>
    <row r="1366" spans="18:20">
      <c r="R1366" s="57"/>
      <c r="S1366" s="57"/>
      <c r="T1366" s="57"/>
    </row>
    <row r="1367" spans="18:20">
      <c r="R1367" s="57"/>
      <c r="S1367" s="57"/>
      <c r="T1367" s="57"/>
    </row>
    <row r="1368" spans="18:20">
      <c r="R1368" s="57"/>
      <c r="S1368" s="57"/>
      <c r="T1368" s="57"/>
    </row>
    <row r="1369" spans="18:20">
      <c r="R1369" s="57"/>
      <c r="S1369" s="57"/>
      <c r="T1369" s="57"/>
    </row>
    <row r="1370" spans="18:20">
      <c r="R1370" s="57"/>
      <c r="S1370" s="57"/>
      <c r="T1370" s="57"/>
    </row>
    <row r="1371" spans="18:20">
      <c r="R1371" s="57"/>
      <c r="S1371" s="57"/>
      <c r="T1371" s="57"/>
    </row>
    <row r="1372" spans="18:20">
      <c r="R1372" s="57"/>
      <c r="S1372" s="57"/>
      <c r="T1372" s="57"/>
    </row>
    <row r="1373" spans="18:20">
      <c r="R1373" s="57"/>
      <c r="S1373" s="57"/>
      <c r="T1373" s="57"/>
    </row>
    <row r="1374" spans="18:20">
      <c r="R1374" s="57"/>
      <c r="S1374" s="57"/>
      <c r="T1374" s="57"/>
    </row>
    <row r="1375" spans="18:20">
      <c r="R1375" s="57"/>
      <c r="S1375" s="57"/>
      <c r="T1375" s="57"/>
    </row>
    <row r="1376" spans="18:20">
      <c r="R1376" s="57"/>
      <c r="S1376" s="57"/>
      <c r="T1376" s="57"/>
    </row>
    <row r="1377" spans="18:20">
      <c r="R1377" s="57"/>
      <c r="S1377" s="57"/>
      <c r="T1377" s="57"/>
    </row>
    <row r="1378" spans="18:20">
      <c r="R1378" s="57"/>
      <c r="S1378" s="57"/>
      <c r="T1378" s="57"/>
    </row>
    <row r="1379" spans="18:20">
      <c r="R1379" s="57"/>
      <c r="S1379" s="57"/>
      <c r="T1379" s="57"/>
    </row>
    <row r="1380" spans="18:20">
      <c r="R1380" s="57"/>
      <c r="S1380" s="57"/>
      <c r="T1380" s="57"/>
    </row>
    <row r="1381" spans="18:20">
      <c r="R1381" s="57"/>
      <c r="S1381" s="57"/>
      <c r="T1381" s="57"/>
    </row>
    <row r="1382" spans="18:20">
      <c r="R1382" s="57"/>
      <c r="S1382" s="57"/>
      <c r="T1382" s="57"/>
    </row>
    <row r="1383" spans="18:20">
      <c r="R1383" s="57"/>
      <c r="S1383" s="57"/>
      <c r="T1383" s="57"/>
    </row>
    <row r="1384" spans="18:20">
      <c r="R1384" s="57"/>
      <c r="S1384" s="57"/>
      <c r="T1384" s="57"/>
    </row>
    <row r="1385" spans="18:20">
      <c r="R1385" s="57"/>
      <c r="S1385" s="57"/>
      <c r="T1385" s="57"/>
    </row>
    <row r="1386" spans="18:20">
      <c r="R1386" s="57"/>
      <c r="S1386" s="57"/>
      <c r="T1386" s="57"/>
    </row>
    <row r="1387" spans="18:20">
      <c r="R1387" s="57"/>
      <c r="S1387" s="57"/>
      <c r="T1387" s="57"/>
    </row>
    <row r="1388" spans="18:20">
      <c r="R1388" s="57"/>
      <c r="S1388" s="57"/>
      <c r="T1388" s="57"/>
    </row>
    <row r="1389" spans="18:20">
      <c r="R1389" s="57"/>
      <c r="S1389" s="57"/>
      <c r="T1389" s="57"/>
    </row>
    <row r="1390" spans="18:20">
      <c r="R1390" s="57"/>
      <c r="S1390" s="57"/>
      <c r="T1390" s="57"/>
    </row>
    <row r="1391" spans="18:20">
      <c r="R1391" s="57"/>
      <c r="S1391" s="57"/>
      <c r="T1391" s="57"/>
    </row>
    <row r="1392" spans="18:20">
      <c r="R1392" s="57"/>
      <c r="S1392" s="57"/>
      <c r="T1392" s="57"/>
    </row>
    <row r="1393" spans="18:20">
      <c r="R1393" s="57"/>
      <c r="S1393" s="57"/>
      <c r="T1393" s="57"/>
    </row>
    <row r="1394" spans="18:20">
      <c r="R1394" s="57"/>
      <c r="S1394" s="57"/>
      <c r="T1394" s="57"/>
    </row>
    <row r="1395" spans="18:20">
      <c r="R1395" s="57"/>
      <c r="S1395" s="57"/>
      <c r="T1395" s="57"/>
    </row>
    <row r="1396" spans="18:20">
      <c r="R1396" s="57"/>
      <c r="S1396" s="57"/>
      <c r="T1396" s="57"/>
    </row>
    <row r="1397" spans="18:20">
      <c r="R1397" s="57"/>
      <c r="S1397" s="57"/>
      <c r="T1397" s="57"/>
    </row>
    <row r="1398" spans="18:20">
      <c r="R1398" s="57"/>
      <c r="S1398" s="57"/>
      <c r="T1398" s="57"/>
    </row>
    <row r="1399" spans="18:20">
      <c r="R1399" s="57"/>
      <c r="S1399" s="57"/>
      <c r="T1399" s="57"/>
    </row>
    <row r="1400" spans="18:20">
      <c r="R1400" s="57"/>
      <c r="S1400" s="57"/>
      <c r="T1400" s="57"/>
    </row>
    <row r="1401" spans="18:20">
      <c r="R1401" s="57"/>
      <c r="S1401" s="57"/>
      <c r="T1401" s="57"/>
    </row>
    <row r="1402" spans="18:20">
      <c r="R1402" s="57"/>
      <c r="S1402" s="57"/>
      <c r="T1402" s="57"/>
    </row>
    <row r="1403" spans="18:20">
      <c r="R1403" s="57"/>
      <c r="S1403" s="57"/>
      <c r="T1403" s="57"/>
    </row>
    <row r="1404" spans="18:20">
      <c r="R1404" s="57"/>
      <c r="S1404" s="57"/>
      <c r="T1404" s="57"/>
    </row>
    <row r="1405" spans="18:20">
      <c r="R1405" s="57"/>
      <c r="S1405" s="57"/>
      <c r="T1405" s="57"/>
    </row>
    <row r="1406" spans="18:20">
      <c r="R1406" s="57"/>
      <c r="S1406" s="57"/>
      <c r="T1406" s="57"/>
    </row>
    <row r="1407" spans="18:20">
      <c r="R1407" s="57"/>
      <c r="S1407" s="57"/>
      <c r="T1407" s="57"/>
    </row>
    <row r="1408" spans="18:20">
      <c r="R1408" s="57"/>
      <c r="S1408" s="57"/>
      <c r="T1408" s="57"/>
    </row>
    <row r="1409" spans="18:20">
      <c r="R1409" s="57"/>
      <c r="S1409" s="57"/>
      <c r="T1409" s="57"/>
    </row>
    <row r="1410" spans="18:20">
      <c r="R1410" s="57"/>
      <c r="S1410" s="57"/>
      <c r="T1410" s="57"/>
    </row>
    <row r="1411" spans="18:20">
      <c r="R1411" s="57"/>
      <c r="S1411" s="57"/>
      <c r="T1411" s="57"/>
    </row>
    <row r="1412" spans="18:20">
      <c r="R1412" s="57"/>
      <c r="S1412" s="57"/>
      <c r="T1412" s="57"/>
    </row>
    <row r="1413" spans="18:20">
      <c r="R1413" s="57"/>
      <c r="S1413" s="57"/>
      <c r="T1413" s="57"/>
    </row>
    <row r="1414" spans="18:20">
      <c r="R1414" s="57"/>
      <c r="S1414" s="57"/>
      <c r="T1414" s="57"/>
    </row>
    <row r="1415" spans="18:20">
      <c r="R1415" s="57"/>
      <c r="S1415" s="57"/>
      <c r="T1415" s="57"/>
    </row>
    <row r="1416" spans="18:20">
      <c r="R1416" s="57"/>
      <c r="S1416" s="57"/>
      <c r="T1416" s="57"/>
    </row>
    <row r="1417" spans="18:20">
      <c r="R1417" s="57"/>
      <c r="S1417" s="57"/>
      <c r="T1417" s="57"/>
    </row>
    <row r="1418" spans="18:20">
      <c r="R1418" s="57"/>
      <c r="S1418" s="57"/>
      <c r="T1418" s="57"/>
    </row>
    <row r="1419" spans="18:20">
      <c r="R1419" s="57"/>
      <c r="S1419" s="57"/>
      <c r="T1419" s="57"/>
    </row>
    <row r="1420" spans="18:20">
      <c r="R1420" s="57"/>
      <c r="S1420" s="57"/>
      <c r="T1420" s="57"/>
    </row>
    <row r="1421" spans="18:20">
      <c r="R1421" s="57"/>
      <c r="S1421" s="57"/>
      <c r="T1421" s="57"/>
    </row>
    <row r="1422" spans="18:20">
      <c r="R1422" s="57"/>
      <c r="S1422" s="57"/>
      <c r="T1422" s="57"/>
    </row>
    <row r="1423" spans="18:20">
      <c r="R1423" s="57"/>
      <c r="S1423" s="57"/>
      <c r="T1423" s="57"/>
    </row>
    <row r="1424" spans="18:20">
      <c r="R1424" s="57"/>
      <c r="S1424" s="57"/>
      <c r="T1424" s="57"/>
    </row>
    <row r="1425" spans="18:20">
      <c r="R1425" s="57"/>
      <c r="S1425" s="57"/>
      <c r="T1425" s="57"/>
    </row>
    <row r="1426" spans="18:20">
      <c r="R1426" s="57"/>
      <c r="S1426" s="57"/>
      <c r="T1426" s="57"/>
    </row>
    <row r="1427" spans="18:20">
      <c r="R1427" s="57"/>
      <c r="S1427" s="57"/>
      <c r="T1427" s="57"/>
    </row>
    <row r="1428" spans="18:20">
      <c r="R1428" s="57"/>
      <c r="S1428" s="57"/>
      <c r="T1428" s="57"/>
    </row>
    <row r="1429" spans="18:20">
      <c r="R1429" s="57"/>
      <c r="S1429" s="57"/>
      <c r="T1429" s="57"/>
    </row>
    <row r="1430" spans="18:20">
      <c r="R1430" s="57"/>
      <c r="S1430" s="57"/>
      <c r="T1430" s="57"/>
    </row>
    <row r="1431" spans="18:20">
      <c r="R1431" s="57"/>
      <c r="S1431" s="57"/>
      <c r="T1431" s="57"/>
    </row>
    <row r="1432" spans="18:20">
      <c r="R1432" s="57"/>
      <c r="S1432" s="57"/>
      <c r="T1432" s="57"/>
    </row>
    <row r="1433" spans="18:20">
      <c r="R1433" s="57"/>
      <c r="S1433" s="57"/>
      <c r="T1433" s="57"/>
    </row>
    <row r="1434" spans="18:20">
      <c r="R1434" s="57"/>
      <c r="S1434" s="57"/>
      <c r="T1434" s="57"/>
    </row>
    <row r="1435" spans="18:20">
      <c r="R1435" s="57"/>
      <c r="S1435" s="57"/>
      <c r="T1435" s="57"/>
    </row>
    <row r="1436" spans="18:20">
      <c r="R1436" s="57"/>
      <c r="S1436" s="57"/>
      <c r="T1436" s="57"/>
    </row>
    <row r="1437" spans="18:20">
      <c r="R1437" s="57"/>
      <c r="S1437" s="57"/>
      <c r="T1437" s="57"/>
    </row>
    <row r="1438" spans="18:20">
      <c r="R1438" s="57"/>
      <c r="S1438" s="57"/>
      <c r="T1438" s="57"/>
    </row>
    <row r="1439" spans="18:20">
      <c r="R1439" s="57"/>
      <c r="S1439" s="57"/>
      <c r="T1439" s="57"/>
    </row>
    <row r="1440" spans="18:20">
      <c r="R1440" s="57"/>
      <c r="S1440" s="57"/>
      <c r="T1440" s="57"/>
    </row>
    <row r="1441" spans="18:20">
      <c r="R1441" s="57"/>
      <c r="S1441" s="57"/>
      <c r="T1441" s="57"/>
    </row>
    <row r="1442" spans="18:20">
      <c r="R1442" s="57"/>
      <c r="S1442" s="57"/>
      <c r="T1442" s="57"/>
    </row>
    <row r="1443" spans="18:20">
      <c r="R1443" s="57"/>
      <c r="S1443" s="57"/>
      <c r="T1443" s="57"/>
    </row>
    <row r="1444" spans="18:20">
      <c r="R1444" s="57"/>
      <c r="S1444" s="57"/>
      <c r="T1444" s="57"/>
    </row>
    <row r="1445" spans="18:20">
      <c r="R1445" s="57"/>
      <c r="S1445" s="57"/>
      <c r="T1445" s="57"/>
    </row>
    <row r="1446" spans="18:20">
      <c r="R1446" s="57"/>
      <c r="S1446" s="57"/>
      <c r="T1446" s="57"/>
    </row>
    <row r="1447" spans="18:20">
      <c r="R1447" s="57"/>
      <c r="S1447" s="57"/>
      <c r="T1447" s="57"/>
    </row>
    <row r="1448" spans="18:20">
      <c r="R1448" s="57"/>
      <c r="S1448" s="57"/>
      <c r="T1448" s="57"/>
    </row>
    <row r="1449" spans="18:20">
      <c r="R1449" s="57"/>
      <c r="S1449" s="57"/>
      <c r="T1449" s="57"/>
    </row>
    <row r="1450" spans="18:20">
      <c r="R1450" s="57"/>
      <c r="S1450" s="57"/>
      <c r="T1450" s="57"/>
    </row>
    <row r="1451" spans="18:20">
      <c r="R1451" s="57"/>
      <c r="S1451" s="57"/>
      <c r="T1451" s="57"/>
    </row>
    <row r="1452" spans="18:20">
      <c r="R1452" s="57"/>
      <c r="S1452" s="57"/>
      <c r="T1452" s="57"/>
    </row>
    <row r="1453" spans="18:20">
      <c r="R1453" s="57"/>
      <c r="S1453" s="57"/>
      <c r="T1453" s="57"/>
    </row>
    <row r="1454" spans="18:20">
      <c r="R1454" s="57"/>
      <c r="S1454" s="57"/>
      <c r="T1454" s="57"/>
    </row>
    <row r="1455" spans="18:20">
      <c r="R1455" s="57"/>
      <c r="S1455" s="57"/>
      <c r="T1455" s="57"/>
    </row>
    <row r="1456" spans="18:20">
      <c r="R1456" s="57"/>
      <c r="S1456" s="57"/>
      <c r="T1456" s="57"/>
    </row>
    <row r="1457" spans="18:20">
      <c r="R1457" s="57"/>
      <c r="S1457" s="57"/>
      <c r="T1457" s="57"/>
    </row>
    <row r="1458" spans="18:20">
      <c r="R1458" s="57"/>
      <c r="S1458" s="57"/>
      <c r="T1458" s="57"/>
    </row>
    <row r="1459" spans="18:20">
      <c r="R1459" s="57"/>
      <c r="S1459" s="57"/>
      <c r="T1459" s="57"/>
    </row>
    <row r="1460" spans="18:20">
      <c r="R1460" s="57"/>
      <c r="S1460" s="57"/>
      <c r="T1460" s="57"/>
    </row>
    <row r="1461" spans="18:20">
      <c r="R1461" s="57"/>
      <c r="S1461" s="57"/>
      <c r="T1461" s="57"/>
    </row>
    <row r="1462" spans="18:20">
      <c r="R1462" s="57"/>
      <c r="S1462" s="57"/>
      <c r="T1462" s="57"/>
    </row>
    <row r="1463" spans="18:20">
      <c r="R1463" s="57"/>
      <c r="S1463" s="57"/>
      <c r="T1463" s="57"/>
    </row>
    <row r="1464" spans="18:20">
      <c r="R1464" s="57"/>
      <c r="S1464" s="57"/>
      <c r="T1464" s="57"/>
    </row>
    <row r="1465" spans="18:20">
      <c r="R1465" s="57"/>
      <c r="S1465" s="57"/>
      <c r="T1465" s="57"/>
    </row>
    <row r="1466" spans="18:20">
      <c r="R1466" s="57"/>
      <c r="S1466" s="57"/>
      <c r="T1466" s="57"/>
    </row>
    <row r="1467" spans="18:20">
      <c r="R1467" s="57"/>
      <c r="S1467" s="57"/>
      <c r="T1467" s="57"/>
    </row>
    <row r="1468" spans="18:20">
      <c r="R1468" s="57"/>
      <c r="S1468" s="57"/>
      <c r="T1468" s="57"/>
    </row>
    <row r="1469" spans="18:20">
      <c r="R1469" s="57"/>
      <c r="S1469" s="57"/>
      <c r="T1469" s="57"/>
    </row>
    <row r="1470" spans="18:20">
      <c r="R1470" s="57"/>
      <c r="S1470" s="57"/>
      <c r="T1470" s="57"/>
    </row>
    <row r="1471" spans="18:20">
      <c r="R1471" s="57"/>
      <c r="S1471" s="57"/>
      <c r="T1471" s="57"/>
    </row>
    <row r="1472" spans="18:20">
      <c r="R1472" s="57"/>
      <c r="S1472" s="57"/>
      <c r="T1472" s="57"/>
    </row>
    <row r="1473" spans="18:20">
      <c r="R1473" s="57"/>
      <c r="S1473" s="57"/>
      <c r="T1473" s="57"/>
    </row>
    <row r="1474" spans="18:20">
      <c r="R1474" s="57"/>
      <c r="S1474" s="57"/>
      <c r="T1474" s="57"/>
    </row>
    <row r="1475" spans="18:20">
      <c r="R1475" s="57"/>
      <c r="S1475" s="57"/>
      <c r="T1475" s="57"/>
    </row>
    <row r="1476" spans="18:20">
      <c r="R1476" s="57"/>
      <c r="S1476" s="57"/>
      <c r="T1476" s="57"/>
    </row>
    <row r="1477" spans="18:20">
      <c r="R1477" s="57"/>
      <c r="S1477" s="57"/>
      <c r="T1477" s="57"/>
    </row>
    <row r="1478" spans="18:20">
      <c r="R1478" s="57"/>
      <c r="S1478" s="57"/>
      <c r="T1478" s="57"/>
    </row>
    <row r="1479" spans="18:20">
      <c r="R1479" s="57"/>
      <c r="S1479" s="57"/>
      <c r="T1479" s="57"/>
    </row>
    <row r="1480" spans="18:20">
      <c r="R1480" s="57"/>
      <c r="S1480" s="57"/>
      <c r="T1480" s="57"/>
    </row>
    <row r="1481" spans="18:20">
      <c r="R1481" s="57"/>
      <c r="S1481" s="57"/>
      <c r="T1481" s="57"/>
    </row>
    <row r="1482" spans="18:20">
      <c r="R1482" s="57"/>
      <c r="S1482" s="57"/>
      <c r="T1482" s="57"/>
    </row>
    <row r="1483" spans="18:20">
      <c r="R1483" s="57"/>
      <c r="S1483" s="57"/>
      <c r="T1483" s="57"/>
    </row>
    <row r="1484" spans="18:20">
      <c r="R1484" s="57"/>
      <c r="S1484" s="57"/>
      <c r="T1484" s="57"/>
    </row>
    <row r="1485" spans="18:20">
      <c r="R1485" s="57"/>
      <c r="S1485" s="57"/>
      <c r="T1485" s="57"/>
    </row>
    <row r="1486" spans="18:20">
      <c r="R1486" s="57"/>
      <c r="S1486" s="57"/>
      <c r="T1486" s="57"/>
    </row>
    <row r="1487" spans="18:20">
      <c r="R1487" s="57"/>
      <c r="S1487" s="57"/>
      <c r="T1487" s="57"/>
    </row>
    <row r="1488" spans="18:20">
      <c r="R1488" s="57"/>
      <c r="S1488" s="57"/>
      <c r="T1488" s="57"/>
    </row>
    <row r="1489" spans="18:20">
      <c r="R1489" s="57"/>
      <c r="S1489" s="57"/>
      <c r="T1489" s="57"/>
    </row>
    <row r="1490" spans="18:20">
      <c r="R1490" s="57"/>
      <c r="S1490" s="57"/>
      <c r="T1490" s="57"/>
    </row>
    <row r="1491" spans="18:20">
      <c r="R1491" s="57"/>
      <c r="S1491" s="57"/>
      <c r="T1491" s="57"/>
    </row>
    <row r="1492" spans="18:20">
      <c r="R1492" s="57"/>
      <c r="S1492" s="57"/>
      <c r="T1492" s="57"/>
    </row>
    <row r="1493" spans="18:20">
      <c r="R1493" s="57"/>
      <c r="S1493" s="57"/>
      <c r="T1493" s="57"/>
    </row>
    <row r="1494" spans="18:20">
      <c r="R1494" s="57"/>
      <c r="S1494" s="57"/>
      <c r="T1494" s="57"/>
    </row>
    <row r="1495" spans="18:20">
      <c r="R1495" s="57"/>
      <c r="S1495" s="57"/>
      <c r="T1495" s="57"/>
    </row>
    <row r="1496" spans="18:20">
      <c r="R1496" s="57"/>
      <c r="S1496" s="57"/>
      <c r="T1496" s="57"/>
    </row>
    <row r="1497" spans="18:20">
      <c r="R1497" s="57"/>
      <c r="S1497" s="57"/>
      <c r="T1497" s="57"/>
    </row>
    <row r="1498" spans="18:20">
      <c r="R1498" s="57"/>
      <c r="S1498" s="57"/>
      <c r="T1498" s="57"/>
    </row>
    <row r="1499" spans="18:20">
      <c r="R1499" s="57"/>
      <c r="S1499" s="57"/>
      <c r="T1499" s="57"/>
    </row>
    <row r="1500" spans="18:20">
      <c r="R1500" s="57"/>
      <c r="S1500" s="57"/>
      <c r="T1500" s="57"/>
    </row>
    <row r="1501" spans="18:20">
      <c r="R1501" s="57"/>
      <c r="S1501" s="57"/>
      <c r="T1501" s="57"/>
    </row>
    <row r="1502" spans="18:20">
      <c r="R1502" s="57"/>
      <c r="S1502" s="57"/>
      <c r="T1502" s="57"/>
    </row>
    <row r="1503" spans="18:20">
      <c r="R1503" s="57"/>
      <c r="S1503" s="57"/>
      <c r="T1503" s="57"/>
    </row>
    <row r="1504" spans="18:20">
      <c r="R1504" s="57"/>
      <c r="S1504" s="57"/>
      <c r="T1504" s="57"/>
    </row>
    <row r="1505" spans="18:20">
      <c r="R1505" s="57"/>
      <c r="S1505" s="57"/>
      <c r="T1505" s="57"/>
    </row>
    <row r="1506" spans="18:20">
      <c r="R1506" s="57"/>
      <c r="S1506" s="57"/>
      <c r="T1506" s="57"/>
    </row>
    <row r="1507" spans="18:20">
      <c r="R1507" s="57"/>
      <c r="S1507" s="57"/>
      <c r="T1507" s="57"/>
    </row>
    <row r="1508" spans="18:20">
      <c r="R1508" s="57"/>
      <c r="S1508" s="57"/>
      <c r="T1508" s="57"/>
    </row>
    <row r="1509" spans="18:20">
      <c r="R1509" s="57"/>
      <c r="S1509" s="57"/>
      <c r="T1509" s="57"/>
    </row>
    <row r="1510" spans="18:20">
      <c r="R1510" s="57"/>
      <c r="S1510" s="57"/>
      <c r="T1510" s="57"/>
    </row>
    <row r="1511" spans="18:20">
      <c r="R1511" s="57"/>
      <c r="S1511" s="57"/>
      <c r="T1511" s="57"/>
    </row>
    <row r="1512" spans="18:20">
      <c r="R1512" s="57"/>
      <c r="S1512" s="57"/>
      <c r="T1512" s="57"/>
    </row>
    <row r="1513" spans="18:20">
      <c r="R1513" s="57"/>
      <c r="S1513" s="57"/>
      <c r="T1513" s="57"/>
    </row>
    <row r="1514" spans="18:20">
      <c r="R1514" s="57"/>
      <c r="S1514" s="57"/>
      <c r="T1514" s="57"/>
    </row>
    <row r="1515" spans="18:20">
      <c r="R1515" s="57"/>
      <c r="S1515" s="57"/>
      <c r="T1515" s="57"/>
    </row>
    <row r="1516" spans="18:20">
      <c r="R1516" s="57"/>
      <c r="S1516" s="57"/>
      <c r="T1516" s="57"/>
    </row>
    <row r="1517" spans="18:20">
      <c r="R1517" s="57"/>
      <c r="S1517" s="57"/>
      <c r="T1517" s="57"/>
    </row>
    <row r="1518" spans="18:20">
      <c r="R1518" s="57"/>
      <c r="S1518" s="57"/>
      <c r="T1518" s="57"/>
    </row>
    <row r="1519" spans="18:20">
      <c r="R1519" s="57"/>
      <c r="S1519" s="57"/>
      <c r="T1519" s="57"/>
    </row>
    <row r="1520" spans="18:20">
      <c r="R1520" s="57"/>
      <c r="S1520" s="57"/>
      <c r="T1520" s="57"/>
    </row>
    <row r="1521" spans="18:20">
      <c r="R1521" s="57"/>
      <c r="S1521" s="57"/>
      <c r="T1521" s="57"/>
    </row>
    <row r="1522" spans="18:20">
      <c r="R1522" s="57"/>
      <c r="S1522" s="57"/>
      <c r="T1522" s="57"/>
    </row>
    <row r="1523" spans="18:20">
      <c r="R1523" s="57"/>
      <c r="S1523" s="57"/>
      <c r="T1523" s="57"/>
    </row>
    <row r="1524" spans="18:20">
      <c r="R1524" s="57"/>
      <c r="S1524" s="57"/>
      <c r="T1524" s="57"/>
    </row>
    <row r="1525" spans="18:20">
      <c r="R1525" s="57"/>
      <c r="S1525" s="57"/>
      <c r="T1525" s="57"/>
    </row>
    <row r="1526" spans="18:20">
      <c r="R1526" s="57"/>
      <c r="S1526" s="57"/>
      <c r="T1526" s="57"/>
    </row>
    <row r="1527" spans="18:20">
      <c r="R1527" s="57"/>
      <c r="S1527" s="57"/>
      <c r="T1527" s="57"/>
    </row>
    <row r="1528" spans="18:20">
      <c r="R1528" s="57"/>
      <c r="S1528" s="57"/>
      <c r="T1528" s="57"/>
    </row>
    <row r="1529" spans="18:20">
      <c r="R1529" s="57"/>
      <c r="S1529" s="57"/>
      <c r="T1529" s="57"/>
    </row>
    <row r="1530" spans="18:20">
      <c r="R1530" s="57"/>
      <c r="S1530" s="57"/>
      <c r="T1530" s="57"/>
    </row>
    <row r="1531" spans="18:20">
      <c r="R1531" s="57"/>
      <c r="S1531" s="57"/>
      <c r="T1531" s="57"/>
    </row>
    <row r="1532" spans="18:20">
      <c r="R1532" s="57"/>
      <c r="S1532" s="57"/>
      <c r="T1532" s="57"/>
    </row>
    <row r="1533" spans="18:20">
      <c r="R1533" s="57"/>
      <c r="S1533" s="57"/>
      <c r="T1533" s="57"/>
    </row>
    <row r="1534" spans="18:20">
      <c r="R1534" s="57"/>
      <c r="S1534" s="57"/>
      <c r="T1534" s="57"/>
    </row>
    <row r="1535" spans="18:20">
      <c r="R1535" s="57"/>
      <c r="S1535" s="57"/>
      <c r="T1535" s="57"/>
    </row>
    <row r="1536" spans="18:20">
      <c r="R1536" s="57"/>
      <c r="S1536" s="57"/>
      <c r="T1536" s="57"/>
    </row>
    <row r="1537" spans="18:20">
      <c r="R1537" s="57"/>
      <c r="S1537" s="57"/>
      <c r="T1537" s="57"/>
    </row>
    <row r="1538" spans="18:20">
      <c r="R1538" s="57"/>
      <c r="S1538" s="57"/>
      <c r="T1538" s="57"/>
    </row>
    <row r="1539" spans="18:20">
      <c r="R1539" s="57"/>
      <c r="S1539" s="57"/>
      <c r="T1539" s="57"/>
    </row>
    <row r="1540" spans="18:20">
      <c r="R1540" s="57"/>
      <c r="S1540" s="57"/>
      <c r="T1540" s="57"/>
    </row>
    <row r="1541" spans="18:20">
      <c r="R1541" s="57"/>
      <c r="S1541" s="57"/>
      <c r="T1541" s="57"/>
    </row>
    <row r="1542" spans="18:20">
      <c r="R1542" s="57"/>
      <c r="S1542" s="57"/>
      <c r="T1542" s="57"/>
    </row>
    <row r="1543" spans="18:20">
      <c r="R1543" s="57"/>
      <c r="S1543" s="57"/>
      <c r="T1543" s="57"/>
    </row>
    <row r="1544" spans="18:20">
      <c r="R1544" s="57"/>
      <c r="S1544" s="57"/>
      <c r="T1544" s="57"/>
    </row>
    <row r="1545" spans="18:20">
      <c r="R1545" s="57"/>
      <c r="S1545" s="57"/>
      <c r="T1545" s="57"/>
    </row>
    <row r="1546" spans="18:20">
      <c r="R1546" s="57"/>
      <c r="S1546" s="57"/>
      <c r="T1546" s="57"/>
    </row>
    <row r="1547" spans="18:20">
      <c r="R1547" s="57"/>
      <c r="S1547" s="57"/>
      <c r="T1547" s="57"/>
    </row>
    <row r="1548" spans="18:20">
      <c r="R1548" s="57"/>
      <c r="S1548" s="57"/>
      <c r="T1548" s="57"/>
    </row>
    <row r="1549" spans="18:20">
      <c r="R1549" s="57"/>
      <c r="S1549" s="57"/>
      <c r="T1549" s="57"/>
    </row>
    <row r="1550" spans="18:20">
      <c r="R1550" s="57"/>
      <c r="S1550" s="57"/>
      <c r="T1550" s="57"/>
    </row>
    <row r="1551" spans="18:20">
      <c r="R1551" s="57"/>
      <c r="S1551" s="57"/>
      <c r="T1551" s="57"/>
    </row>
    <row r="1552" spans="18:20">
      <c r="R1552" s="57"/>
      <c r="S1552" s="57"/>
      <c r="T1552" s="57"/>
    </row>
    <row r="1553" spans="18:20">
      <c r="R1553" s="57"/>
      <c r="S1553" s="57"/>
      <c r="T1553" s="57"/>
    </row>
    <row r="1554" spans="18:20">
      <c r="R1554" s="57"/>
      <c r="S1554" s="57"/>
      <c r="T1554" s="57"/>
    </row>
    <row r="1555" spans="18:20">
      <c r="R1555" s="57"/>
      <c r="S1555" s="57"/>
      <c r="T1555" s="57"/>
    </row>
    <row r="1556" spans="18:20">
      <c r="R1556" s="57"/>
      <c r="S1556" s="57"/>
      <c r="T1556" s="57"/>
    </row>
    <row r="1557" spans="18:20">
      <c r="R1557" s="57"/>
      <c r="S1557" s="57"/>
      <c r="T1557" s="57"/>
    </row>
    <row r="1558" spans="18:20">
      <c r="R1558" s="57"/>
      <c r="S1558" s="57"/>
      <c r="T1558" s="57"/>
    </row>
    <row r="1559" spans="18:20">
      <c r="R1559" s="57"/>
      <c r="S1559" s="57"/>
      <c r="T1559" s="57"/>
    </row>
    <row r="1560" spans="18:20">
      <c r="R1560" s="57"/>
      <c r="S1560" s="57"/>
      <c r="T1560" s="57"/>
    </row>
    <row r="1561" spans="18:20">
      <c r="R1561" s="57"/>
      <c r="S1561" s="57"/>
      <c r="T1561" s="57"/>
    </row>
    <row r="1562" spans="18:20">
      <c r="R1562" s="57"/>
      <c r="S1562" s="57"/>
      <c r="T1562" s="57"/>
    </row>
    <row r="1563" spans="18:20">
      <c r="R1563" s="57"/>
      <c r="S1563" s="57"/>
      <c r="T1563" s="57"/>
    </row>
    <row r="1564" spans="18:20">
      <c r="R1564" s="57"/>
      <c r="S1564" s="57"/>
      <c r="T1564" s="57"/>
    </row>
    <row r="1565" spans="18:20">
      <c r="R1565" s="57"/>
      <c r="S1565" s="57"/>
      <c r="T1565" s="57"/>
    </row>
    <row r="1566" spans="18:20">
      <c r="R1566" s="57"/>
      <c r="S1566" s="57"/>
      <c r="T1566" s="57"/>
    </row>
    <row r="1567" spans="18:20">
      <c r="R1567" s="57"/>
      <c r="S1567" s="57"/>
      <c r="T1567" s="57"/>
    </row>
    <row r="1568" spans="18:20">
      <c r="R1568" s="57"/>
      <c r="S1568" s="57"/>
      <c r="T1568" s="57"/>
    </row>
    <row r="1569" spans="18:20">
      <c r="R1569" s="57"/>
      <c r="S1569" s="57"/>
      <c r="T1569" s="57"/>
    </row>
    <row r="1570" spans="18:20">
      <c r="R1570" s="57"/>
      <c r="S1570" s="57"/>
      <c r="T1570" s="57"/>
    </row>
    <row r="1571" spans="18:20">
      <c r="R1571" s="57"/>
      <c r="S1571" s="57"/>
      <c r="T1571" s="57"/>
    </row>
    <row r="1572" spans="18:20">
      <c r="R1572" s="57"/>
      <c r="S1572" s="57"/>
      <c r="T1572" s="57"/>
    </row>
    <row r="1573" spans="18:20">
      <c r="R1573" s="57"/>
      <c r="S1573" s="57"/>
      <c r="T1573" s="57"/>
    </row>
    <row r="1574" spans="18:20">
      <c r="R1574" s="57"/>
      <c r="S1574" s="57"/>
      <c r="T1574" s="57"/>
    </row>
    <row r="1575" spans="18:20">
      <c r="R1575" s="57"/>
      <c r="S1575" s="57"/>
      <c r="T1575" s="57"/>
    </row>
    <row r="1576" spans="18:20">
      <c r="R1576" s="57"/>
      <c r="S1576" s="57"/>
      <c r="T1576" s="57"/>
    </row>
    <row r="1577" spans="18:20">
      <c r="R1577" s="57"/>
      <c r="S1577" s="57"/>
      <c r="T1577" s="57"/>
    </row>
    <row r="1578" spans="18:20">
      <c r="R1578" s="57"/>
      <c r="S1578" s="57"/>
      <c r="T1578" s="57"/>
    </row>
    <row r="1579" spans="18:20">
      <c r="R1579" s="57"/>
      <c r="S1579" s="57"/>
      <c r="T1579" s="57"/>
    </row>
    <row r="1580" spans="18:20">
      <c r="R1580" s="57"/>
      <c r="S1580" s="57"/>
      <c r="T1580" s="57"/>
    </row>
    <row r="1581" spans="18:20">
      <c r="R1581" s="57"/>
      <c r="S1581" s="57"/>
      <c r="T1581" s="57"/>
    </row>
    <row r="1582" spans="18:20">
      <c r="R1582" s="57"/>
      <c r="S1582" s="57"/>
      <c r="T1582" s="57"/>
    </row>
    <row r="1583" spans="18:20">
      <c r="R1583" s="57"/>
      <c r="S1583" s="57"/>
      <c r="T1583" s="57"/>
    </row>
    <row r="1584" spans="18:20">
      <c r="R1584" s="57"/>
      <c r="S1584" s="57"/>
      <c r="T1584" s="57"/>
    </row>
    <row r="1585" spans="18:20">
      <c r="R1585" s="57"/>
      <c r="S1585" s="57"/>
      <c r="T1585" s="57"/>
    </row>
    <row r="1586" spans="18:20">
      <c r="R1586" s="57"/>
      <c r="S1586" s="57"/>
      <c r="T1586" s="57"/>
    </row>
    <row r="1587" spans="18:20">
      <c r="R1587" s="57"/>
      <c r="S1587" s="57"/>
      <c r="T1587" s="57"/>
    </row>
    <row r="1588" spans="18:20">
      <c r="R1588" s="57"/>
      <c r="S1588" s="57"/>
      <c r="T1588" s="57"/>
    </row>
    <row r="1589" spans="18:20">
      <c r="R1589" s="57"/>
      <c r="S1589" s="57"/>
      <c r="T1589" s="57"/>
    </row>
    <row r="1590" spans="18:20">
      <c r="R1590" s="57"/>
      <c r="S1590" s="57"/>
      <c r="T1590" s="57"/>
    </row>
    <row r="1591" spans="18:20">
      <c r="R1591" s="57"/>
      <c r="S1591" s="57"/>
      <c r="T1591" s="57"/>
    </row>
    <row r="1592" spans="18:20">
      <c r="R1592" s="57"/>
      <c r="S1592" s="57"/>
      <c r="T1592" s="57"/>
    </row>
    <row r="1593" spans="18:20">
      <c r="R1593" s="57"/>
      <c r="S1593" s="57"/>
      <c r="T1593" s="57"/>
    </row>
    <row r="1594" spans="18:20">
      <c r="R1594" s="57"/>
      <c r="S1594" s="57"/>
      <c r="T1594" s="57"/>
    </row>
    <row r="1595" spans="18:20">
      <c r="R1595" s="57"/>
      <c r="S1595" s="57"/>
      <c r="T1595" s="57"/>
    </row>
    <row r="1596" spans="18:20">
      <c r="R1596" s="57"/>
      <c r="S1596" s="57"/>
      <c r="T1596" s="57"/>
    </row>
    <row r="1597" spans="18:20">
      <c r="R1597" s="57"/>
      <c r="S1597" s="57"/>
      <c r="T1597" s="57"/>
    </row>
    <row r="1598" spans="18:20">
      <c r="R1598" s="57"/>
      <c r="S1598" s="57"/>
      <c r="T1598" s="57"/>
    </row>
    <row r="1599" spans="18:20">
      <c r="R1599" s="57"/>
      <c r="S1599" s="57"/>
      <c r="T1599" s="57"/>
    </row>
    <row r="1600" spans="18:20">
      <c r="R1600" s="57"/>
      <c r="S1600" s="57"/>
      <c r="T1600" s="57"/>
    </row>
    <row r="1601" spans="18:20">
      <c r="R1601" s="57"/>
      <c r="S1601" s="57"/>
      <c r="T1601" s="57"/>
    </row>
    <row r="1602" spans="18:20">
      <c r="R1602" s="57"/>
      <c r="S1602" s="57"/>
      <c r="T1602" s="57"/>
    </row>
    <row r="1603" spans="18:20">
      <c r="R1603" s="57"/>
      <c r="S1603" s="57"/>
      <c r="T1603" s="57"/>
    </row>
    <row r="1604" spans="18:20">
      <c r="R1604" s="57"/>
      <c r="S1604" s="57"/>
      <c r="T1604" s="57"/>
    </row>
    <row r="1605" spans="18:20">
      <c r="R1605" s="57"/>
      <c r="S1605" s="57"/>
      <c r="T1605" s="57"/>
    </row>
    <row r="1606" spans="18:20">
      <c r="R1606" s="57"/>
      <c r="S1606" s="57"/>
      <c r="T1606" s="57"/>
    </row>
    <row r="1607" spans="18:20">
      <c r="R1607" s="57"/>
      <c r="S1607" s="57"/>
      <c r="T1607" s="57"/>
    </row>
    <row r="1608" spans="18:20">
      <c r="R1608" s="57"/>
      <c r="S1608" s="57"/>
      <c r="T1608" s="57"/>
    </row>
    <row r="1609" spans="18:20">
      <c r="R1609" s="57"/>
      <c r="S1609" s="57"/>
      <c r="T1609" s="57"/>
    </row>
    <row r="1610" spans="18:20">
      <c r="R1610" s="57"/>
      <c r="S1610" s="57"/>
      <c r="T1610" s="57"/>
    </row>
    <row r="1611" spans="18:20">
      <c r="R1611" s="57"/>
      <c r="S1611" s="57"/>
      <c r="T1611" s="57"/>
    </row>
    <row r="1612" spans="18:20">
      <c r="R1612" s="57"/>
      <c r="S1612" s="57"/>
      <c r="T1612" s="57"/>
    </row>
    <row r="1613" spans="18:20">
      <c r="R1613" s="57"/>
      <c r="S1613" s="57"/>
      <c r="T1613" s="57"/>
    </row>
    <row r="1614" spans="18:20">
      <c r="R1614" s="57"/>
      <c r="S1614" s="57"/>
      <c r="T1614" s="57"/>
    </row>
    <row r="1615" spans="18:20">
      <c r="R1615" s="57"/>
      <c r="S1615" s="57"/>
      <c r="T1615" s="57"/>
    </row>
    <row r="1616" spans="18:20">
      <c r="R1616" s="57"/>
      <c r="S1616" s="57"/>
      <c r="T1616" s="57"/>
    </row>
    <row r="1617" spans="18:20">
      <c r="R1617" s="57"/>
      <c r="S1617" s="57"/>
      <c r="T1617" s="57"/>
    </row>
    <row r="1618" spans="18:20">
      <c r="R1618" s="57"/>
      <c r="S1618" s="57"/>
      <c r="T1618" s="57"/>
    </row>
    <row r="1619" spans="18:20">
      <c r="R1619" s="57"/>
      <c r="S1619" s="57"/>
      <c r="T1619" s="57"/>
    </row>
    <row r="1620" spans="18:20">
      <c r="R1620" s="57"/>
      <c r="S1620" s="57"/>
      <c r="T1620" s="57"/>
    </row>
    <row r="1621" spans="18:20">
      <c r="R1621" s="57"/>
      <c r="S1621" s="57"/>
      <c r="T1621" s="57"/>
    </row>
    <row r="1622" spans="18:20">
      <c r="R1622" s="57"/>
      <c r="S1622" s="57"/>
      <c r="T1622" s="57"/>
    </row>
    <row r="1623" spans="18:20">
      <c r="R1623" s="57"/>
      <c r="S1623" s="57"/>
      <c r="T1623" s="57"/>
    </row>
    <row r="1624" spans="18:20">
      <c r="R1624" s="57"/>
      <c r="S1624" s="57"/>
      <c r="T1624" s="57"/>
    </row>
    <row r="1625" spans="18:20">
      <c r="R1625" s="57"/>
      <c r="S1625" s="57"/>
      <c r="T1625" s="57"/>
    </row>
    <row r="1626" spans="18:20">
      <c r="R1626" s="57"/>
      <c r="S1626" s="57"/>
      <c r="T1626" s="57"/>
    </row>
    <row r="1627" spans="18:20">
      <c r="R1627" s="57"/>
      <c r="S1627" s="57"/>
      <c r="T1627" s="57"/>
    </row>
    <row r="1628" spans="18:20">
      <c r="R1628" s="57"/>
      <c r="S1628" s="57"/>
      <c r="T1628" s="57"/>
    </row>
    <row r="1629" spans="18:20">
      <c r="R1629" s="57"/>
      <c r="S1629" s="57"/>
      <c r="T1629" s="57"/>
    </row>
    <row r="1630" spans="18:20">
      <c r="R1630" s="57"/>
      <c r="S1630" s="57"/>
      <c r="T1630" s="57"/>
    </row>
    <row r="1631" spans="18:20">
      <c r="R1631" s="57"/>
      <c r="S1631" s="57"/>
      <c r="T1631" s="57"/>
    </row>
    <row r="1632" spans="18:20">
      <c r="R1632" s="57"/>
      <c r="S1632" s="57"/>
      <c r="T1632" s="57"/>
    </row>
    <row r="1633" spans="18:20">
      <c r="R1633" s="57"/>
      <c r="S1633" s="57"/>
      <c r="T1633" s="57"/>
    </row>
    <row r="1634" spans="18:20">
      <c r="R1634" s="57"/>
      <c r="S1634" s="57"/>
      <c r="T1634" s="57"/>
    </row>
    <row r="1635" spans="18:20">
      <c r="R1635" s="57"/>
      <c r="S1635" s="57"/>
      <c r="T1635" s="57"/>
    </row>
    <row r="1636" spans="18:20">
      <c r="R1636" s="57"/>
      <c r="S1636" s="57"/>
      <c r="T1636" s="57"/>
    </row>
    <row r="1637" spans="18:20">
      <c r="R1637" s="57"/>
      <c r="S1637" s="57"/>
      <c r="T1637" s="57"/>
    </row>
    <row r="1638" spans="18:20">
      <c r="R1638" s="57"/>
      <c r="S1638" s="57"/>
      <c r="T1638" s="57"/>
    </row>
    <row r="1639" spans="18:20">
      <c r="R1639" s="57"/>
      <c r="S1639" s="57"/>
      <c r="T1639" s="57"/>
    </row>
    <row r="1640" spans="18:20">
      <c r="R1640" s="57"/>
      <c r="S1640" s="57"/>
      <c r="T1640" s="57"/>
    </row>
    <row r="1641" spans="18:20">
      <c r="R1641" s="57"/>
      <c r="S1641" s="57"/>
      <c r="T1641" s="57"/>
    </row>
    <row r="1642" spans="18:20">
      <c r="R1642" s="57"/>
      <c r="S1642" s="57"/>
      <c r="T1642" s="57"/>
    </row>
    <row r="1643" spans="18:20">
      <c r="R1643" s="57"/>
      <c r="S1643" s="57"/>
      <c r="T1643" s="57"/>
    </row>
    <row r="1644" spans="18:20">
      <c r="R1644" s="57"/>
      <c r="S1644" s="57"/>
      <c r="T1644" s="57"/>
    </row>
    <row r="1645" spans="18:20">
      <c r="R1645" s="57"/>
      <c r="S1645" s="57"/>
      <c r="T1645" s="57"/>
    </row>
    <row r="1646" spans="18:20">
      <c r="R1646" s="57"/>
      <c r="S1646" s="57"/>
      <c r="T1646" s="57"/>
    </row>
    <row r="1647" spans="18:20">
      <c r="R1647" s="57"/>
      <c r="S1647" s="57"/>
      <c r="T1647" s="57"/>
    </row>
    <row r="1648" spans="18:20">
      <c r="R1648" s="57"/>
      <c r="S1648" s="57"/>
      <c r="T1648" s="57"/>
    </row>
    <row r="1649" spans="18:20">
      <c r="R1649" s="57"/>
      <c r="S1649" s="57"/>
      <c r="T1649" s="57"/>
    </row>
    <row r="1650" spans="18:20">
      <c r="R1650" s="57"/>
      <c r="S1650" s="57"/>
      <c r="T1650" s="57"/>
    </row>
    <row r="1651" spans="18:20">
      <c r="R1651" s="57"/>
      <c r="S1651" s="57"/>
      <c r="T1651" s="57"/>
    </row>
    <row r="1652" spans="18:20">
      <c r="R1652" s="57"/>
      <c r="S1652" s="57"/>
      <c r="T1652" s="57"/>
    </row>
    <row r="1653" spans="18:20">
      <c r="R1653" s="57"/>
      <c r="S1653" s="57"/>
      <c r="T1653" s="57"/>
    </row>
    <row r="1654" spans="18:20">
      <c r="R1654" s="57"/>
      <c r="S1654" s="57"/>
      <c r="T1654" s="57"/>
    </row>
    <row r="1655" spans="18:20">
      <c r="R1655" s="57"/>
      <c r="S1655" s="57"/>
      <c r="T1655" s="57"/>
    </row>
    <row r="1656" spans="18:20">
      <c r="R1656" s="57"/>
      <c r="S1656" s="57"/>
      <c r="T1656" s="57"/>
    </row>
    <row r="1657" spans="18:20">
      <c r="R1657" s="57"/>
      <c r="S1657" s="57"/>
      <c r="T1657" s="57"/>
    </row>
    <row r="1658" spans="18:20">
      <c r="R1658" s="57"/>
      <c r="S1658" s="57"/>
      <c r="T1658" s="57"/>
    </row>
    <row r="1659" spans="18:20">
      <c r="R1659" s="57"/>
      <c r="S1659" s="57"/>
      <c r="T1659" s="57"/>
    </row>
    <row r="1660" spans="18:20">
      <c r="R1660" s="57"/>
      <c r="S1660" s="57"/>
      <c r="T1660" s="57"/>
    </row>
    <row r="1661" spans="18:20">
      <c r="R1661" s="57"/>
      <c r="S1661" s="57"/>
      <c r="T1661" s="57"/>
    </row>
    <row r="1662" spans="18:20">
      <c r="R1662" s="57"/>
      <c r="S1662" s="57"/>
      <c r="T1662" s="57"/>
    </row>
    <row r="1663" spans="18:20">
      <c r="R1663" s="57"/>
      <c r="S1663" s="57"/>
      <c r="T1663" s="57"/>
    </row>
    <row r="1664" spans="18:20">
      <c r="R1664" s="57"/>
      <c r="S1664" s="57"/>
      <c r="T1664" s="57"/>
    </row>
    <row r="1665" spans="18:20">
      <c r="R1665" s="57"/>
      <c r="S1665" s="57"/>
      <c r="T1665" s="57"/>
    </row>
    <row r="1666" spans="18:20">
      <c r="R1666" s="57"/>
      <c r="S1666" s="57"/>
      <c r="T1666" s="57"/>
    </row>
    <row r="1667" spans="18:20">
      <c r="R1667" s="57"/>
      <c r="S1667" s="57"/>
      <c r="T1667" s="57"/>
    </row>
    <row r="1668" spans="18:20">
      <c r="R1668" s="57"/>
      <c r="S1668" s="57"/>
      <c r="T1668" s="57"/>
    </row>
    <row r="1669" spans="18:20">
      <c r="R1669" s="57"/>
      <c r="S1669" s="57"/>
      <c r="T1669" s="57"/>
    </row>
    <row r="1670" spans="18:20">
      <c r="R1670" s="57"/>
      <c r="S1670" s="57"/>
      <c r="T1670" s="57"/>
    </row>
    <row r="1671" spans="18:20">
      <c r="R1671" s="57"/>
      <c r="S1671" s="57"/>
      <c r="T1671" s="57"/>
    </row>
    <row r="1672" spans="18:20">
      <c r="R1672" s="57"/>
      <c r="S1672" s="57"/>
      <c r="T1672" s="57"/>
    </row>
    <row r="1673" spans="18:20">
      <c r="R1673" s="57"/>
      <c r="S1673" s="57"/>
      <c r="T1673" s="57"/>
    </row>
    <row r="1674" spans="18:20">
      <c r="R1674" s="57"/>
      <c r="S1674" s="57"/>
      <c r="T1674" s="57"/>
    </row>
    <row r="1675" spans="18:20">
      <c r="R1675" s="57"/>
      <c r="S1675" s="57"/>
      <c r="T1675" s="57"/>
    </row>
    <row r="1676" spans="18:20">
      <c r="R1676" s="57"/>
      <c r="S1676" s="57"/>
      <c r="T1676" s="57"/>
    </row>
    <row r="1677" spans="18:20">
      <c r="R1677" s="57"/>
      <c r="S1677" s="57"/>
      <c r="T1677" s="57"/>
    </row>
    <row r="1678" spans="18:20">
      <c r="R1678" s="57"/>
      <c r="S1678" s="57"/>
      <c r="T1678" s="57"/>
    </row>
    <row r="1679" spans="18:20">
      <c r="R1679" s="57"/>
      <c r="S1679" s="57"/>
      <c r="T1679" s="57"/>
    </row>
    <row r="1680" spans="18:20">
      <c r="R1680" s="57"/>
      <c r="S1680" s="57"/>
      <c r="T1680" s="57"/>
    </row>
    <row r="1681" spans="18:20">
      <c r="R1681" s="57"/>
      <c r="S1681" s="57"/>
      <c r="T1681" s="57"/>
    </row>
    <row r="1682" spans="18:20">
      <c r="R1682" s="57"/>
      <c r="S1682" s="57"/>
      <c r="T1682" s="57"/>
    </row>
    <row r="1683" spans="18:20">
      <c r="R1683" s="57"/>
      <c r="S1683" s="57"/>
      <c r="T1683" s="57"/>
    </row>
    <row r="1684" spans="18:20">
      <c r="R1684" s="57"/>
      <c r="S1684" s="57"/>
      <c r="T1684" s="57"/>
    </row>
    <row r="1685" spans="18:20">
      <c r="R1685" s="57"/>
      <c r="S1685" s="57"/>
      <c r="T1685" s="57"/>
    </row>
    <row r="1686" spans="18:20">
      <c r="R1686" s="57"/>
      <c r="S1686" s="57"/>
      <c r="T1686" s="57"/>
    </row>
    <row r="1687" spans="18:20">
      <c r="R1687" s="57"/>
      <c r="S1687" s="57"/>
      <c r="T1687" s="57"/>
    </row>
    <row r="1688" spans="18:20">
      <c r="R1688" s="57"/>
      <c r="S1688" s="57"/>
      <c r="T1688" s="57"/>
    </row>
    <row r="1689" spans="18:20">
      <c r="R1689" s="57"/>
      <c r="S1689" s="57"/>
      <c r="T1689" s="57"/>
    </row>
    <row r="1690" spans="18:20">
      <c r="R1690" s="57"/>
      <c r="S1690" s="57"/>
      <c r="T1690" s="57"/>
    </row>
    <row r="1691" spans="18:20">
      <c r="R1691" s="57"/>
      <c r="S1691" s="57"/>
      <c r="T1691" s="57"/>
    </row>
    <row r="1692" spans="18:20">
      <c r="R1692" s="57"/>
      <c r="S1692" s="57"/>
      <c r="T1692" s="57"/>
    </row>
    <row r="1693" spans="18:20">
      <c r="R1693" s="57"/>
      <c r="S1693" s="57"/>
      <c r="T1693" s="57"/>
    </row>
    <row r="1694" spans="18:20">
      <c r="R1694" s="57"/>
      <c r="S1694" s="57"/>
      <c r="T1694" s="57"/>
    </row>
    <row r="1695" spans="18:20">
      <c r="R1695" s="57"/>
      <c r="S1695" s="57"/>
      <c r="T1695" s="57"/>
    </row>
    <row r="1696" spans="18:20">
      <c r="R1696" s="57"/>
      <c r="S1696" s="57"/>
      <c r="T1696" s="57"/>
    </row>
    <row r="1697" spans="18:20">
      <c r="R1697" s="57"/>
      <c r="S1697" s="57"/>
      <c r="T1697" s="57"/>
    </row>
    <row r="1698" spans="18:20">
      <c r="R1698" s="57"/>
      <c r="S1698" s="57"/>
      <c r="T1698" s="57"/>
    </row>
    <row r="1699" spans="18:20">
      <c r="R1699" s="57"/>
      <c r="S1699" s="57"/>
      <c r="T1699" s="57"/>
    </row>
    <row r="1700" spans="18:20">
      <c r="R1700" s="57"/>
      <c r="S1700" s="57"/>
      <c r="T1700" s="57"/>
    </row>
    <row r="1701" spans="18:20">
      <c r="R1701" s="57"/>
      <c r="S1701" s="57"/>
      <c r="T1701" s="57"/>
    </row>
    <row r="1702" spans="18:20">
      <c r="R1702" s="57"/>
      <c r="S1702" s="57"/>
      <c r="T1702" s="57"/>
    </row>
    <row r="1703" spans="18:20">
      <c r="R1703" s="57"/>
      <c r="S1703" s="57"/>
      <c r="T1703" s="57"/>
    </row>
    <row r="1704" spans="18:20">
      <c r="R1704" s="57"/>
      <c r="S1704" s="57"/>
      <c r="T1704" s="57"/>
    </row>
    <row r="1705" spans="18:20">
      <c r="R1705" s="57"/>
      <c r="S1705" s="57"/>
      <c r="T1705" s="57"/>
    </row>
    <row r="1706" spans="18:20">
      <c r="R1706" s="57"/>
      <c r="S1706" s="57"/>
      <c r="T1706" s="57"/>
    </row>
    <row r="1707" spans="18:20">
      <c r="R1707" s="57"/>
      <c r="S1707" s="57"/>
      <c r="T1707" s="57"/>
    </row>
    <row r="1708" spans="18:20">
      <c r="R1708" s="57"/>
      <c r="S1708" s="57"/>
      <c r="T1708" s="57"/>
    </row>
    <row r="1709" spans="18:20">
      <c r="R1709" s="57"/>
      <c r="S1709" s="57"/>
      <c r="T1709" s="57"/>
    </row>
    <row r="1710" spans="18:20">
      <c r="R1710" s="57"/>
      <c r="S1710" s="57"/>
      <c r="T1710" s="57"/>
    </row>
    <row r="1711" spans="18:20">
      <c r="R1711" s="57"/>
      <c r="S1711" s="57"/>
      <c r="T1711" s="57"/>
    </row>
    <row r="1712" spans="18:20">
      <c r="R1712" s="57"/>
      <c r="S1712" s="57"/>
      <c r="T1712" s="57"/>
    </row>
    <row r="1713" spans="18:20">
      <c r="R1713" s="57"/>
      <c r="S1713" s="57"/>
      <c r="T1713" s="57"/>
    </row>
    <row r="1714" spans="18:20">
      <c r="R1714" s="57"/>
      <c r="S1714" s="57"/>
      <c r="T1714" s="57"/>
    </row>
    <row r="1715" spans="18:20">
      <c r="R1715" s="57"/>
      <c r="S1715" s="57"/>
      <c r="T1715" s="57"/>
    </row>
    <row r="1716" spans="18:20">
      <c r="R1716" s="57"/>
      <c r="S1716" s="57"/>
      <c r="T1716" s="57"/>
    </row>
    <row r="1717" spans="18:20">
      <c r="R1717" s="57"/>
      <c r="S1717" s="57"/>
      <c r="T1717" s="57"/>
    </row>
    <row r="1718" spans="18:20">
      <c r="R1718" s="57"/>
      <c r="S1718" s="57"/>
      <c r="T1718" s="57"/>
    </row>
    <row r="1719" spans="18:20">
      <c r="R1719" s="57"/>
      <c r="S1719" s="57"/>
      <c r="T1719" s="57"/>
    </row>
    <row r="1720" spans="18:20">
      <c r="R1720" s="57"/>
      <c r="S1720" s="57"/>
      <c r="T1720" s="57"/>
    </row>
    <row r="1721" spans="18:20">
      <c r="R1721" s="57"/>
      <c r="S1721" s="57"/>
      <c r="T1721" s="57"/>
    </row>
    <row r="1722" spans="18:20">
      <c r="R1722" s="57"/>
      <c r="S1722" s="57"/>
      <c r="T1722" s="57"/>
    </row>
    <row r="1723" spans="18:20">
      <c r="R1723" s="57"/>
      <c r="S1723" s="57"/>
      <c r="T1723" s="57"/>
    </row>
    <row r="1724" spans="18:20">
      <c r="R1724" s="57"/>
      <c r="S1724" s="57"/>
      <c r="T1724" s="57"/>
    </row>
    <row r="1725" spans="18:20">
      <c r="R1725" s="57"/>
      <c r="S1725" s="57"/>
      <c r="T1725" s="57"/>
    </row>
    <row r="1726" spans="18:20">
      <c r="R1726" s="57"/>
      <c r="S1726" s="57"/>
      <c r="T1726" s="57"/>
    </row>
    <row r="1727" spans="18:20">
      <c r="R1727" s="57"/>
      <c r="S1727" s="57"/>
      <c r="T1727" s="57"/>
    </row>
    <row r="1728" spans="18:20">
      <c r="R1728" s="57"/>
      <c r="S1728" s="57"/>
      <c r="T1728" s="57"/>
    </row>
    <row r="1729" spans="18:20">
      <c r="R1729" s="57"/>
      <c r="S1729" s="57"/>
      <c r="T1729" s="57"/>
    </row>
    <row r="1730" spans="18:20">
      <c r="R1730" s="57"/>
      <c r="S1730" s="57"/>
      <c r="T1730" s="57"/>
    </row>
    <row r="1731" spans="18:20">
      <c r="R1731" s="57"/>
      <c r="S1731" s="57"/>
      <c r="T1731" s="57"/>
    </row>
    <row r="1732" spans="18:20">
      <c r="R1732" s="57"/>
      <c r="S1732" s="57"/>
      <c r="T1732" s="57"/>
    </row>
    <row r="1733" spans="18:20">
      <c r="R1733" s="57"/>
      <c r="S1733" s="57"/>
      <c r="T1733" s="57"/>
    </row>
    <row r="1734" spans="18:20">
      <c r="R1734" s="57"/>
      <c r="S1734" s="57"/>
      <c r="T1734" s="57"/>
    </row>
    <row r="1735" spans="18:20">
      <c r="R1735" s="57"/>
      <c r="S1735" s="57"/>
      <c r="T1735" s="57"/>
    </row>
    <row r="1736" spans="18:20">
      <c r="R1736" s="57"/>
      <c r="S1736" s="57"/>
      <c r="T1736" s="57"/>
    </row>
    <row r="1737" spans="18:20">
      <c r="R1737" s="57"/>
      <c r="S1737" s="57"/>
      <c r="T1737" s="57"/>
    </row>
    <row r="1738" spans="18:20">
      <c r="R1738" s="57"/>
      <c r="S1738" s="57"/>
      <c r="T1738" s="57"/>
    </row>
    <row r="1739" spans="18:20">
      <c r="R1739" s="57"/>
      <c r="S1739" s="57"/>
      <c r="T1739" s="57"/>
    </row>
    <row r="1740" spans="18:20">
      <c r="R1740" s="57"/>
      <c r="S1740" s="57"/>
      <c r="T1740" s="57"/>
    </row>
    <row r="1741" spans="18:20">
      <c r="R1741" s="57"/>
      <c r="S1741" s="57"/>
      <c r="T1741" s="57"/>
    </row>
    <row r="1742" spans="18:20">
      <c r="R1742" s="57"/>
      <c r="S1742" s="57"/>
      <c r="T1742" s="57"/>
    </row>
    <row r="1743" spans="18:20">
      <c r="R1743" s="57"/>
      <c r="S1743" s="57"/>
      <c r="T1743" s="57"/>
    </row>
    <row r="1744" spans="18:20">
      <c r="R1744" s="57"/>
      <c r="S1744" s="57"/>
      <c r="T1744" s="57"/>
    </row>
    <row r="1745" spans="18:20">
      <c r="R1745" s="57"/>
      <c r="S1745" s="57"/>
      <c r="T1745" s="57"/>
    </row>
    <row r="1746" spans="18:20">
      <c r="R1746" s="57"/>
      <c r="S1746" s="57"/>
      <c r="T1746" s="57"/>
    </row>
    <row r="1747" spans="18:20">
      <c r="R1747" s="57"/>
      <c r="S1747" s="57"/>
      <c r="T1747" s="57"/>
    </row>
    <row r="1748" spans="18:20">
      <c r="R1748" s="57"/>
      <c r="S1748" s="57"/>
      <c r="T1748" s="57"/>
    </row>
    <row r="1749" spans="18:20">
      <c r="R1749" s="57"/>
      <c r="S1749" s="57"/>
      <c r="T1749" s="57"/>
    </row>
    <row r="1750" spans="18:20">
      <c r="R1750" s="57"/>
      <c r="S1750" s="57"/>
      <c r="T1750" s="57"/>
    </row>
    <row r="1751" spans="18:20">
      <c r="R1751" s="57"/>
      <c r="S1751" s="57"/>
      <c r="T1751" s="57"/>
    </row>
    <row r="1752" spans="18:20">
      <c r="R1752" s="57"/>
      <c r="S1752" s="57"/>
      <c r="T1752" s="57"/>
    </row>
    <row r="1753" spans="18:20">
      <c r="R1753" s="57"/>
      <c r="S1753" s="57"/>
      <c r="T1753" s="57"/>
    </row>
    <row r="1754" spans="18:20">
      <c r="R1754" s="57"/>
      <c r="S1754" s="57"/>
      <c r="T1754" s="57"/>
    </row>
    <row r="1755" spans="18:20">
      <c r="R1755" s="57"/>
      <c r="S1755" s="57"/>
      <c r="T1755" s="57"/>
    </row>
    <row r="1756" spans="18:20">
      <c r="R1756" s="57"/>
      <c r="S1756" s="57"/>
      <c r="T1756" s="57"/>
    </row>
    <row r="1757" spans="18:20">
      <c r="R1757" s="57"/>
      <c r="S1757" s="57"/>
      <c r="T1757" s="57"/>
    </row>
    <row r="1758" spans="18:20">
      <c r="R1758" s="57"/>
      <c r="S1758" s="57"/>
      <c r="T1758" s="57"/>
    </row>
    <row r="1759" spans="18:20">
      <c r="R1759" s="57"/>
      <c r="S1759" s="57"/>
      <c r="T1759" s="57"/>
    </row>
    <row r="1760" spans="18:20">
      <c r="R1760" s="57"/>
      <c r="S1760" s="57"/>
      <c r="T1760" s="57"/>
    </row>
    <row r="1761" spans="18:20">
      <c r="R1761" s="57"/>
      <c r="S1761" s="57"/>
      <c r="T1761" s="57"/>
    </row>
    <row r="1762" spans="18:20">
      <c r="R1762" s="57"/>
      <c r="S1762" s="57"/>
      <c r="T1762" s="57"/>
    </row>
    <row r="1763" spans="18:20">
      <c r="R1763" s="57"/>
      <c r="S1763" s="57"/>
      <c r="T1763" s="57"/>
    </row>
    <row r="1764" spans="18:20">
      <c r="R1764" s="57"/>
      <c r="S1764" s="57"/>
      <c r="T1764" s="57"/>
    </row>
    <row r="1765" spans="18:20">
      <c r="R1765" s="57"/>
      <c r="S1765" s="57"/>
      <c r="T1765" s="57"/>
    </row>
    <row r="1766" spans="18:20">
      <c r="R1766" s="57"/>
      <c r="S1766" s="57"/>
      <c r="T1766" s="57"/>
    </row>
    <row r="1767" spans="18:20">
      <c r="R1767" s="57"/>
      <c r="S1767" s="57"/>
      <c r="T1767" s="57"/>
    </row>
    <row r="1768" spans="18:20">
      <c r="R1768" s="57"/>
      <c r="S1768" s="57"/>
      <c r="T1768" s="57"/>
    </row>
    <row r="1769" spans="18:20">
      <c r="R1769" s="57"/>
      <c r="S1769" s="57"/>
      <c r="T1769" s="57"/>
    </row>
    <row r="1770" spans="18:20">
      <c r="R1770" s="57"/>
      <c r="S1770" s="57"/>
      <c r="T1770" s="57"/>
    </row>
    <row r="1771" spans="18:20">
      <c r="R1771" s="57"/>
      <c r="S1771" s="57"/>
      <c r="T1771" s="57"/>
    </row>
    <row r="1772" spans="18:20">
      <c r="R1772" s="57"/>
      <c r="S1772" s="57"/>
      <c r="T1772" s="57"/>
    </row>
    <row r="1773" spans="18:20">
      <c r="R1773" s="57"/>
      <c r="S1773" s="57"/>
      <c r="T1773" s="57"/>
    </row>
    <row r="1774" spans="18:20">
      <c r="R1774" s="57"/>
      <c r="S1774" s="57"/>
      <c r="T1774" s="57"/>
    </row>
    <row r="1775" spans="18:20">
      <c r="R1775" s="57"/>
      <c r="S1775" s="57"/>
      <c r="T1775" s="57"/>
    </row>
    <row r="1776" spans="18:20">
      <c r="R1776" s="57"/>
      <c r="S1776" s="57"/>
      <c r="T1776" s="57"/>
    </row>
    <row r="1777" spans="18:20">
      <c r="R1777" s="57"/>
      <c r="S1777" s="57"/>
      <c r="T1777" s="57"/>
    </row>
    <row r="1778" spans="18:20">
      <c r="R1778" s="57"/>
      <c r="S1778" s="57"/>
      <c r="T1778" s="57"/>
    </row>
    <row r="1779" spans="18:20">
      <c r="R1779" s="57"/>
      <c r="S1779" s="57"/>
      <c r="T1779" s="57"/>
    </row>
    <row r="1780" spans="18:20">
      <c r="R1780" s="57"/>
      <c r="S1780" s="57"/>
      <c r="T1780" s="57"/>
    </row>
    <row r="1781" spans="18:20">
      <c r="R1781" s="57"/>
      <c r="S1781" s="57"/>
      <c r="T1781" s="57"/>
    </row>
    <row r="1782" spans="18:20">
      <c r="R1782" s="57"/>
      <c r="S1782" s="57"/>
      <c r="T1782" s="57"/>
    </row>
    <row r="1783" spans="18:20">
      <c r="R1783" s="57"/>
      <c r="S1783" s="57"/>
      <c r="T1783" s="57"/>
    </row>
    <row r="1784" spans="18:20">
      <c r="R1784" s="57"/>
      <c r="S1784" s="57"/>
      <c r="T1784" s="57"/>
    </row>
    <row r="1785" spans="18:20">
      <c r="R1785" s="57"/>
      <c r="S1785" s="57"/>
      <c r="T1785" s="57"/>
    </row>
    <row r="1786" spans="18:20">
      <c r="R1786" s="57"/>
      <c r="S1786" s="57"/>
      <c r="T1786" s="57"/>
    </row>
    <row r="1787" spans="18:20">
      <c r="R1787" s="57"/>
      <c r="S1787" s="57"/>
      <c r="T1787" s="57"/>
    </row>
    <row r="1788" spans="18:20">
      <c r="R1788" s="57"/>
      <c r="S1788" s="57"/>
      <c r="T1788" s="57"/>
    </row>
    <row r="1789" spans="18:20">
      <c r="R1789" s="57"/>
      <c r="S1789" s="57"/>
      <c r="T1789" s="57"/>
    </row>
    <row r="1790" spans="18:20">
      <c r="R1790" s="57"/>
      <c r="S1790" s="57"/>
      <c r="T1790" s="57"/>
    </row>
    <row r="1791" spans="18:20">
      <c r="R1791" s="57"/>
      <c r="S1791" s="57"/>
      <c r="T1791" s="57"/>
    </row>
    <row r="1792" spans="18:20">
      <c r="R1792" s="57"/>
      <c r="S1792" s="57"/>
      <c r="T1792" s="57"/>
    </row>
    <row r="1793" spans="18:20">
      <c r="R1793" s="57"/>
      <c r="S1793" s="57"/>
      <c r="T1793" s="57"/>
    </row>
    <row r="1794" spans="18:20">
      <c r="R1794" s="57"/>
      <c r="S1794" s="57"/>
      <c r="T1794" s="57"/>
    </row>
    <row r="1795" spans="18:20">
      <c r="R1795" s="57"/>
      <c r="S1795" s="57"/>
      <c r="T1795" s="57"/>
    </row>
    <row r="1796" spans="18:20">
      <c r="R1796" s="57"/>
      <c r="S1796" s="57"/>
      <c r="T1796" s="57"/>
    </row>
    <row r="1797" spans="18:20">
      <c r="R1797" s="57"/>
      <c r="S1797" s="57"/>
      <c r="T1797" s="57"/>
    </row>
    <row r="1798" spans="18:20">
      <c r="R1798" s="57"/>
      <c r="S1798" s="57"/>
      <c r="T1798" s="57"/>
    </row>
    <row r="1799" spans="18:20">
      <c r="R1799" s="57"/>
      <c r="S1799" s="57"/>
      <c r="T1799" s="57"/>
    </row>
    <row r="1800" spans="18:20">
      <c r="R1800" s="57"/>
      <c r="S1800" s="57"/>
      <c r="T1800" s="57"/>
    </row>
    <row r="1801" spans="18:20">
      <c r="R1801" s="57"/>
      <c r="S1801" s="57"/>
      <c r="T1801" s="57"/>
    </row>
    <row r="1802" spans="18:20">
      <c r="R1802" s="57"/>
      <c r="S1802" s="57"/>
      <c r="T1802" s="57"/>
    </row>
    <row r="1803" spans="18:20">
      <c r="R1803" s="57"/>
      <c r="S1803" s="57"/>
      <c r="T1803" s="57"/>
    </row>
    <row r="1804" spans="18:20">
      <c r="R1804" s="57"/>
      <c r="S1804" s="57"/>
      <c r="T1804" s="57"/>
    </row>
    <row r="1805" spans="18:20">
      <c r="R1805" s="57"/>
      <c r="S1805" s="57"/>
      <c r="T1805" s="57"/>
    </row>
    <row r="1806" spans="18:20">
      <c r="R1806" s="57"/>
      <c r="S1806" s="57"/>
      <c r="T1806" s="57"/>
    </row>
    <row r="1807" spans="18:20">
      <c r="R1807" s="57"/>
      <c r="S1807" s="57"/>
      <c r="T1807" s="57"/>
    </row>
    <row r="1808" spans="18:20">
      <c r="R1808" s="57"/>
      <c r="S1808" s="57"/>
      <c r="T1808" s="57"/>
    </row>
    <row r="1809" spans="18:20">
      <c r="R1809" s="57"/>
      <c r="S1809" s="57"/>
      <c r="T1809" s="57"/>
    </row>
    <row r="1810" spans="18:20">
      <c r="R1810" s="57"/>
      <c r="S1810" s="57"/>
      <c r="T1810" s="57"/>
    </row>
    <row r="1811" spans="18:20">
      <c r="R1811" s="57"/>
      <c r="S1811" s="57"/>
      <c r="T1811" s="57"/>
    </row>
    <row r="1812" spans="18:20">
      <c r="R1812" s="57"/>
      <c r="S1812" s="57"/>
      <c r="T1812" s="57"/>
    </row>
    <row r="1813" spans="18:20">
      <c r="R1813" s="57"/>
      <c r="S1813" s="57"/>
      <c r="T1813" s="57"/>
    </row>
    <row r="1814" spans="18:20">
      <c r="R1814" s="57"/>
      <c r="S1814" s="57"/>
      <c r="T1814" s="57"/>
    </row>
    <row r="1815" spans="18:20">
      <c r="R1815" s="57"/>
      <c r="S1815" s="57"/>
      <c r="T1815" s="57"/>
    </row>
    <row r="1816" spans="18:20">
      <c r="R1816" s="57"/>
      <c r="S1816" s="57"/>
      <c r="T1816" s="57"/>
    </row>
    <row r="1817" spans="18:20">
      <c r="R1817" s="57"/>
      <c r="S1817" s="57"/>
      <c r="T1817" s="57"/>
    </row>
    <row r="1818" spans="18:20">
      <c r="R1818" s="57"/>
      <c r="S1818" s="57"/>
      <c r="T1818" s="57"/>
    </row>
    <row r="1819" spans="18:20">
      <c r="R1819" s="57"/>
      <c r="S1819" s="57"/>
      <c r="T1819" s="57"/>
    </row>
    <row r="1820" spans="18:20">
      <c r="R1820" s="57"/>
      <c r="S1820" s="57"/>
      <c r="T1820" s="57"/>
    </row>
    <row r="1821" spans="18:20">
      <c r="R1821" s="57"/>
      <c r="S1821" s="57"/>
      <c r="T1821" s="57"/>
    </row>
    <row r="1822" spans="18:20">
      <c r="R1822" s="57"/>
      <c r="S1822" s="57"/>
      <c r="T1822" s="57"/>
    </row>
    <row r="1823" spans="18:20">
      <c r="R1823" s="57"/>
      <c r="S1823" s="57"/>
      <c r="T1823" s="57"/>
    </row>
    <row r="1824" spans="18:20">
      <c r="R1824" s="57"/>
      <c r="S1824" s="57"/>
      <c r="T1824" s="57"/>
    </row>
    <row r="1825" spans="18:20">
      <c r="R1825" s="57"/>
      <c r="S1825" s="57"/>
      <c r="T1825" s="57"/>
    </row>
    <row r="1826" spans="18:20">
      <c r="R1826" s="57"/>
      <c r="S1826" s="57"/>
      <c r="T1826" s="57"/>
    </row>
    <row r="1827" spans="18:20">
      <c r="R1827" s="57"/>
      <c r="S1827" s="57"/>
      <c r="T1827" s="57"/>
    </row>
    <row r="1828" spans="18:20">
      <c r="R1828" s="57"/>
      <c r="S1828" s="57"/>
      <c r="T1828" s="57"/>
    </row>
    <row r="1829" spans="18:20">
      <c r="R1829" s="57"/>
      <c r="S1829" s="57"/>
      <c r="T1829" s="57"/>
    </row>
    <row r="1830" spans="18:20">
      <c r="R1830" s="57"/>
      <c r="S1830" s="57"/>
      <c r="T1830" s="57"/>
    </row>
    <row r="1831" spans="18:20">
      <c r="R1831" s="57"/>
      <c r="S1831" s="57"/>
      <c r="T1831" s="57"/>
    </row>
    <row r="1832" spans="18:20">
      <c r="R1832" s="57"/>
      <c r="S1832" s="57"/>
      <c r="T1832" s="57"/>
    </row>
    <row r="1833" spans="18:20">
      <c r="R1833" s="57"/>
      <c r="S1833" s="57"/>
      <c r="T1833" s="57"/>
    </row>
    <row r="1834" spans="18:20">
      <c r="R1834" s="57"/>
      <c r="S1834" s="57"/>
      <c r="T1834" s="57"/>
    </row>
    <row r="1835" spans="18:20">
      <c r="R1835" s="57"/>
      <c r="S1835" s="57"/>
      <c r="T1835" s="57"/>
    </row>
    <row r="1836" spans="18:20">
      <c r="R1836" s="57"/>
      <c r="S1836" s="57"/>
      <c r="T1836" s="57"/>
    </row>
    <row r="1837" spans="18:20">
      <c r="R1837" s="57"/>
      <c r="S1837" s="57"/>
      <c r="T1837" s="57"/>
    </row>
    <row r="1838" spans="18:20">
      <c r="R1838" s="57"/>
      <c r="S1838" s="57"/>
      <c r="T1838" s="57"/>
    </row>
    <row r="1839" spans="18:20">
      <c r="R1839" s="57"/>
      <c r="S1839" s="57"/>
      <c r="T1839" s="57"/>
    </row>
    <row r="1840" spans="18:20">
      <c r="R1840" s="57"/>
      <c r="S1840" s="57"/>
      <c r="T1840" s="57"/>
    </row>
    <row r="1841" spans="18:20">
      <c r="R1841" s="57"/>
      <c r="S1841" s="57"/>
      <c r="T1841" s="57"/>
    </row>
    <row r="1842" spans="18:20">
      <c r="R1842" s="57"/>
      <c r="S1842" s="57"/>
      <c r="T1842" s="57"/>
    </row>
    <row r="1843" spans="18:20">
      <c r="R1843" s="57"/>
      <c r="S1843" s="57"/>
      <c r="T1843" s="57"/>
    </row>
    <row r="1844" spans="18:20">
      <c r="R1844" s="57"/>
      <c r="S1844" s="57"/>
      <c r="T1844" s="57"/>
    </row>
    <row r="1845" spans="18:20">
      <c r="R1845" s="57"/>
      <c r="S1845" s="57"/>
      <c r="T1845" s="57"/>
    </row>
    <row r="1846" spans="18:20">
      <c r="R1846" s="57"/>
      <c r="S1846" s="57"/>
      <c r="T1846" s="57"/>
    </row>
    <row r="1847" spans="18:20">
      <c r="R1847" s="57"/>
      <c r="S1847" s="57"/>
      <c r="T1847" s="57"/>
    </row>
    <row r="1848" spans="18:20">
      <c r="R1848" s="57"/>
      <c r="S1848" s="57"/>
      <c r="T1848" s="57"/>
    </row>
    <row r="1849" spans="18:20">
      <c r="R1849" s="57"/>
      <c r="S1849" s="57"/>
      <c r="T1849" s="57"/>
    </row>
    <row r="1850" spans="18:20">
      <c r="R1850" s="57"/>
      <c r="S1850" s="57"/>
      <c r="T1850" s="57"/>
    </row>
    <row r="1851" spans="18:20">
      <c r="R1851" s="57"/>
      <c r="S1851" s="57"/>
      <c r="T1851" s="57"/>
    </row>
    <row r="1852" spans="18:20">
      <c r="R1852" s="57"/>
      <c r="S1852" s="57"/>
      <c r="T1852" s="57"/>
    </row>
    <row r="1853" spans="18:20">
      <c r="R1853" s="57"/>
      <c r="S1853" s="57"/>
      <c r="T1853" s="57"/>
    </row>
    <row r="1854" spans="18:20">
      <c r="R1854" s="57"/>
      <c r="S1854" s="57"/>
      <c r="T1854" s="57"/>
    </row>
    <row r="1855" spans="18:20">
      <c r="R1855" s="57"/>
      <c r="S1855" s="57"/>
      <c r="T1855" s="57"/>
    </row>
    <row r="1856" spans="18:20">
      <c r="R1856" s="57"/>
      <c r="S1856" s="57"/>
      <c r="T1856" s="57"/>
    </row>
    <row r="1857" spans="18:20">
      <c r="R1857" s="57"/>
      <c r="S1857" s="57"/>
      <c r="T1857" s="57"/>
    </row>
    <row r="1858" spans="18:20">
      <c r="R1858" s="57"/>
      <c r="S1858" s="57"/>
      <c r="T1858" s="57"/>
    </row>
    <row r="1859" spans="18:20">
      <c r="R1859" s="57"/>
      <c r="S1859" s="57"/>
      <c r="T1859" s="57"/>
    </row>
    <row r="1860" spans="18:20">
      <c r="R1860" s="57"/>
      <c r="S1860" s="57"/>
      <c r="T1860" s="57"/>
    </row>
    <row r="1861" spans="18:20">
      <c r="R1861" s="57"/>
      <c r="S1861" s="57"/>
      <c r="T1861" s="57"/>
    </row>
    <row r="1862" spans="18:20">
      <c r="R1862" s="57"/>
      <c r="S1862" s="57"/>
      <c r="T1862" s="57"/>
    </row>
    <row r="1863" spans="18:20">
      <c r="R1863" s="57"/>
      <c r="S1863" s="57"/>
      <c r="T1863" s="57"/>
    </row>
    <row r="1864" spans="18:20">
      <c r="R1864" s="57"/>
      <c r="S1864" s="57"/>
      <c r="T1864" s="57"/>
    </row>
    <row r="1865" spans="18:20">
      <c r="R1865" s="57"/>
      <c r="S1865" s="57"/>
      <c r="T1865" s="57"/>
    </row>
    <row r="1866" spans="18:20">
      <c r="R1866" s="57"/>
      <c r="S1866" s="57"/>
      <c r="T1866" s="57"/>
    </row>
    <row r="1867" spans="18:20">
      <c r="R1867" s="57"/>
      <c r="S1867" s="57"/>
      <c r="T1867" s="57"/>
    </row>
    <row r="1868" spans="18:20">
      <c r="R1868" s="57"/>
      <c r="S1868" s="57"/>
      <c r="T1868" s="57"/>
    </row>
    <row r="1869" spans="18:20">
      <c r="R1869" s="57"/>
      <c r="S1869" s="57"/>
      <c r="T1869" s="57"/>
    </row>
    <row r="1870" spans="18:20">
      <c r="R1870" s="57"/>
      <c r="S1870" s="57"/>
      <c r="T1870" s="57"/>
    </row>
    <row r="1871" spans="18:20">
      <c r="R1871" s="57"/>
      <c r="S1871" s="57"/>
      <c r="T1871" s="57"/>
    </row>
    <row r="1872" spans="18:20">
      <c r="R1872" s="57"/>
      <c r="S1872" s="57"/>
      <c r="T1872" s="57"/>
    </row>
    <row r="1873" spans="18:20">
      <c r="R1873" s="57"/>
      <c r="S1873" s="57"/>
      <c r="T1873" s="57"/>
    </row>
    <row r="1874" spans="18:20">
      <c r="R1874" s="57"/>
      <c r="S1874" s="57"/>
      <c r="T1874" s="57"/>
    </row>
    <row r="1875" spans="18:20">
      <c r="R1875" s="57"/>
      <c r="S1875" s="57"/>
      <c r="T1875" s="57"/>
    </row>
    <row r="1876" spans="18:20">
      <c r="R1876" s="57"/>
      <c r="S1876" s="57"/>
      <c r="T1876" s="57"/>
    </row>
    <row r="1877" spans="18:20">
      <c r="R1877" s="57"/>
      <c r="S1877" s="57"/>
      <c r="T1877" s="57"/>
    </row>
    <row r="1878" spans="18:20">
      <c r="R1878" s="57"/>
      <c r="S1878" s="57"/>
      <c r="T1878" s="57"/>
    </row>
    <row r="1879" spans="18:20">
      <c r="R1879" s="57"/>
      <c r="S1879" s="57"/>
      <c r="T1879" s="57"/>
    </row>
    <row r="1880" spans="18:20">
      <c r="R1880" s="57"/>
      <c r="S1880" s="57"/>
      <c r="T1880" s="57"/>
    </row>
    <row r="1881" spans="18:20">
      <c r="R1881" s="57"/>
      <c r="S1881" s="57"/>
      <c r="T1881" s="57"/>
    </row>
    <row r="1882" spans="18:20">
      <c r="R1882" s="57"/>
      <c r="S1882" s="57"/>
      <c r="T1882" s="57"/>
    </row>
    <row r="1883" spans="18:20">
      <c r="R1883" s="57"/>
      <c r="S1883" s="57"/>
      <c r="T1883" s="57"/>
    </row>
    <row r="1884" spans="18:20">
      <c r="R1884" s="57"/>
      <c r="S1884" s="57"/>
      <c r="T1884" s="57"/>
    </row>
    <row r="1885" spans="18:20">
      <c r="R1885" s="57"/>
      <c r="S1885" s="57"/>
      <c r="T1885" s="57"/>
    </row>
    <row r="1886" spans="18:20">
      <c r="R1886" s="57"/>
      <c r="S1886" s="57"/>
      <c r="T1886" s="57"/>
    </row>
    <row r="1887" spans="18:20">
      <c r="R1887" s="57"/>
      <c r="S1887" s="57"/>
      <c r="T1887" s="57"/>
    </row>
    <row r="1888" spans="18:20">
      <c r="R1888" s="57"/>
      <c r="S1888" s="57"/>
      <c r="T1888" s="57"/>
    </row>
    <row r="1889" spans="18:20">
      <c r="R1889" s="57"/>
      <c r="S1889" s="57"/>
      <c r="T1889" s="57"/>
    </row>
    <row r="1890" spans="18:20">
      <c r="R1890" s="57"/>
      <c r="S1890" s="57"/>
      <c r="T1890" s="57"/>
    </row>
    <row r="1891" spans="18:20">
      <c r="R1891" s="57"/>
      <c r="S1891" s="57"/>
      <c r="T1891" s="57"/>
    </row>
    <row r="1892" spans="18:20">
      <c r="R1892" s="57"/>
      <c r="S1892" s="57"/>
      <c r="T1892" s="57"/>
    </row>
    <row r="1893" spans="18:20">
      <c r="R1893" s="57"/>
      <c r="S1893" s="57"/>
      <c r="T1893" s="57"/>
    </row>
    <row r="1894" spans="18:20">
      <c r="R1894" s="57"/>
      <c r="S1894" s="57"/>
      <c r="T1894" s="57"/>
    </row>
    <row r="1895" spans="18:20">
      <c r="R1895" s="57"/>
      <c r="S1895" s="57"/>
      <c r="T1895" s="57"/>
    </row>
    <row r="1896" spans="18:20">
      <c r="R1896" s="57"/>
      <c r="S1896" s="57"/>
      <c r="T1896" s="57"/>
    </row>
    <row r="1897" spans="18:20">
      <c r="R1897" s="57"/>
      <c r="S1897" s="57"/>
      <c r="T1897" s="57"/>
    </row>
    <row r="1898" spans="18:20">
      <c r="R1898" s="57"/>
      <c r="S1898" s="57"/>
      <c r="T1898" s="57"/>
    </row>
    <row r="1899" spans="18:20">
      <c r="R1899" s="57"/>
      <c r="S1899" s="57"/>
      <c r="T1899" s="57"/>
    </row>
    <row r="1900" spans="18:20">
      <c r="R1900" s="57"/>
      <c r="S1900" s="57"/>
      <c r="T1900" s="57"/>
    </row>
    <row r="1901" spans="18:20">
      <c r="R1901" s="57"/>
      <c r="S1901" s="57"/>
      <c r="T1901" s="57"/>
    </row>
    <row r="1902" spans="18:20">
      <c r="R1902" s="57"/>
      <c r="S1902" s="57"/>
      <c r="T1902" s="57"/>
    </row>
    <row r="1903" spans="18:20">
      <c r="R1903" s="57"/>
      <c r="S1903" s="57"/>
      <c r="T1903" s="57"/>
    </row>
    <row r="1904" spans="18:20">
      <c r="R1904" s="57"/>
      <c r="S1904" s="57"/>
      <c r="T1904" s="57"/>
    </row>
    <row r="1905" spans="18:20">
      <c r="R1905" s="57"/>
      <c r="S1905" s="57"/>
      <c r="T1905" s="57"/>
    </row>
    <row r="1906" spans="18:20">
      <c r="R1906" s="57"/>
      <c r="S1906" s="57"/>
      <c r="T1906" s="57"/>
    </row>
    <row r="1907" spans="18:20">
      <c r="R1907" s="57"/>
      <c r="S1907" s="57"/>
      <c r="T1907" s="57"/>
    </row>
    <row r="1908" spans="18:20">
      <c r="R1908" s="57"/>
      <c r="S1908" s="57"/>
      <c r="T1908" s="57"/>
    </row>
    <row r="1909" spans="18:20">
      <c r="R1909" s="57"/>
      <c r="S1909" s="57"/>
      <c r="T1909" s="57"/>
    </row>
    <row r="1910" spans="18:20">
      <c r="R1910" s="57"/>
      <c r="S1910" s="57"/>
      <c r="T1910" s="57"/>
    </row>
    <row r="1911" spans="18:20">
      <c r="R1911" s="57"/>
      <c r="S1911" s="57"/>
      <c r="T1911" s="57"/>
    </row>
    <row r="1912" spans="18:20">
      <c r="R1912" s="57"/>
      <c r="S1912" s="57"/>
      <c r="T1912" s="57"/>
    </row>
    <row r="1913" spans="18:20">
      <c r="R1913" s="57"/>
      <c r="S1913" s="57"/>
      <c r="T1913" s="57"/>
    </row>
    <row r="1914" spans="18:20">
      <c r="R1914" s="57"/>
      <c r="S1914" s="57"/>
      <c r="T1914" s="57"/>
    </row>
    <row r="1915" spans="18:20">
      <c r="R1915" s="57"/>
      <c r="S1915" s="57"/>
      <c r="T1915" s="57"/>
    </row>
    <row r="1916" spans="18:20">
      <c r="R1916" s="57"/>
      <c r="S1916" s="57"/>
      <c r="T1916" s="57"/>
    </row>
    <row r="1917" spans="18:20">
      <c r="R1917" s="57"/>
      <c r="S1917" s="57"/>
      <c r="T1917" s="57"/>
    </row>
    <row r="1918" spans="18:20">
      <c r="R1918" s="57"/>
      <c r="S1918" s="57"/>
      <c r="T1918" s="57"/>
    </row>
    <row r="1919" spans="18:20">
      <c r="R1919" s="57"/>
      <c r="S1919" s="57"/>
      <c r="T1919" s="57"/>
    </row>
    <row r="1920" spans="18:20">
      <c r="R1920" s="57"/>
      <c r="S1920" s="57"/>
      <c r="T1920" s="57"/>
    </row>
    <row r="1921" spans="18:20">
      <c r="R1921" s="57"/>
      <c r="S1921" s="57"/>
      <c r="T1921" s="57"/>
    </row>
    <row r="1922" spans="18:20">
      <c r="R1922" s="57"/>
      <c r="S1922" s="57"/>
      <c r="T1922" s="57"/>
    </row>
    <row r="1923" spans="18:20">
      <c r="R1923" s="57"/>
      <c r="S1923" s="57"/>
      <c r="T1923" s="57"/>
    </row>
    <row r="1924" spans="18:20">
      <c r="R1924" s="57"/>
      <c r="S1924" s="57"/>
      <c r="T1924" s="57"/>
    </row>
    <row r="1925" spans="18:20">
      <c r="R1925" s="57"/>
      <c r="S1925" s="57"/>
      <c r="T1925" s="57"/>
    </row>
    <row r="1926" spans="18:20">
      <c r="R1926" s="57"/>
      <c r="S1926" s="57"/>
      <c r="T1926" s="57"/>
    </row>
    <row r="1927" spans="18:20">
      <c r="R1927" s="57"/>
      <c r="S1927" s="57"/>
      <c r="T1927" s="57"/>
    </row>
    <row r="1928" spans="18:20">
      <c r="R1928" s="57"/>
      <c r="S1928" s="57"/>
      <c r="T1928" s="57"/>
    </row>
    <row r="1929" spans="18:20">
      <c r="R1929" s="57"/>
      <c r="S1929" s="57"/>
      <c r="T1929" s="57"/>
    </row>
    <row r="1930" spans="18:20">
      <c r="R1930" s="57"/>
      <c r="S1930" s="57"/>
      <c r="T1930" s="57"/>
    </row>
    <row r="1931" spans="18:20">
      <c r="R1931" s="57"/>
      <c r="S1931" s="57"/>
      <c r="T1931" s="57"/>
    </row>
    <row r="1932" spans="18:20">
      <c r="R1932" s="57"/>
      <c r="S1932" s="57"/>
      <c r="T1932" s="57"/>
    </row>
    <row r="1933" spans="18:20">
      <c r="R1933" s="57"/>
      <c r="S1933" s="57"/>
      <c r="T1933" s="57"/>
    </row>
    <row r="1934" spans="18:20">
      <c r="R1934" s="57"/>
      <c r="S1934" s="57"/>
      <c r="T1934" s="57"/>
    </row>
    <row r="1935" spans="18:20">
      <c r="R1935" s="57"/>
      <c r="S1935" s="57"/>
      <c r="T1935" s="57"/>
    </row>
    <row r="1936" spans="18:20">
      <c r="R1936" s="57"/>
      <c r="S1936" s="57"/>
      <c r="T1936" s="57"/>
    </row>
    <row r="1937" spans="18:20">
      <c r="R1937" s="57"/>
      <c r="S1937" s="57"/>
      <c r="T1937" s="57"/>
    </row>
    <row r="1938" spans="18:20">
      <c r="R1938" s="57"/>
      <c r="S1938" s="57"/>
      <c r="T1938" s="57"/>
    </row>
    <row r="1939" spans="18:20">
      <c r="R1939" s="57"/>
      <c r="S1939" s="57"/>
      <c r="T1939" s="57"/>
    </row>
    <row r="1940" spans="18:20">
      <c r="R1940" s="57"/>
      <c r="S1940" s="57"/>
      <c r="T1940" s="57"/>
    </row>
    <row r="1941" spans="18:20">
      <c r="R1941" s="57"/>
      <c r="S1941" s="57"/>
      <c r="T1941" s="57"/>
    </row>
    <row r="1942" spans="18:20">
      <c r="R1942" s="57"/>
      <c r="S1942" s="57"/>
      <c r="T1942" s="57"/>
    </row>
    <row r="1943" spans="18:20">
      <c r="R1943" s="57"/>
      <c r="S1943" s="57"/>
      <c r="T1943" s="57"/>
    </row>
    <row r="1944" spans="18:20">
      <c r="R1944" s="57"/>
      <c r="S1944" s="57"/>
      <c r="T1944" s="57"/>
    </row>
    <row r="1945" spans="18:20">
      <c r="R1945" s="57"/>
      <c r="S1945" s="57"/>
      <c r="T1945" s="57"/>
    </row>
    <row r="1946" spans="18:20">
      <c r="R1946" s="57"/>
      <c r="S1946" s="57"/>
      <c r="T1946" s="57"/>
    </row>
    <row r="1947" spans="18:20">
      <c r="R1947" s="57"/>
      <c r="S1947" s="57"/>
      <c r="T1947" s="57"/>
    </row>
    <row r="1948" spans="18:20">
      <c r="R1948" s="57"/>
      <c r="S1948" s="57"/>
      <c r="T1948" s="57"/>
    </row>
    <row r="1949" spans="18:20">
      <c r="R1949" s="57"/>
      <c r="S1949" s="57"/>
      <c r="T1949" s="57"/>
    </row>
    <row r="1950" spans="18:20">
      <c r="R1950" s="57"/>
      <c r="S1950" s="57"/>
      <c r="T1950" s="57"/>
    </row>
    <row r="1951" spans="18:20">
      <c r="R1951" s="57"/>
      <c r="S1951" s="57"/>
      <c r="T1951" s="57"/>
    </row>
    <row r="1952" spans="18:20">
      <c r="R1952" s="57"/>
      <c r="S1952" s="57"/>
      <c r="T1952" s="57"/>
    </row>
    <row r="1953" spans="18:20">
      <c r="R1953" s="57"/>
      <c r="S1953" s="57"/>
      <c r="T1953" s="57"/>
    </row>
    <row r="1954" spans="18:20">
      <c r="R1954" s="57"/>
      <c r="S1954" s="57"/>
      <c r="T1954" s="57"/>
    </row>
    <row r="1955" spans="18:20">
      <c r="R1955" s="57"/>
      <c r="S1955" s="57"/>
      <c r="T1955" s="57"/>
    </row>
    <row r="1956" spans="18:20">
      <c r="R1956" s="57"/>
      <c r="S1956" s="57"/>
      <c r="T1956" s="57"/>
    </row>
    <row r="1957" spans="18:20">
      <c r="R1957" s="57"/>
      <c r="S1957" s="57"/>
      <c r="T1957" s="57"/>
    </row>
    <row r="1958" spans="18:20">
      <c r="R1958" s="57"/>
      <c r="S1958" s="57"/>
      <c r="T1958" s="57"/>
    </row>
    <row r="1959" spans="18:20">
      <c r="R1959" s="57"/>
      <c r="S1959" s="57"/>
      <c r="T1959" s="57"/>
    </row>
    <row r="1960" spans="18:20">
      <c r="R1960" s="57"/>
      <c r="S1960" s="57"/>
      <c r="T1960" s="57"/>
    </row>
    <row r="1961" spans="18:20">
      <c r="R1961" s="57"/>
      <c r="S1961" s="57"/>
      <c r="T1961" s="57"/>
    </row>
    <row r="1962" spans="18:20">
      <c r="R1962" s="57"/>
      <c r="S1962" s="57"/>
      <c r="T1962" s="57"/>
    </row>
    <row r="1963" spans="18:20">
      <c r="R1963" s="57"/>
      <c r="S1963" s="57"/>
      <c r="T1963" s="57"/>
    </row>
    <row r="1964" spans="18:20">
      <c r="R1964" s="57"/>
      <c r="S1964" s="57"/>
      <c r="T1964" s="57"/>
    </row>
    <row r="1965" spans="18:20">
      <c r="R1965" s="57"/>
      <c r="S1965" s="57"/>
      <c r="T1965" s="57"/>
    </row>
    <row r="1966" spans="18:20">
      <c r="R1966" s="57"/>
      <c r="S1966" s="57"/>
      <c r="T1966" s="57"/>
    </row>
    <row r="1967" spans="18:20">
      <c r="R1967" s="57"/>
      <c r="S1967" s="57"/>
      <c r="T1967" s="57"/>
    </row>
    <row r="1968" spans="18:20">
      <c r="R1968" s="57"/>
      <c r="S1968" s="57"/>
      <c r="T1968" s="57"/>
    </row>
    <row r="1969" spans="18:20">
      <c r="R1969" s="57"/>
      <c r="S1969" s="57"/>
      <c r="T1969" s="57"/>
    </row>
    <row r="1970" spans="18:20">
      <c r="R1970" s="57"/>
      <c r="S1970" s="57"/>
      <c r="T1970" s="57"/>
    </row>
    <row r="1971" spans="18:20">
      <c r="R1971" s="57"/>
      <c r="S1971" s="57"/>
      <c r="T1971" s="57"/>
    </row>
    <row r="1972" spans="18:20">
      <c r="R1972" s="57"/>
      <c r="S1972" s="57"/>
      <c r="T1972" s="57"/>
    </row>
    <row r="1973" spans="18:20">
      <c r="R1973" s="57"/>
      <c r="S1973" s="57"/>
      <c r="T1973" s="57"/>
    </row>
    <row r="1974" spans="18:20">
      <c r="R1974" s="57"/>
      <c r="S1974" s="57"/>
      <c r="T1974" s="57"/>
    </row>
    <row r="1975" spans="18:20">
      <c r="R1975" s="57"/>
      <c r="S1975" s="57"/>
      <c r="T1975" s="57"/>
    </row>
    <row r="1976" spans="18:20">
      <c r="R1976" s="57"/>
      <c r="S1976" s="57"/>
      <c r="T1976" s="57"/>
    </row>
    <row r="1977" spans="18:20">
      <c r="R1977" s="57"/>
      <c r="S1977" s="57"/>
      <c r="T1977" s="57"/>
    </row>
    <row r="1978" spans="18:20">
      <c r="R1978" s="57"/>
      <c r="S1978" s="57"/>
      <c r="T1978" s="57"/>
    </row>
    <row r="1979" spans="18:20">
      <c r="R1979" s="57"/>
      <c r="S1979" s="57"/>
      <c r="T1979" s="57"/>
    </row>
    <row r="1980" spans="18:20">
      <c r="R1980" s="57"/>
      <c r="S1980" s="57"/>
      <c r="T1980" s="57"/>
    </row>
    <row r="1981" spans="18:20">
      <c r="R1981" s="57"/>
      <c r="S1981" s="57"/>
      <c r="T1981" s="57"/>
    </row>
    <row r="1982" spans="18:20">
      <c r="R1982" s="57"/>
      <c r="S1982" s="57"/>
      <c r="T1982" s="57"/>
    </row>
    <row r="1983" spans="18:20">
      <c r="R1983" s="57"/>
      <c r="S1983" s="57"/>
      <c r="T1983" s="57"/>
    </row>
    <row r="1984" spans="18:20">
      <c r="R1984" s="57"/>
      <c r="S1984" s="57"/>
      <c r="T1984" s="57"/>
    </row>
    <row r="1985" spans="18:20">
      <c r="R1985" s="57"/>
      <c r="S1985" s="57"/>
      <c r="T1985" s="57"/>
    </row>
    <row r="1986" spans="18:20">
      <c r="R1986" s="57"/>
      <c r="S1986" s="57"/>
      <c r="T1986" s="57"/>
    </row>
    <row r="1987" spans="18:20">
      <c r="R1987" s="57"/>
      <c r="S1987" s="57"/>
      <c r="T1987" s="57"/>
    </row>
    <row r="1988" spans="18:20">
      <c r="R1988" s="57"/>
      <c r="S1988" s="57"/>
      <c r="T1988" s="57"/>
    </row>
    <row r="1989" spans="18:20">
      <c r="R1989" s="57"/>
      <c r="S1989" s="57"/>
      <c r="T1989" s="57"/>
    </row>
    <row r="1990" spans="18:20">
      <c r="R1990" s="57"/>
      <c r="S1990" s="57"/>
      <c r="T1990" s="57"/>
    </row>
    <row r="1991" spans="18:20">
      <c r="R1991" s="57"/>
      <c r="S1991" s="57"/>
      <c r="T1991" s="57"/>
    </row>
    <row r="1992" spans="18:20">
      <c r="R1992" s="57"/>
      <c r="S1992" s="57"/>
      <c r="T1992" s="57"/>
    </row>
    <row r="1993" spans="18:20">
      <c r="R1993" s="57"/>
      <c r="S1993" s="57"/>
      <c r="T1993" s="57"/>
    </row>
    <row r="1994" spans="18:20">
      <c r="R1994" s="57"/>
      <c r="S1994" s="57"/>
      <c r="T1994" s="57"/>
    </row>
    <row r="1995" spans="18:20">
      <c r="R1995" s="57"/>
      <c r="S1995" s="57"/>
      <c r="T1995" s="57"/>
    </row>
    <row r="1996" spans="18:20">
      <c r="R1996" s="57"/>
      <c r="S1996" s="57"/>
      <c r="T1996" s="57"/>
    </row>
    <row r="1997" spans="18:20">
      <c r="R1997" s="57"/>
      <c r="S1997" s="57"/>
      <c r="T1997" s="57"/>
    </row>
    <row r="1998" spans="18:20">
      <c r="R1998" s="57"/>
      <c r="S1998" s="57"/>
      <c r="T1998" s="57"/>
    </row>
    <row r="1999" spans="18:20">
      <c r="R1999" s="57"/>
      <c r="S1999" s="57"/>
      <c r="T1999" s="57"/>
    </row>
    <row r="2000" spans="18:20">
      <c r="R2000" s="57"/>
      <c r="S2000" s="57"/>
      <c r="T2000" s="57"/>
    </row>
    <row r="2001" spans="18:20">
      <c r="R2001" s="57"/>
      <c r="S2001" s="57"/>
      <c r="T2001" s="57"/>
    </row>
    <row r="2002" spans="18:20">
      <c r="R2002" s="57"/>
      <c r="S2002" s="57"/>
      <c r="T2002" s="57"/>
    </row>
    <row r="2003" spans="18:20">
      <c r="R2003" s="57"/>
      <c r="S2003" s="57"/>
      <c r="T2003" s="57"/>
    </row>
    <row r="2004" spans="18:20">
      <c r="R2004" s="57"/>
      <c r="S2004" s="57"/>
      <c r="T2004" s="57"/>
    </row>
    <row r="2005" spans="18:20">
      <c r="R2005" s="57"/>
      <c r="S2005" s="57"/>
      <c r="T2005" s="57"/>
    </row>
    <row r="2006" spans="18:20">
      <c r="R2006" s="57"/>
      <c r="S2006" s="57"/>
      <c r="T2006" s="57"/>
    </row>
    <row r="2007" spans="18:20">
      <c r="R2007" s="57"/>
      <c r="S2007" s="57"/>
      <c r="T2007" s="57"/>
    </row>
    <row r="2008" spans="18:20">
      <c r="R2008" s="57"/>
      <c r="S2008" s="57"/>
      <c r="T2008" s="57"/>
    </row>
    <row r="2009" spans="18:20">
      <c r="R2009" s="57"/>
      <c r="S2009" s="57"/>
      <c r="T2009" s="57"/>
    </row>
    <row r="2010" spans="18:20">
      <c r="R2010" s="57"/>
      <c r="S2010" s="57"/>
      <c r="T2010" s="57"/>
    </row>
    <row r="2011" spans="18:20">
      <c r="R2011" s="57"/>
      <c r="S2011" s="57"/>
      <c r="T2011" s="57"/>
    </row>
    <row r="2012" spans="18:20">
      <c r="R2012" s="57"/>
      <c r="S2012" s="57"/>
      <c r="T2012" s="57"/>
    </row>
    <row r="2013" spans="18:20">
      <c r="R2013" s="57"/>
      <c r="S2013" s="57"/>
      <c r="T2013" s="57"/>
    </row>
    <row r="2014" spans="18:20">
      <c r="R2014" s="57"/>
      <c r="S2014" s="57"/>
      <c r="T2014" s="57"/>
    </row>
    <row r="2015" spans="18:20">
      <c r="R2015" s="57"/>
      <c r="S2015" s="57"/>
      <c r="T2015" s="57"/>
    </row>
    <row r="2016" spans="18:20">
      <c r="R2016" s="57"/>
      <c r="S2016" s="57"/>
      <c r="T2016" s="57"/>
    </row>
    <row r="2017" spans="18:20">
      <c r="R2017" s="57"/>
      <c r="S2017" s="57"/>
      <c r="T2017" s="57"/>
    </row>
    <row r="2018" spans="18:20">
      <c r="R2018" s="57"/>
      <c r="S2018" s="57"/>
      <c r="T2018" s="57"/>
    </row>
    <row r="2019" spans="18:20">
      <c r="R2019" s="57"/>
      <c r="S2019" s="57"/>
      <c r="T2019" s="57"/>
    </row>
    <row r="2020" spans="18:20">
      <c r="R2020" s="57"/>
      <c r="S2020" s="57"/>
      <c r="T2020" s="57"/>
    </row>
    <row r="2021" spans="18:20">
      <c r="R2021" s="57"/>
      <c r="S2021" s="57"/>
      <c r="T2021" s="57"/>
    </row>
    <row r="2022" spans="18:20">
      <c r="R2022" s="57"/>
      <c r="S2022" s="57"/>
      <c r="T2022" s="57"/>
    </row>
    <row r="2023" spans="18:20">
      <c r="R2023" s="57"/>
      <c r="S2023" s="57"/>
      <c r="T2023" s="57"/>
    </row>
    <row r="2024" spans="18:20">
      <c r="R2024" s="57"/>
      <c r="S2024" s="57"/>
      <c r="T2024" s="57"/>
    </row>
    <row r="2025" spans="18:20">
      <c r="R2025" s="57"/>
      <c r="S2025" s="57"/>
      <c r="T2025" s="57"/>
    </row>
    <row r="2026" spans="18:20">
      <c r="R2026" s="57"/>
      <c r="S2026" s="57"/>
      <c r="T2026" s="57"/>
    </row>
    <row r="2027" spans="18:20">
      <c r="R2027" s="57"/>
      <c r="S2027" s="57"/>
      <c r="T2027" s="57"/>
    </row>
    <row r="2028" spans="18:20">
      <c r="R2028" s="57"/>
      <c r="S2028" s="57"/>
      <c r="T2028" s="57"/>
    </row>
    <row r="2029" spans="18:20">
      <c r="R2029" s="57"/>
      <c r="S2029" s="57"/>
      <c r="T2029" s="57"/>
    </row>
    <row r="2030" spans="18:20">
      <c r="R2030" s="57"/>
      <c r="S2030" s="57"/>
      <c r="T2030" s="57"/>
    </row>
    <row r="2031" spans="18:20">
      <c r="R2031" s="57"/>
      <c r="S2031" s="57"/>
      <c r="T2031" s="57"/>
    </row>
    <row r="2032" spans="18:20">
      <c r="R2032" s="57"/>
      <c r="S2032" s="57"/>
      <c r="T2032" s="57"/>
    </row>
    <row r="2033" spans="18:20">
      <c r="R2033" s="57"/>
      <c r="S2033" s="57"/>
      <c r="T2033" s="57"/>
    </row>
    <row r="2034" spans="18:20">
      <c r="R2034" s="57"/>
      <c r="S2034" s="57"/>
      <c r="T2034" s="57"/>
    </row>
    <row r="2035" spans="18:20">
      <c r="R2035" s="57"/>
      <c r="S2035" s="57"/>
      <c r="T2035" s="57"/>
    </row>
    <row r="2036" spans="18:20">
      <c r="R2036" s="57"/>
      <c r="S2036" s="57"/>
      <c r="T2036" s="57"/>
    </row>
    <row r="2037" spans="18:20">
      <c r="R2037" s="57"/>
      <c r="S2037" s="57"/>
      <c r="T2037" s="57"/>
    </row>
    <row r="2038" spans="18:20">
      <c r="R2038" s="57"/>
      <c r="S2038" s="57"/>
      <c r="T2038" s="57"/>
    </row>
    <row r="2039" spans="18:20">
      <c r="R2039" s="57"/>
      <c r="S2039" s="57"/>
      <c r="T2039" s="57"/>
    </row>
    <row r="2040" spans="18:20">
      <c r="R2040" s="57"/>
      <c r="S2040" s="57"/>
      <c r="T2040" s="57"/>
    </row>
    <row r="2041" spans="18:20">
      <c r="R2041" s="57"/>
      <c r="S2041" s="57"/>
      <c r="T2041" s="57"/>
    </row>
    <row r="2042" spans="18:20">
      <c r="R2042" s="57"/>
      <c r="S2042" s="57"/>
      <c r="T2042" s="57"/>
    </row>
    <row r="2043" spans="18:20">
      <c r="R2043" s="57"/>
      <c r="S2043" s="57"/>
      <c r="T2043" s="57"/>
    </row>
    <row r="2044" spans="18:20">
      <c r="R2044" s="57"/>
      <c r="S2044" s="57"/>
      <c r="T2044" s="57"/>
    </row>
    <row r="2045" spans="18:20">
      <c r="R2045" s="57"/>
      <c r="S2045" s="57"/>
      <c r="T2045" s="57"/>
    </row>
    <row r="2046" spans="18:20">
      <c r="R2046" s="57"/>
      <c r="S2046" s="57"/>
      <c r="T2046" s="57"/>
    </row>
    <row r="2047" spans="18:20">
      <c r="R2047" s="57"/>
      <c r="S2047" s="57"/>
      <c r="T2047" s="57"/>
    </row>
    <row r="2048" spans="18:20">
      <c r="R2048" s="57"/>
      <c r="S2048" s="57"/>
      <c r="T2048" s="57"/>
    </row>
    <row r="2049" spans="18:20">
      <c r="R2049" s="57"/>
      <c r="S2049" s="57"/>
      <c r="T2049" s="57"/>
    </row>
    <row r="2050" spans="18:20">
      <c r="R2050" s="57"/>
      <c r="S2050" s="57"/>
      <c r="T2050" s="57"/>
    </row>
    <row r="2051" spans="18:20">
      <c r="R2051" s="57"/>
      <c r="S2051" s="57"/>
      <c r="T2051" s="57"/>
    </row>
    <row r="2052" spans="18:20">
      <c r="R2052" s="57"/>
      <c r="S2052" s="57"/>
      <c r="T2052" s="57"/>
    </row>
    <row r="2053" spans="18:20">
      <c r="R2053" s="57"/>
      <c r="S2053" s="57"/>
      <c r="T2053" s="57"/>
    </row>
    <row r="2054" spans="18:20">
      <c r="R2054" s="57"/>
      <c r="S2054" s="57"/>
      <c r="T2054" s="57"/>
    </row>
    <row r="2055" spans="18:20">
      <c r="R2055" s="57"/>
      <c r="S2055" s="57"/>
      <c r="T2055" s="57"/>
    </row>
    <row r="2056" spans="18:20">
      <c r="R2056" s="57"/>
      <c r="S2056" s="57"/>
      <c r="T2056" s="57"/>
    </row>
    <row r="2057" spans="18:20">
      <c r="R2057" s="57"/>
      <c r="S2057" s="57"/>
      <c r="T2057" s="57"/>
    </row>
    <row r="2058" spans="18:20">
      <c r="R2058" s="57"/>
      <c r="S2058" s="57"/>
      <c r="T2058" s="57"/>
    </row>
    <row r="2059" spans="18:20">
      <c r="R2059" s="57"/>
      <c r="S2059" s="57"/>
      <c r="T2059" s="57"/>
    </row>
    <row r="2060" spans="18:20">
      <c r="R2060" s="57"/>
      <c r="S2060" s="57"/>
      <c r="T2060" s="57"/>
    </row>
    <row r="2061" spans="18:20">
      <c r="R2061" s="57"/>
      <c r="S2061" s="57"/>
      <c r="T2061" s="57"/>
    </row>
    <row r="2062" spans="18:20">
      <c r="R2062" s="57"/>
      <c r="S2062" s="57"/>
      <c r="T2062" s="57"/>
    </row>
    <row r="2063" spans="18:20">
      <c r="R2063" s="57"/>
      <c r="S2063" s="57"/>
      <c r="T2063" s="57"/>
    </row>
    <row r="2064" spans="18:20">
      <c r="R2064" s="57"/>
      <c r="S2064" s="57"/>
      <c r="T2064" s="57"/>
    </row>
    <row r="2065" spans="18:20">
      <c r="R2065" s="57"/>
      <c r="S2065" s="57"/>
      <c r="T2065" s="57"/>
    </row>
    <row r="2066" spans="18:20">
      <c r="R2066" s="57"/>
      <c r="S2066" s="57"/>
      <c r="T2066" s="57"/>
    </row>
    <row r="2067" spans="18:20">
      <c r="R2067" s="57"/>
      <c r="S2067" s="57"/>
      <c r="T2067" s="57"/>
    </row>
    <row r="2068" spans="18:20">
      <c r="R2068" s="57"/>
      <c r="S2068" s="57"/>
      <c r="T2068" s="57"/>
    </row>
    <row r="2069" spans="18:20">
      <c r="R2069" s="57"/>
      <c r="S2069" s="57"/>
      <c r="T2069" s="57"/>
    </row>
    <row r="2070" spans="18:20">
      <c r="R2070" s="57"/>
      <c r="S2070" s="57"/>
      <c r="T2070" s="57"/>
    </row>
    <row r="2071" spans="18:20">
      <c r="R2071" s="57"/>
      <c r="S2071" s="57"/>
      <c r="T2071" s="57"/>
    </row>
    <row r="2072" spans="18:20">
      <c r="R2072" s="57"/>
      <c r="S2072" s="57"/>
      <c r="T2072" s="57"/>
    </row>
    <row r="2073" spans="18:20">
      <c r="R2073" s="57"/>
      <c r="S2073" s="57"/>
      <c r="T2073" s="57"/>
    </row>
    <row r="2074" spans="18:20">
      <c r="R2074" s="57"/>
      <c r="S2074" s="57"/>
      <c r="T2074" s="57"/>
    </row>
    <row r="2075" spans="18:20">
      <c r="R2075" s="57"/>
      <c r="S2075" s="57"/>
      <c r="T2075" s="57"/>
    </row>
    <row r="2076" spans="18:20">
      <c r="R2076" s="57"/>
      <c r="S2076" s="57"/>
      <c r="T2076" s="57"/>
    </row>
    <row r="2077" spans="18:20">
      <c r="R2077" s="57"/>
      <c r="S2077" s="57"/>
      <c r="T2077" s="57"/>
    </row>
    <row r="2078" spans="18:20">
      <c r="R2078" s="57"/>
      <c r="S2078" s="57"/>
      <c r="T2078" s="57"/>
    </row>
    <row r="2079" spans="18:20">
      <c r="R2079" s="57"/>
      <c r="S2079" s="57"/>
      <c r="T2079" s="57"/>
    </row>
    <row r="2080" spans="18:20">
      <c r="R2080" s="57"/>
      <c r="S2080" s="57"/>
      <c r="T2080" s="57"/>
    </row>
    <row r="2081" spans="18:20">
      <c r="R2081" s="57"/>
      <c r="S2081" s="57"/>
      <c r="T2081" s="57"/>
    </row>
    <row r="2082" spans="18:20">
      <c r="R2082" s="57"/>
      <c r="S2082" s="57"/>
      <c r="T2082" s="57"/>
    </row>
    <row r="2083" spans="18:20">
      <c r="R2083" s="57"/>
      <c r="S2083" s="57"/>
      <c r="T2083" s="57"/>
    </row>
    <row r="2084" spans="18:20">
      <c r="R2084" s="57"/>
      <c r="S2084" s="57"/>
      <c r="T2084" s="57"/>
    </row>
    <row r="2085" spans="18:20">
      <c r="R2085" s="57"/>
      <c r="S2085" s="57"/>
      <c r="T2085" s="57"/>
    </row>
    <row r="2086" spans="18:20">
      <c r="R2086" s="57"/>
      <c r="S2086" s="57"/>
      <c r="T2086" s="57"/>
    </row>
    <row r="2087" spans="18:20">
      <c r="R2087" s="57"/>
      <c r="S2087" s="57"/>
      <c r="T2087" s="57"/>
    </row>
    <row r="2088" spans="18:20">
      <c r="R2088" s="57"/>
      <c r="S2088" s="57"/>
      <c r="T2088" s="57"/>
    </row>
    <row r="2089" spans="18:20">
      <c r="R2089" s="57"/>
      <c r="S2089" s="57"/>
      <c r="T2089" s="57"/>
    </row>
    <row r="2090" spans="18:20">
      <c r="R2090" s="57"/>
      <c r="S2090" s="57"/>
      <c r="T2090" s="57"/>
    </row>
    <row r="2091" spans="18:20">
      <c r="R2091" s="57"/>
      <c r="S2091" s="57"/>
      <c r="T2091" s="57"/>
    </row>
    <row r="2092" spans="18:20">
      <c r="R2092" s="57"/>
      <c r="S2092" s="57"/>
      <c r="T2092" s="57"/>
    </row>
    <row r="2093" spans="18:20">
      <c r="R2093" s="57"/>
      <c r="S2093" s="57"/>
      <c r="T2093" s="57"/>
    </row>
    <row r="2094" spans="18:20">
      <c r="R2094" s="57"/>
      <c r="S2094" s="57"/>
      <c r="T2094" s="57"/>
    </row>
    <row r="2095" spans="18:20">
      <c r="R2095" s="57"/>
      <c r="S2095" s="57"/>
      <c r="T2095" s="57"/>
    </row>
    <row r="2096" spans="18:20">
      <c r="R2096" s="57"/>
      <c r="S2096" s="57"/>
      <c r="T2096" s="57"/>
    </row>
    <row r="2097" spans="18:20">
      <c r="R2097" s="57"/>
      <c r="S2097" s="57"/>
      <c r="T2097" s="57"/>
    </row>
    <row r="2098" spans="18:20">
      <c r="R2098" s="57"/>
      <c r="S2098" s="57"/>
      <c r="T2098" s="57"/>
    </row>
    <row r="2099" spans="18:20">
      <c r="R2099" s="57"/>
      <c r="S2099" s="57"/>
      <c r="T2099" s="57"/>
    </row>
    <row r="2100" spans="18:20">
      <c r="R2100" s="57"/>
      <c r="S2100" s="57"/>
      <c r="T2100" s="57"/>
    </row>
    <row r="2101" spans="18:20">
      <c r="R2101" s="57"/>
      <c r="S2101" s="57"/>
      <c r="T2101" s="57"/>
    </row>
    <row r="2102" spans="18:20">
      <c r="R2102" s="57"/>
      <c r="S2102" s="57"/>
      <c r="T2102" s="57"/>
    </row>
    <row r="2103" spans="18:20">
      <c r="R2103" s="57"/>
      <c r="S2103" s="57"/>
      <c r="T2103" s="57"/>
    </row>
    <row r="2104" spans="18:20">
      <c r="R2104" s="57"/>
      <c r="S2104" s="57"/>
      <c r="T2104" s="57"/>
    </row>
    <row r="2105" spans="18:20">
      <c r="R2105" s="57"/>
      <c r="S2105" s="57"/>
      <c r="T2105" s="57"/>
    </row>
    <row r="2106" spans="18:20">
      <c r="R2106" s="57"/>
      <c r="S2106" s="57"/>
      <c r="T2106" s="57"/>
    </row>
    <row r="2107" spans="18:20">
      <c r="R2107" s="57"/>
      <c r="S2107" s="57"/>
      <c r="T2107" s="57"/>
    </row>
    <row r="2108" spans="18:20">
      <c r="R2108" s="57"/>
      <c r="S2108" s="57"/>
      <c r="T2108" s="57"/>
    </row>
    <row r="2109" spans="18:20">
      <c r="R2109" s="57"/>
      <c r="S2109" s="57"/>
      <c r="T2109" s="57"/>
    </row>
    <row r="2110" spans="18:20">
      <c r="R2110" s="57"/>
      <c r="S2110" s="57"/>
      <c r="T2110" s="57"/>
    </row>
    <row r="2111" spans="18:20">
      <c r="R2111" s="57"/>
      <c r="S2111" s="57"/>
      <c r="T2111" s="57"/>
    </row>
    <row r="2112" spans="18:20">
      <c r="R2112" s="57"/>
      <c r="S2112" s="57"/>
      <c r="T2112" s="57"/>
    </row>
    <row r="2113" spans="18:20">
      <c r="R2113" s="57"/>
      <c r="S2113" s="57"/>
      <c r="T2113" s="57"/>
    </row>
    <row r="2114" spans="18:20">
      <c r="R2114" s="57"/>
      <c r="S2114" s="57"/>
      <c r="T2114" s="57"/>
    </row>
    <row r="2115" spans="18:20">
      <c r="R2115" s="57"/>
      <c r="S2115" s="57"/>
      <c r="T2115" s="57"/>
    </row>
    <row r="2116" spans="18:20">
      <c r="R2116" s="57"/>
      <c r="S2116" s="57"/>
      <c r="T2116" s="57"/>
    </row>
    <row r="2117" spans="18:20">
      <c r="R2117" s="57"/>
      <c r="S2117" s="57"/>
      <c r="T2117" s="57"/>
    </row>
    <row r="2118" spans="18:20">
      <c r="R2118" s="57"/>
      <c r="S2118" s="57"/>
      <c r="T2118" s="57"/>
    </row>
    <row r="2119" spans="18:20">
      <c r="R2119" s="57"/>
      <c r="S2119" s="57"/>
      <c r="T2119" s="57"/>
    </row>
    <row r="2120" spans="18:20">
      <c r="R2120" s="57"/>
      <c r="S2120" s="57"/>
      <c r="T2120" s="57"/>
    </row>
    <row r="2121" spans="18:20">
      <c r="R2121" s="57"/>
      <c r="S2121" s="57"/>
      <c r="T2121" s="57"/>
    </row>
    <row r="2122" spans="18:20">
      <c r="R2122" s="57"/>
      <c r="S2122" s="57"/>
      <c r="T2122" s="57"/>
    </row>
    <row r="2123" spans="18:20">
      <c r="R2123" s="57"/>
      <c r="S2123" s="57"/>
      <c r="T2123" s="57"/>
    </row>
    <row r="2124" spans="18:20">
      <c r="R2124" s="57"/>
      <c r="S2124" s="57"/>
      <c r="T2124" s="57"/>
    </row>
    <row r="2125" spans="18:20">
      <c r="R2125" s="57"/>
      <c r="S2125" s="57"/>
      <c r="T2125" s="57"/>
    </row>
    <row r="2126" spans="18:20">
      <c r="R2126" s="57"/>
      <c r="S2126" s="57"/>
      <c r="T2126" s="57"/>
    </row>
    <row r="2127" spans="18:20">
      <c r="R2127" s="57"/>
      <c r="S2127" s="57"/>
      <c r="T2127" s="57"/>
    </row>
    <row r="2128" spans="18:20">
      <c r="R2128" s="57"/>
      <c r="S2128" s="57"/>
      <c r="T2128" s="57"/>
    </row>
    <row r="2129" spans="18:20">
      <c r="R2129" s="57"/>
      <c r="S2129" s="57"/>
      <c r="T2129" s="57"/>
    </row>
    <row r="2130" spans="18:20">
      <c r="R2130" s="57"/>
      <c r="S2130" s="57"/>
      <c r="T2130" s="57"/>
    </row>
    <row r="2131" spans="18:20">
      <c r="R2131" s="57"/>
      <c r="S2131" s="57"/>
      <c r="T2131" s="57"/>
    </row>
    <row r="2132" spans="18:20">
      <c r="R2132" s="57"/>
      <c r="S2132" s="57"/>
      <c r="T2132" s="57"/>
    </row>
    <row r="2133" spans="18:20">
      <c r="R2133" s="57"/>
      <c r="S2133" s="57"/>
      <c r="T2133" s="57"/>
    </row>
  </sheetData>
  <sheetProtection password="CB70" sheet="1" objects="1" scenarios="1" formatCells="0"/>
  <customSheetViews>
    <customSheetView guid="{95D0C6C0-F15D-449A-B6BA-3466C2F1E3FF}" scale="90" showGridLines="0" showRowCol="0" zeroValues="0" fitToPage="1" hiddenColumns="1" showRuler="0">
      <selection activeCell="B27" sqref="B27:F28"/>
      <rowBreaks count="1" manualBreakCount="1">
        <brk id="142" max="11" man="1"/>
      </rowBreaks>
      <pageMargins left="0.55118110236220474" right="0.35433070866141736" top="0" bottom="0" header="0" footer="0"/>
      <printOptions horizontalCentered="1" verticalCentered="1"/>
      <pageSetup paperSize="9" scale="75" orientation="portrait" blackAndWhite="1" r:id="rId1"/>
      <headerFooter alignWithMargins="0"/>
    </customSheetView>
  </customSheetViews>
  <mergeCells count="614">
    <mergeCell ref="BQ11:BR11"/>
    <mergeCell ref="BQ12:BR12"/>
    <mergeCell ref="BT11:CC11"/>
    <mergeCell ref="BT10:CC10"/>
    <mergeCell ref="F125:I125"/>
    <mergeCell ref="K125:L125"/>
    <mergeCell ref="F70:I70"/>
    <mergeCell ref="K70:L70"/>
    <mergeCell ref="K58:L58"/>
    <mergeCell ref="K54:L54"/>
    <mergeCell ref="BQ20:BR20"/>
    <mergeCell ref="BQ21:BR21"/>
    <mergeCell ref="BQ22:BR22"/>
    <mergeCell ref="BQ24:BR24"/>
    <mergeCell ref="BQ25:BR25"/>
    <mergeCell ref="BQ10:BR10"/>
    <mergeCell ref="BT12:CC12"/>
    <mergeCell ref="BQ13:BR13"/>
    <mergeCell ref="BQ14:BR14"/>
    <mergeCell ref="BO24:BP24"/>
    <mergeCell ref="BO23:BP23"/>
    <mergeCell ref="BO13:BP13"/>
    <mergeCell ref="BO18:BP18"/>
    <mergeCell ref="BQ18:BR18"/>
    <mergeCell ref="K128:L128"/>
    <mergeCell ref="B129:E129"/>
    <mergeCell ref="F129:I129"/>
    <mergeCell ref="K129:L129"/>
    <mergeCell ref="F122:I122"/>
    <mergeCell ref="M21:Q21"/>
    <mergeCell ref="BO19:BP19"/>
    <mergeCell ref="BO22:BP22"/>
    <mergeCell ref="E25:F25"/>
    <mergeCell ref="J26:K26"/>
    <mergeCell ref="B118:E118"/>
    <mergeCell ref="F118:I118"/>
    <mergeCell ref="K118:L118"/>
    <mergeCell ref="K122:L122"/>
    <mergeCell ref="B19:C19"/>
    <mergeCell ref="B119:E119"/>
    <mergeCell ref="F119:I119"/>
    <mergeCell ref="K119:L119"/>
    <mergeCell ref="B116:E116"/>
    <mergeCell ref="H25:I25"/>
    <mergeCell ref="BO21:BP21"/>
    <mergeCell ref="BO20:BP20"/>
    <mergeCell ref="H20:K20"/>
    <mergeCell ref="K123:L123"/>
    <mergeCell ref="K120:L120"/>
    <mergeCell ref="B121:E121"/>
    <mergeCell ref="F121:I121"/>
    <mergeCell ref="K121:L121"/>
    <mergeCell ref="B122:E122"/>
    <mergeCell ref="B127:E127"/>
    <mergeCell ref="F127:I127"/>
    <mergeCell ref="K127:L127"/>
    <mergeCell ref="B124:E124"/>
    <mergeCell ref="F124:I124"/>
    <mergeCell ref="K124:L124"/>
    <mergeCell ref="B125:E125"/>
    <mergeCell ref="K126:L126"/>
    <mergeCell ref="B126:E126"/>
    <mergeCell ref="F126:I126"/>
    <mergeCell ref="B123:E123"/>
    <mergeCell ref="K116:L116"/>
    <mergeCell ref="B117:E117"/>
    <mergeCell ref="F117:I117"/>
    <mergeCell ref="K117:L117"/>
    <mergeCell ref="B114:E114"/>
    <mergeCell ref="F114:I114"/>
    <mergeCell ref="K114:L114"/>
    <mergeCell ref="B115:E115"/>
    <mergeCell ref="F115:I115"/>
    <mergeCell ref="F116:I116"/>
    <mergeCell ref="K110:L110"/>
    <mergeCell ref="B111:E111"/>
    <mergeCell ref="F111:I111"/>
    <mergeCell ref="K111:L111"/>
    <mergeCell ref="K115:L115"/>
    <mergeCell ref="B112:E112"/>
    <mergeCell ref="F112:I112"/>
    <mergeCell ref="K112:L112"/>
    <mergeCell ref="B113:E113"/>
    <mergeCell ref="F113:I113"/>
    <mergeCell ref="K113:L113"/>
    <mergeCell ref="K106:L106"/>
    <mergeCell ref="B107:E107"/>
    <mergeCell ref="F107:I107"/>
    <mergeCell ref="K107:L107"/>
    <mergeCell ref="B108:E108"/>
    <mergeCell ref="F108:I108"/>
    <mergeCell ref="K108:L108"/>
    <mergeCell ref="B109:E109"/>
    <mergeCell ref="F109:I109"/>
    <mergeCell ref="K109:L109"/>
    <mergeCell ref="K102:L102"/>
    <mergeCell ref="B103:E103"/>
    <mergeCell ref="F103:I103"/>
    <mergeCell ref="K103:L103"/>
    <mergeCell ref="B104:E104"/>
    <mergeCell ref="F104:I104"/>
    <mergeCell ref="K104:L104"/>
    <mergeCell ref="B105:E105"/>
    <mergeCell ref="F105:I105"/>
    <mergeCell ref="K105:L105"/>
    <mergeCell ref="K98:L98"/>
    <mergeCell ref="B99:E99"/>
    <mergeCell ref="F99:I99"/>
    <mergeCell ref="K99:L99"/>
    <mergeCell ref="B100:E100"/>
    <mergeCell ref="F100:I100"/>
    <mergeCell ref="K100:L100"/>
    <mergeCell ref="B101:E101"/>
    <mergeCell ref="F101:I101"/>
    <mergeCell ref="K101:L101"/>
    <mergeCell ref="K94:L94"/>
    <mergeCell ref="B95:E95"/>
    <mergeCell ref="F95:I95"/>
    <mergeCell ref="K95:L95"/>
    <mergeCell ref="B96:E96"/>
    <mergeCell ref="F96:I96"/>
    <mergeCell ref="K96:L96"/>
    <mergeCell ref="B97:E97"/>
    <mergeCell ref="F97:I97"/>
    <mergeCell ref="K97:L97"/>
    <mergeCell ref="B94:E94"/>
    <mergeCell ref="K90:L90"/>
    <mergeCell ref="B91:E91"/>
    <mergeCell ref="F91:I91"/>
    <mergeCell ref="K91:L91"/>
    <mergeCell ref="B92:E92"/>
    <mergeCell ref="F92:I92"/>
    <mergeCell ref="K92:L92"/>
    <mergeCell ref="B93:E93"/>
    <mergeCell ref="F93:I93"/>
    <mergeCell ref="K93:L93"/>
    <mergeCell ref="B90:E90"/>
    <mergeCell ref="F90:I90"/>
    <mergeCell ref="K86:L86"/>
    <mergeCell ref="B87:E87"/>
    <mergeCell ref="F87:I87"/>
    <mergeCell ref="K87:L87"/>
    <mergeCell ref="B88:E88"/>
    <mergeCell ref="F88:I88"/>
    <mergeCell ref="K88:L88"/>
    <mergeCell ref="B89:E89"/>
    <mergeCell ref="F89:I89"/>
    <mergeCell ref="K89:L89"/>
    <mergeCell ref="B86:E86"/>
    <mergeCell ref="F86:I86"/>
    <mergeCell ref="K82:L82"/>
    <mergeCell ref="B83:E83"/>
    <mergeCell ref="F83:I83"/>
    <mergeCell ref="K83:L83"/>
    <mergeCell ref="B84:E84"/>
    <mergeCell ref="F84:I84"/>
    <mergeCell ref="K84:L84"/>
    <mergeCell ref="B85:E85"/>
    <mergeCell ref="F85:I85"/>
    <mergeCell ref="K85:L85"/>
    <mergeCell ref="B82:E82"/>
    <mergeCell ref="F82:I82"/>
    <mergeCell ref="K78:L78"/>
    <mergeCell ref="B79:E79"/>
    <mergeCell ref="F79:I79"/>
    <mergeCell ref="K79:L79"/>
    <mergeCell ref="B80:E80"/>
    <mergeCell ref="F80:I80"/>
    <mergeCell ref="K80:L80"/>
    <mergeCell ref="B81:E81"/>
    <mergeCell ref="F81:I81"/>
    <mergeCell ref="K81:L81"/>
    <mergeCell ref="K74:L74"/>
    <mergeCell ref="B75:E75"/>
    <mergeCell ref="F75:I75"/>
    <mergeCell ref="K75:L75"/>
    <mergeCell ref="B76:E76"/>
    <mergeCell ref="F76:I76"/>
    <mergeCell ref="K76:L76"/>
    <mergeCell ref="B77:E77"/>
    <mergeCell ref="F77:I77"/>
    <mergeCell ref="K77:L77"/>
    <mergeCell ref="K69:L69"/>
    <mergeCell ref="B68:E68"/>
    <mergeCell ref="F68:I68"/>
    <mergeCell ref="B73:E73"/>
    <mergeCell ref="F73:I73"/>
    <mergeCell ref="K73:L73"/>
    <mergeCell ref="B71:E71"/>
    <mergeCell ref="F71:I71"/>
    <mergeCell ref="K71:L71"/>
    <mergeCell ref="B72:E72"/>
    <mergeCell ref="F72:I72"/>
    <mergeCell ref="K72:L72"/>
    <mergeCell ref="B69:E69"/>
    <mergeCell ref="K68:L68"/>
    <mergeCell ref="F60:I60"/>
    <mergeCell ref="B64:E64"/>
    <mergeCell ref="H35:J35"/>
    <mergeCell ref="C35:D35"/>
    <mergeCell ref="C37:D37"/>
    <mergeCell ref="B48:E48"/>
    <mergeCell ref="B45:E45"/>
    <mergeCell ref="F61:I61"/>
    <mergeCell ref="A40:K41"/>
    <mergeCell ref="K60:L60"/>
    <mergeCell ref="F63:I63"/>
    <mergeCell ref="K55:L55"/>
    <mergeCell ref="K56:L56"/>
    <mergeCell ref="K61:L61"/>
    <mergeCell ref="B55:E55"/>
    <mergeCell ref="K57:L57"/>
    <mergeCell ref="F55:I55"/>
    <mergeCell ref="B59:E59"/>
    <mergeCell ref="F59:I59"/>
    <mergeCell ref="K59:L59"/>
    <mergeCell ref="B61:E61"/>
    <mergeCell ref="F57:I57"/>
    <mergeCell ref="B52:E52"/>
    <mergeCell ref="B58:E58"/>
    <mergeCell ref="K65:L65"/>
    <mergeCell ref="B65:E65"/>
    <mergeCell ref="F66:I66"/>
    <mergeCell ref="K66:L66"/>
    <mergeCell ref="K62:L62"/>
    <mergeCell ref="K63:L63"/>
    <mergeCell ref="F65:I65"/>
    <mergeCell ref="B63:E63"/>
    <mergeCell ref="K64:L64"/>
    <mergeCell ref="B2:K3"/>
    <mergeCell ref="D9:E9"/>
    <mergeCell ref="G4:K4"/>
    <mergeCell ref="G5:J5"/>
    <mergeCell ref="B5:E5"/>
    <mergeCell ref="B32:F32"/>
    <mergeCell ref="B20:F21"/>
    <mergeCell ref="E23:F23"/>
    <mergeCell ref="E24:F24"/>
    <mergeCell ref="D10:E10"/>
    <mergeCell ref="B10:C10"/>
    <mergeCell ref="B6:C6"/>
    <mergeCell ref="B7:C7"/>
    <mergeCell ref="D6:E6"/>
    <mergeCell ref="D7:E7"/>
    <mergeCell ref="B9:C9"/>
    <mergeCell ref="B8:E8"/>
    <mergeCell ref="G19:J19"/>
    <mergeCell ref="G9:J9"/>
    <mergeCell ref="G10:J10"/>
    <mergeCell ref="G11:J11"/>
    <mergeCell ref="B11:E11"/>
    <mergeCell ref="B133:E133"/>
    <mergeCell ref="B132:E132"/>
    <mergeCell ref="B138:E138"/>
    <mergeCell ref="F58:I58"/>
    <mergeCell ref="F142:I142"/>
    <mergeCell ref="F138:I138"/>
    <mergeCell ref="B141:E141"/>
    <mergeCell ref="B140:E140"/>
    <mergeCell ref="E34:F34"/>
    <mergeCell ref="E36:F36"/>
    <mergeCell ref="F123:I123"/>
    <mergeCell ref="B128:E128"/>
    <mergeCell ref="B134:E134"/>
    <mergeCell ref="F130:I130"/>
    <mergeCell ref="B78:E78"/>
    <mergeCell ref="F78:I78"/>
    <mergeCell ref="F141:I141"/>
    <mergeCell ref="F134:I134"/>
    <mergeCell ref="B131:E131"/>
    <mergeCell ref="F131:I131"/>
    <mergeCell ref="F94:I94"/>
    <mergeCell ref="B98:E98"/>
    <mergeCell ref="B137:E137"/>
    <mergeCell ref="F128:I128"/>
    <mergeCell ref="B150:E150"/>
    <mergeCell ref="B151:E151"/>
    <mergeCell ref="B152:E152"/>
    <mergeCell ref="F152:K152"/>
    <mergeCell ref="B49:E49"/>
    <mergeCell ref="F47:I47"/>
    <mergeCell ref="F46:I46"/>
    <mergeCell ref="F43:I43"/>
    <mergeCell ref="F44:I44"/>
    <mergeCell ref="F49:I49"/>
    <mergeCell ref="B44:E44"/>
    <mergeCell ref="B43:E43"/>
    <mergeCell ref="F48:I48"/>
    <mergeCell ref="B46:E46"/>
    <mergeCell ref="F135:I135"/>
    <mergeCell ref="B136:E136"/>
    <mergeCell ref="F136:I136"/>
    <mergeCell ref="B56:E56"/>
    <mergeCell ref="B66:E66"/>
    <mergeCell ref="F137:I137"/>
    <mergeCell ref="F132:I132"/>
    <mergeCell ref="B120:E120"/>
    <mergeCell ref="F120:I120"/>
    <mergeCell ref="B139:E139"/>
    <mergeCell ref="BQ8:BR8"/>
    <mergeCell ref="BO6:BP6"/>
    <mergeCell ref="BO7:BP7"/>
    <mergeCell ref="F140:I140"/>
    <mergeCell ref="F69:I69"/>
    <mergeCell ref="F62:I62"/>
    <mergeCell ref="B62:E62"/>
    <mergeCell ref="F56:I56"/>
    <mergeCell ref="B54:E54"/>
    <mergeCell ref="F54:I54"/>
    <mergeCell ref="B51:E51"/>
    <mergeCell ref="F133:I133"/>
    <mergeCell ref="B135:E135"/>
    <mergeCell ref="F98:I98"/>
    <mergeCell ref="B102:E102"/>
    <mergeCell ref="F102:I102"/>
    <mergeCell ref="B106:E106"/>
    <mergeCell ref="F106:I106"/>
    <mergeCell ref="B110:E110"/>
    <mergeCell ref="F110:I110"/>
    <mergeCell ref="B57:E57"/>
    <mergeCell ref="F52:I52"/>
    <mergeCell ref="F64:I64"/>
    <mergeCell ref="B60:E60"/>
    <mergeCell ref="M6:Q6"/>
    <mergeCell ref="BO8:BP8"/>
    <mergeCell ref="M5:Q5"/>
    <mergeCell ref="G6:J6"/>
    <mergeCell ref="G8:J8"/>
    <mergeCell ref="G7:J7"/>
    <mergeCell ref="CD2:CS2"/>
    <mergeCell ref="CE9:CK9"/>
    <mergeCell ref="BS2:CC2"/>
    <mergeCell ref="BT3:CC3"/>
    <mergeCell ref="BT4:CC4"/>
    <mergeCell ref="M2:BR2"/>
    <mergeCell ref="M3:Q3"/>
    <mergeCell ref="BO3:BP3"/>
    <mergeCell ref="BO4:BP4"/>
    <mergeCell ref="M4:Q4"/>
    <mergeCell ref="BO9:BP9"/>
    <mergeCell ref="M7:Q7"/>
    <mergeCell ref="BQ3:BR3"/>
    <mergeCell ref="BQ4:BR4"/>
    <mergeCell ref="BQ5:BR5"/>
    <mergeCell ref="BQ6:BR6"/>
    <mergeCell ref="BQ9:BR9"/>
    <mergeCell ref="BQ7:BR7"/>
    <mergeCell ref="CE3:CK3"/>
    <mergeCell ref="CR3:CS3"/>
    <mergeCell ref="CR8:CS8"/>
    <mergeCell ref="CR9:CS9"/>
    <mergeCell ref="CR6:CS6"/>
    <mergeCell ref="CR7:CS7"/>
    <mergeCell ref="CL3:CQ3"/>
    <mergeCell ref="CR4:CS4"/>
    <mergeCell ref="CR5:CS5"/>
    <mergeCell ref="CE7:CK7"/>
    <mergeCell ref="CE8:CK8"/>
    <mergeCell ref="CD13:CS13"/>
    <mergeCell ref="BO32:BP32"/>
    <mergeCell ref="CE4:CK4"/>
    <mergeCell ref="CE5:CK5"/>
    <mergeCell ref="CE6:CK6"/>
    <mergeCell ref="CE12:CK12"/>
    <mergeCell ref="CL4:CQ4"/>
    <mergeCell ref="CL5:CQ5"/>
    <mergeCell ref="CL6:CQ6"/>
    <mergeCell ref="CL7:CQ7"/>
    <mergeCell ref="CL12:CQ12"/>
    <mergeCell ref="CE11:CK11"/>
    <mergeCell ref="BT5:CC5"/>
    <mergeCell ref="BT6:CC6"/>
    <mergeCell ref="BT7:CC7"/>
    <mergeCell ref="BT8:CC8"/>
    <mergeCell ref="CL8:CQ8"/>
    <mergeCell ref="CL9:CQ9"/>
    <mergeCell ref="CE10:CK10"/>
    <mergeCell ref="CR10:CS10"/>
    <mergeCell ref="CL10:CQ10"/>
    <mergeCell ref="CR11:CS11"/>
    <mergeCell ref="CE32:CS32"/>
    <mergeCell ref="BO5:BP5"/>
    <mergeCell ref="M8:Q8"/>
    <mergeCell ref="BO11:BP11"/>
    <mergeCell ref="K51:L51"/>
    <mergeCell ref="K48:L48"/>
    <mergeCell ref="M29:Q29"/>
    <mergeCell ref="CE29:CS29"/>
    <mergeCell ref="BT31:CC31"/>
    <mergeCell ref="CE30:CS30"/>
    <mergeCell ref="CD34:CS34"/>
    <mergeCell ref="CD33:CS33"/>
    <mergeCell ref="BS40:BX40"/>
    <mergeCell ref="BY40:CC40"/>
    <mergeCell ref="BT9:CC9"/>
    <mergeCell ref="BO10:BP10"/>
    <mergeCell ref="M11:Q11"/>
    <mergeCell ref="M33:M42"/>
    <mergeCell ref="M23:Q23"/>
    <mergeCell ref="M30:Q30"/>
    <mergeCell ref="M31:Q31"/>
    <mergeCell ref="M13:Q13"/>
    <mergeCell ref="M10:Q10"/>
    <mergeCell ref="M9:Q9"/>
    <mergeCell ref="BT24:CC24"/>
    <mergeCell ref="K49:L49"/>
    <mergeCell ref="M12:Q12"/>
    <mergeCell ref="C22:D22"/>
    <mergeCell ref="H23:K23"/>
    <mergeCell ref="B27:F28"/>
    <mergeCell ref="C15:D15"/>
    <mergeCell ref="C23:D23"/>
    <mergeCell ref="C24:D24"/>
    <mergeCell ref="D19:E19"/>
    <mergeCell ref="E22:F22"/>
    <mergeCell ref="C25:D25"/>
    <mergeCell ref="B17:E17"/>
    <mergeCell ref="H24:I24"/>
    <mergeCell ref="M17:Q17"/>
    <mergeCell ref="G17:J17"/>
    <mergeCell ref="G14:J14"/>
    <mergeCell ref="G13:J13"/>
    <mergeCell ref="G15:J15"/>
    <mergeCell ref="M14:Q14"/>
    <mergeCell ref="M19:Q19"/>
    <mergeCell ref="B12:E12"/>
    <mergeCell ref="CE31:CS31"/>
    <mergeCell ref="BY36:CC36"/>
    <mergeCell ref="CL11:CQ11"/>
    <mergeCell ref="BS41:BX41"/>
    <mergeCell ref="CD14:CS14"/>
    <mergeCell ref="BS33:CC33"/>
    <mergeCell ref="CE28:CS28"/>
    <mergeCell ref="BY37:CC37"/>
    <mergeCell ref="BS36:BX36"/>
    <mergeCell ref="BS37:BX37"/>
    <mergeCell ref="BS35:BX35"/>
    <mergeCell ref="BY35:CC35"/>
    <mergeCell ref="CD35:CS35"/>
    <mergeCell ref="CD20:CS20"/>
    <mergeCell ref="BT29:CC29"/>
    <mergeCell ref="BT30:CC30"/>
    <mergeCell ref="BT22:CC22"/>
    <mergeCell ref="CD16:CS16"/>
    <mergeCell ref="CD17:CS17"/>
    <mergeCell ref="BT18:CC18"/>
    <mergeCell ref="BS34:CC34"/>
    <mergeCell ref="BS39:BX39"/>
    <mergeCell ref="BY39:CC39"/>
    <mergeCell ref="CR12:CS12"/>
    <mergeCell ref="CD15:CS15"/>
    <mergeCell ref="BO17:BP17"/>
    <mergeCell ref="M27:Q27"/>
    <mergeCell ref="CD19:CS19"/>
    <mergeCell ref="BQ16:BR16"/>
    <mergeCell ref="BT25:CC25"/>
    <mergeCell ref="BT26:CC26"/>
    <mergeCell ref="BO27:BP27"/>
    <mergeCell ref="BT23:CC23"/>
    <mergeCell ref="M15:Q15"/>
    <mergeCell ref="CD22:CS22"/>
    <mergeCell ref="BQ23:BR23"/>
    <mergeCell ref="CD23:CS23"/>
    <mergeCell ref="CD18:CS18"/>
    <mergeCell ref="BT16:CC16"/>
    <mergeCell ref="CE27:CS27"/>
    <mergeCell ref="BO16:BP16"/>
    <mergeCell ref="CD25:CS25"/>
    <mergeCell ref="CD26:CS26"/>
    <mergeCell ref="CD21:CS21"/>
    <mergeCell ref="CD24:CS24"/>
    <mergeCell ref="BQ26:BR26"/>
    <mergeCell ref="BQ27:BR27"/>
    <mergeCell ref="M20:Q20"/>
    <mergeCell ref="H34:J34"/>
    <mergeCell ref="B47:E47"/>
    <mergeCell ref="B29:F29"/>
    <mergeCell ref="C34:D34"/>
    <mergeCell ref="B30:F30"/>
    <mergeCell ref="B31:F31"/>
    <mergeCell ref="E35:F35"/>
    <mergeCell ref="B42:E42"/>
    <mergeCell ref="C36:D36"/>
    <mergeCell ref="H32:J32"/>
    <mergeCell ref="K52:L52"/>
    <mergeCell ref="K50:L50"/>
    <mergeCell ref="H27:K27"/>
    <mergeCell ref="G12:J12"/>
    <mergeCell ref="C13:D13"/>
    <mergeCell ref="C14:D14"/>
    <mergeCell ref="H21:K21"/>
    <mergeCell ref="G16:J16"/>
    <mergeCell ref="G18:J18"/>
    <mergeCell ref="B18:C18"/>
    <mergeCell ref="D18:E18"/>
    <mergeCell ref="K42:L42"/>
    <mergeCell ref="H37:J37"/>
    <mergeCell ref="H33:J33"/>
    <mergeCell ref="K43:L43"/>
    <mergeCell ref="E37:F37"/>
    <mergeCell ref="F51:I51"/>
    <mergeCell ref="K45:L45"/>
    <mergeCell ref="K44:L44"/>
    <mergeCell ref="H29:K29"/>
    <mergeCell ref="H28:K28"/>
    <mergeCell ref="B50:E50"/>
    <mergeCell ref="F50:I50"/>
    <mergeCell ref="F42:I42"/>
    <mergeCell ref="B159:K159"/>
    <mergeCell ref="K141:L141"/>
    <mergeCell ref="K142:L142"/>
    <mergeCell ref="B142:E142"/>
    <mergeCell ref="A145:C145"/>
    <mergeCell ref="D145:G145"/>
    <mergeCell ref="K140:L140"/>
    <mergeCell ref="K130:L130"/>
    <mergeCell ref="K131:L131"/>
    <mergeCell ref="K132:L132"/>
    <mergeCell ref="F139:I139"/>
    <mergeCell ref="B158:M158"/>
    <mergeCell ref="K133:L133"/>
    <mergeCell ref="B157:K157"/>
    <mergeCell ref="B156:E156"/>
    <mergeCell ref="F156:K156"/>
    <mergeCell ref="F150:K150"/>
    <mergeCell ref="F155:K155"/>
    <mergeCell ref="B153:E153"/>
    <mergeCell ref="F151:K151"/>
    <mergeCell ref="B154:E154"/>
    <mergeCell ref="B155:E155"/>
    <mergeCell ref="F153:K153"/>
    <mergeCell ref="F154:K154"/>
    <mergeCell ref="B175:H175"/>
    <mergeCell ref="B160:K160"/>
    <mergeCell ref="B161:K161"/>
    <mergeCell ref="B173:M173"/>
    <mergeCell ref="B172:M172"/>
    <mergeCell ref="B174:M174"/>
    <mergeCell ref="B163:M163"/>
    <mergeCell ref="B165:M165"/>
    <mergeCell ref="B164:M164"/>
    <mergeCell ref="B162:M162"/>
    <mergeCell ref="BO12:BP12"/>
    <mergeCell ref="BT13:CC13"/>
    <mergeCell ref="BT17:CC17"/>
    <mergeCell ref="BT19:CC19"/>
    <mergeCell ref="BT20:CC20"/>
    <mergeCell ref="BQ32:BR32"/>
    <mergeCell ref="BQ17:BR17"/>
    <mergeCell ref="BO31:BP31"/>
    <mergeCell ref="BO26:BP26"/>
    <mergeCell ref="BT32:CC32"/>
    <mergeCell ref="BT14:CC14"/>
    <mergeCell ref="BO15:BP15"/>
    <mergeCell ref="BQ15:BR15"/>
    <mergeCell ref="BQ31:BR31"/>
    <mergeCell ref="BO25:BP25"/>
    <mergeCell ref="BS21:CC21"/>
    <mergeCell ref="BO30:BP30"/>
    <mergeCell ref="BO28:BP28"/>
    <mergeCell ref="BQ29:BR29"/>
    <mergeCell ref="BT15:CC15"/>
    <mergeCell ref="BO14:BP14"/>
    <mergeCell ref="BQ28:BR28"/>
    <mergeCell ref="BT27:CC27"/>
    <mergeCell ref="BT28:CC28"/>
    <mergeCell ref="F149:K149"/>
    <mergeCell ref="B130:E130"/>
    <mergeCell ref="K139:L139"/>
    <mergeCell ref="H30:J30"/>
    <mergeCell ref="F45:I45"/>
    <mergeCell ref="K47:L47"/>
    <mergeCell ref="K46:L46"/>
    <mergeCell ref="M25:Q25"/>
    <mergeCell ref="K134:L134"/>
    <mergeCell ref="K137:L137"/>
    <mergeCell ref="K138:L138"/>
    <mergeCell ref="K135:L135"/>
    <mergeCell ref="K53:L53"/>
    <mergeCell ref="N33:N42"/>
    <mergeCell ref="B33:F33"/>
    <mergeCell ref="H38:J38"/>
    <mergeCell ref="H36:J36"/>
    <mergeCell ref="B53:E53"/>
    <mergeCell ref="F53:I53"/>
    <mergeCell ref="B70:E70"/>
    <mergeCell ref="B74:E74"/>
    <mergeCell ref="F74:I74"/>
    <mergeCell ref="B149:E149"/>
    <mergeCell ref="K136:L136"/>
    <mergeCell ref="BY38:CC38"/>
    <mergeCell ref="BQ30:BR30"/>
    <mergeCell ref="M16:Q16"/>
    <mergeCell ref="M32:Q32"/>
    <mergeCell ref="M22:Q22"/>
    <mergeCell ref="M28:Q28"/>
    <mergeCell ref="M24:Q24"/>
    <mergeCell ref="O33:O42"/>
    <mergeCell ref="F148:K148"/>
    <mergeCell ref="BQ19:BR19"/>
    <mergeCell ref="BY41:CC41"/>
    <mergeCell ref="BS38:BX38"/>
    <mergeCell ref="J24:K24"/>
    <mergeCell ref="J25:K25"/>
    <mergeCell ref="BO29:BP29"/>
    <mergeCell ref="P33:P42"/>
    <mergeCell ref="M26:Q26"/>
    <mergeCell ref="M18:Q18"/>
    <mergeCell ref="B147:K147"/>
    <mergeCell ref="B148:E148"/>
    <mergeCell ref="A143:E143"/>
    <mergeCell ref="B67:E67"/>
    <mergeCell ref="F67:I67"/>
    <mergeCell ref="K67:L67"/>
  </mergeCells>
  <phoneticPr fontId="2" type="noConversion"/>
  <dataValidations count="1">
    <dataValidation type="decimal" errorStyle="warning" allowBlank="1" showInputMessage="1" showErrorMessage="1" errorTitle="www.musaozturk.com" error="Buraya yazacağınız veri, mutlaka rakam olmalıdır. Alfabe harfi olmayacaktır. Yazılacak veri, dört işlemde kullanılacaktır." promptTitle="Dikkat" prompt="Yalnız rakam yazılacaktır." sqref="J43:J142">
      <formula1>0.0000001</formula1>
      <formula2>99999999999999900</formula2>
    </dataValidation>
  </dataValidations>
  <printOptions horizontalCentered="1" verticalCentered="1"/>
  <pageMargins left="0.55118110236220474" right="0.35433070866141736" top="0" bottom="0" header="0" footer="0"/>
  <pageSetup paperSize="9" scale="82" orientation="portrait" blackAndWhite="1" horizontalDpi="4294967293" r:id="rId2"/>
  <headerFooter alignWithMargins="0"/>
  <rowBreaks count="1" manualBreakCount="1">
    <brk id="142" max="11" man="1"/>
  </rowBreaks>
  <cellWatches>
    <cellWatch r="G21"/>
    <cellWatch r="G22"/>
    <cellWatch r="G23"/>
    <cellWatch r="G24"/>
    <cellWatch r="G25"/>
    <cellWatch r="G26"/>
    <cellWatch r="G27"/>
  </cellWatches>
  <legacyDrawing r:id="rId3"/>
</worksheet>
</file>

<file path=xl/worksheets/sheet3.xml><?xml version="1.0" encoding="utf-8"?>
<worksheet xmlns="http://schemas.openxmlformats.org/spreadsheetml/2006/main" xmlns:r="http://schemas.openxmlformats.org/officeDocument/2006/relationships">
  <sheetPr codeName="Sayfa9" enableFormatConditionsCalculation="0">
    <tabColor indexed="33"/>
    <pageSetUpPr autoPageBreaks="0"/>
  </sheetPr>
  <dimension ref="A1:IT191"/>
  <sheetViews>
    <sheetView showGridLines="0" showZeros="0" showOutlineSymbols="0" workbookViewId="0">
      <selection activeCell="D6" sqref="D6:E6"/>
    </sheetView>
  </sheetViews>
  <sheetFormatPr defaultColWidth="0" defaultRowHeight="13.2" zeroHeight="1"/>
  <cols>
    <col min="1" max="1" width="3.33203125" style="90" customWidth="1"/>
    <col min="2" max="2" width="5.6640625" style="88" customWidth="1"/>
    <col min="3" max="3" width="1.109375" style="88" customWidth="1"/>
    <col min="4" max="4" width="0.5546875" style="88" customWidth="1"/>
    <col min="5" max="5" width="29.33203125" style="88" customWidth="1"/>
    <col min="6" max="6" width="11.33203125" style="88" customWidth="1"/>
    <col min="7" max="7" width="10.6640625" style="88" customWidth="1"/>
    <col min="8" max="8" width="13.44140625" style="88" customWidth="1"/>
    <col min="9" max="9" width="13.109375" style="88" customWidth="1"/>
    <col min="10" max="10" width="8.88671875" style="88" customWidth="1"/>
    <col min="11" max="11" width="12.5546875" style="88" customWidth="1"/>
    <col min="12" max="12" width="2.88671875" style="88" customWidth="1"/>
    <col min="13" max="13" width="2.5546875" style="88" customWidth="1"/>
    <col min="14" max="248" width="9.109375" style="88" hidden="1" customWidth="1"/>
    <col min="249" max="249" width="10.44140625" style="88" hidden="1" customWidth="1"/>
    <col min="250" max="250" width="2" style="90" customWidth="1"/>
    <col min="251" max="251" width="2.44140625" style="90" customWidth="1"/>
    <col min="252" max="252" width="2.33203125" style="90" customWidth="1"/>
    <col min="253" max="253" width="1.5546875" style="90" customWidth="1"/>
    <col min="254" max="254" width="7.5546875" style="90" customWidth="1"/>
    <col min="255" max="16384" width="0" style="88" hidden="1"/>
  </cols>
  <sheetData>
    <row r="1" spans="1:254" s="89" customFormat="1" ht="5.25" customHeight="1">
      <c r="A1" s="90"/>
      <c r="B1" s="86">
        <v>0</v>
      </c>
      <c r="C1" s="86"/>
      <c r="D1" s="86"/>
      <c r="E1" s="86"/>
      <c r="F1" s="86"/>
      <c r="G1" s="86"/>
      <c r="H1" s="86"/>
      <c r="I1" s="86"/>
      <c r="J1" s="87"/>
      <c r="K1" s="87">
        <v>7</v>
      </c>
      <c r="L1" s="87">
        <v>8</v>
      </c>
      <c r="M1" s="869">
        <v>3</v>
      </c>
      <c r="N1" s="88"/>
      <c r="O1" s="88"/>
      <c r="P1" s="88"/>
      <c r="Q1" s="88"/>
      <c r="R1" s="88"/>
      <c r="S1" s="88"/>
      <c r="T1" s="88"/>
      <c r="U1" s="88"/>
      <c r="V1" s="88"/>
      <c r="W1" s="88"/>
      <c r="X1" s="88"/>
      <c r="IP1" s="90"/>
      <c r="IQ1" s="90"/>
      <c r="IR1" s="90"/>
      <c r="IS1" s="90"/>
      <c r="IT1" s="90"/>
    </row>
    <row r="2" spans="1:254" s="89" customFormat="1" ht="17.100000000000001" customHeight="1">
      <c r="A2" s="90"/>
      <c r="B2" s="1460" t="str">
        <f>'VERİ GİRİŞİ'!B29</f>
        <v>T.C.</v>
      </c>
      <c r="C2" s="1460"/>
      <c r="D2" s="1460"/>
      <c r="E2" s="1460"/>
      <c r="F2" s="1460"/>
      <c r="G2" s="1460"/>
      <c r="H2" s="1460"/>
      <c r="I2" s="1460"/>
      <c r="J2" s="1460"/>
      <c r="K2" s="1460"/>
      <c r="L2" s="1460"/>
      <c r="M2" s="90"/>
      <c r="N2" s="88"/>
      <c r="O2" s="88"/>
      <c r="P2" s="88"/>
      <c r="Q2" s="88"/>
      <c r="R2" s="88"/>
      <c r="S2" s="88"/>
      <c r="T2" s="88"/>
      <c r="U2" s="88"/>
      <c r="V2" s="88"/>
      <c r="W2" s="88"/>
      <c r="X2" s="88"/>
      <c r="IP2" s="90"/>
      <c r="IQ2" s="90"/>
      <c r="IR2" s="90"/>
      <c r="IS2" s="90"/>
      <c r="IT2" s="90"/>
    </row>
    <row r="3" spans="1:254" s="89" customFormat="1" ht="17.100000000000001" customHeight="1">
      <c r="A3" s="965" t="s">
        <v>300</v>
      </c>
      <c r="B3" s="1460" t="str">
        <f>'VERİ GİRİŞİ'!B30</f>
        <v>KARATAY KAYMAKAMLIĞI</v>
      </c>
      <c r="C3" s="1460"/>
      <c r="D3" s="1460"/>
      <c r="E3" s="1460"/>
      <c r="F3" s="1460"/>
      <c r="G3" s="1460"/>
      <c r="H3" s="1460"/>
      <c r="I3" s="1460"/>
      <c r="J3" s="1460"/>
      <c r="K3" s="1460"/>
      <c r="L3" s="1460"/>
      <c r="M3" s="90"/>
      <c r="N3" s="88"/>
      <c r="O3" s="88"/>
      <c r="P3" s="88"/>
      <c r="Q3" s="88"/>
      <c r="R3" s="88"/>
      <c r="S3" s="88"/>
      <c r="T3" s="88"/>
      <c r="U3" s="88"/>
      <c r="V3" s="88"/>
      <c r="W3" s="88"/>
      <c r="X3" s="88"/>
      <c r="IP3" s="90"/>
      <c r="IQ3" s="90"/>
      <c r="IR3" s="90"/>
      <c r="IS3" s="90"/>
      <c r="IT3" s="90"/>
    </row>
    <row r="4" spans="1:254" s="89" customFormat="1" ht="17.100000000000001" customHeight="1">
      <c r="A4" s="90"/>
      <c r="B4" s="1460" t="str">
        <f>'VERİ GİRİŞİ'!B31</f>
        <v>Zeliha Seymen İlkokulu Müdürlüğü</v>
      </c>
      <c r="C4" s="1460"/>
      <c r="D4" s="1460"/>
      <c r="E4" s="1460"/>
      <c r="F4" s="1460"/>
      <c r="G4" s="1460"/>
      <c r="H4" s="1460"/>
      <c r="I4" s="1460"/>
      <c r="J4" s="1460"/>
      <c r="K4" s="1460"/>
      <c r="L4" s="1460"/>
      <c r="M4" s="90"/>
      <c r="N4" s="88"/>
      <c r="O4" s="88"/>
      <c r="P4" s="88"/>
      <c r="Q4" s="88"/>
      <c r="R4" s="88"/>
      <c r="S4" s="88"/>
      <c r="T4" s="88"/>
      <c r="U4" s="88"/>
      <c r="V4" s="88"/>
      <c r="W4" s="88"/>
      <c r="X4" s="88"/>
      <c r="IP4" s="90"/>
      <c r="IQ4" s="90"/>
      <c r="IR4" s="90"/>
      <c r="IS4" s="90"/>
      <c r="IT4" s="90"/>
    </row>
    <row r="5" spans="1:254" s="89" customFormat="1" ht="14.25" customHeight="1">
      <c r="A5" s="90"/>
      <c r="B5" s="1460">
        <f>'VERİ GİRİŞİ'!B32</f>
        <v>0</v>
      </c>
      <c r="C5" s="1460"/>
      <c r="D5" s="1460"/>
      <c r="E5" s="1460"/>
      <c r="F5" s="1460"/>
      <c r="G5" s="1460"/>
      <c r="H5" s="1460"/>
      <c r="I5" s="1460"/>
      <c r="J5" s="1460"/>
      <c r="K5" s="1460"/>
      <c r="L5" s="1460"/>
      <c r="M5" s="90"/>
      <c r="N5" s="88"/>
      <c r="O5" s="88"/>
      <c r="P5" s="88"/>
      <c r="Q5" s="88"/>
      <c r="R5" s="88"/>
      <c r="S5" s="88"/>
      <c r="T5" s="88"/>
      <c r="U5" s="88"/>
      <c r="V5" s="88"/>
      <c r="W5" s="88"/>
      <c r="X5" s="88"/>
      <c r="IP5" s="90"/>
      <c r="IQ5" s="90"/>
      <c r="IR5" s="90"/>
      <c r="IS5" s="90"/>
      <c r="IT5" s="90"/>
    </row>
    <row r="6" spans="1:254" s="89" customFormat="1" ht="17.100000000000001" customHeight="1">
      <c r="A6" s="90"/>
      <c r="B6" s="859" t="s">
        <v>799</v>
      </c>
      <c r="C6" s="859" t="s">
        <v>213</v>
      </c>
      <c r="D6" s="1483" t="str">
        <f>'VERİ GİRİŞİ'!B18</f>
        <v>E-45199961-841.02/ 120928280</v>
      </c>
      <c r="E6" s="1483"/>
      <c r="F6" s="93"/>
      <c r="G6" s="91"/>
      <c r="H6" s="91"/>
      <c r="I6" s="91"/>
      <c r="J6" s="94"/>
      <c r="K6" s="641">
        <f>'VERİ GİRİŞİ'!K5</f>
        <v>45631</v>
      </c>
      <c r="L6" s="91"/>
      <c r="M6" s="90"/>
      <c r="N6" s="88"/>
      <c r="O6" s="88"/>
      <c r="P6" s="88"/>
      <c r="Q6" s="88"/>
      <c r="R6" s="88"/>
      <c r="S6" s="88"/>
      <c r="T6" s="88"/>
      <c r="U6" s="88"/>
      <c r="V6" s="88"/>
      <c r="W6" s="88"/>
      <c r="X6" s="88"/>
      <c r="IP6" s="90"/>
      <c r="IQ6" s="90"/>
      <c r="IR6" s="90"/>
      <c r="IS6" s="90"/>
      <c r="IT6" s="90"/>
    </row>
    <row r="7" spans="1:254" s="89" customFormat="1" ht="17.100000000000001" customHeight="1">
      <c r="A7" s="90"/>
      <c r="B7" s="859" t="s">
        <v>666</v>
      </c>
      <c r="C7" s="859" t="s">
        <v>213</v>
      </c>
      <c r="D7" s="1484" t="s">
        <v>798</v>
      </c>
      <c r="E7" s="1484"/>
      <c r="F7" s="93"/>
      <c r="G7" s="91"/>
      <c r="H7" s="91"/>
      <c r="I7" s="86"/>
      <c r="J7" s="91"/>
      <c r="K7" s="91"/>
      <c r="L7" s="95"/>
      <c r="M7" s="90"/>
      <c r="N7" s="88"/>
      <c r="O7" s="88"/>
      <c r="P7" s="88"/>
      <c r="Q7" s="88"/>
      <c r="R7" s="88"/>
      <c r="S7" s="88"/>
      <c r="T7" s="88"/>
      <c r="U7" s="88"/>
      <c r="V7" s="88"/>
      <c r="W7" s="88"/>
      <c r="X7" s="88"/>
      <c r="IP7" s="90"/>
      <c r="IQ7" s="90"/>
      <c r="IR7" s="90"/>
      <c r="IS7" s="90"/>
      <c r="IT7" s="90"/>
    </row>
    <row r="8" spans="1:254" s="89" customFormat="1" ht="17.100000000000001" hidden="1" customHeight="1">
      <c r="A8" s="90"/>
      <c r="B8" s="96"/>
      <c r="C8" s="96"/>
      <c r="D8" s="96"/>
      <c r="E8" s="1489"/>
      <c r="F8" s="1489"/>
      <c r="G8" s="91"/>
      <c r="H8" s="91"/>
      <c r="I8" s="91"/>
      <c r="J8" s="91"/>
      <c r="K8" s="91"/>
      <c r="L8" s="91"/>
      <c r="M8" s="90"/>
      <c r="N8" s="88"/>
      <c r="O8" s="88"/>
      <c r="P8" s="88"/>
      <c r="Q8" s="88"/>
      <c r="R8" s="88"/>
      <c r="S8" s="88"/>
      <c r="T8" s="88"/>
      <c r="U8" s="88"/>
      <c r="V8" s="88"/>
      <c r="W8" s="88"/>
      <c r="X8" s="88"/>
      <c r="IP8" s="90"/>
      <c r="IQ8" s="90"/>
      <c r="IR8" s="90"/>
      <c r="IS8" s="90"/>
      <c r="IT8" s="90"/>
    </row>
    <row r="9" spans="1:254" s="89" customFormat="1" ht="17.100000000000001" hidden="1" customHeight="1">
      <c r="A9" s="90"/>
      <c r="B9" s="91"/>
      <c r="C9" s="91"/>
      <c r="D9" s="91"/>
      <c r="E9" s="91"/>
      <c r="F9" s="1490"/>
      <c r="G9" s="1490"/>
      <c r="H9" s="1490"/>
      <c r="I9" s="1490"/>
      <c r="J9" s="1490"/>
      <c r="K9" s="91"/>
      <c r="L9" s="91"/>
      <c r="M9" s="90"/>
      <c r="N9" s="88"/>
      <c r="O9" s="88"/>
      <c r="P9" s="88"/>
      <c r="Q9" s="88"/>
      <c r="R9" s="88"/>
      <c r="S9" s="88"/>
      <c r="T9" s="88"/>
      <c r="U9" s="88"/>
      <c r="V9" s="88"/>
      <c r="W9" s="88"/>
      <c r="X9" s="88"/>
      <c r="IP9" s="90"/>
      <c r="IQ9" s="90"/>
      <c r="IR9" s="90"/>
      <c r="IS9" s="90"/>
      <c r="IT9" s="90"/>
    </row>
    <row r="10" spans="1:254" s="89" customFormat="1" ht="17.100000000000001" customHeight="1">
      <c r="A10" s="90"/>
      <c r="B10" s="91"/>
      <c r="C10" s="91"/>
      <c r="D10" s="91"/>
      <c r="E10" s="91"/>
      <c r="F10" s="1490" t="s">
        <v>843</v>
      </c>
      <c r="G10" s="1490"/>
      <c r="H10" s="1490"/>
      <c r="I10" s="1490"/>
      <c r="J10" s="1490"/>
      <c r="K10" s="86"/>
      <c r="L10" s="91"/>
      <c r="M10" s="90"/>
      <c r="N10" s="88"/>
      <c r="O10" s="88"/>
      <c r="P10" s="88"/>
      <c r="Q10" s="88"/>
      <c r="R10" s="88"/>
      <c r="S10" s="88"/>
      <c r="T10" s="88"/>
      <c r="U10" s="88"/>
      <c r="V10" s="88"/>
      <c r="W10" s="88"/>
      <c r="X10" s="88"/>
      <c r="IP10" s="90"/>
      <c r="IQ10" s="90"/>
      <c r="IR10" s="90"/>
      <c r="IS10" s="90"/>
      <c r="IT10" s="90"/>
    </row>
    <row r="11" spans="1:254" s="89" customFormat="1" ht="6" customHeight="1">
      <c r="A11" s="90"/>
      <c r="B11" s="91"/>
      <c r="C11" s="91"/>
      <c r="D11" s="91"/>
      <c r="E11" s="91"/>
      <c r="F11" s="96"/>
      <c r="G11" s="96"/>
      <c r="H11" s="96"/>
      <c r="I11" s="96"/>
      <c r="J11" s="96"/>
      <c r="K11" s="91"/>
      <c r="L11" s="91"/>
      <c r="M11" s="90"/>
      <c r="N11" s="88"/>
      <c r="O11" s="88"/>
      <c r="P11" s="88"/>
      <c r="Q11" s="88"/>
      <c r="R11" s="88"/>
      <c r="S11" s="88"/>
      <c r="T11" s="88"/>
      <c r="U11" s="88"/>
      <c r="V11" s="88"/>
      <c r="W11" s="88"/>
      <c r="X11" s="88"/>
      <c r="IP11" s="90"/>
      <c r="IQ11" s="90"/>
      <c r="IR11" s="90"/>
      <c r="IS11" s="90"/>
      <c r="IT11" s="90"/>
    </row>
    <row r="12" spans="1:254" s="89" customFormat="1" ht="17.100000000000001" customHeight="1">
      <c r="A12" s="90"/>
      <c r="B12" s="91"/>
      <c r="C12" s="91"/>
      <c r="D12" s="91"/>
      <c r="E12" s="91"/>
      <c r="F12" s="93"/>
      <c r="G12" s="96"/>
      <c r="H12" s="1490" t="s">
        <v>827</v>
      </c>
      <c r="I12" s="1490"/>
      <c r="J12" s="1490"/>
      <c r="K12" s="97"/>
      <c r="L12" s="97"/>
      <c r="M12" s="90"/>
      <c r="N12" s="88"/>
      <c r="O12" s="88"/>
      <c r="P12" s="88"/>
      <c r="Q12" s="88"/>
      <c r="R12" s="88"/>
      <c r="S12" s="88"/>
      <c r="T12" s="88"/>
      <c r="U12" s="88"/>
      <c r="V12" s="88"/>
      <c r="W12" s="88"/>
      <c r="X12" s="88"/>
      <c r="IP12" s="90"/>
      <c r="IQ12" s="90"/>
      <c r="IR12" s="90"/>
      <c r="IS12" s="90"/>
      <c r="IT12" s="90"/>
    </row>
    <row r="13" spans="1:254" s="89" customFormat="1" ht="1.5" customHeight="1">
      <c r="A13" s="90"/>
      <c r="B13" s="91"/>
      <c r="C13" s="91"/>
      <c r="D13" s="91"/>
      <c r="E13" s="91"/>
      <c r="F13" s="91"/>
      <c r="G13" s="91"/>
      <c r="H13" s="91"/>
      <c r="I13" s="91"/>
      <c r="J13" s="91"/>
      <c r="K13" s="91"/>
      <c r="L13" s="91"/>
      <c r="M13" s="90"/>
      <c r="N13" s="88"/>
      <c r="O13" s="88"/>
      <c r="P13" s="88"/>
      <c r="Q13" s="88"/>
      <c r="R13" s="88"/>
      <c r="S13" s="88"/>
      <c r="T13" s="88"/>
      <c r="U13" s="88"/>
      <c r="V13" s="88"/>
      <c r="W13" s="88"/>
      <c r="X13" s="88"/>
      <c r="IP13" s="90"/>
      <c r="IQ13" s="90"/>
      <c r="IR13" s="90"/>
      <c r="IS13" s="90"/>
      <c r="IT13" s="90"/>
    </row>
    <row r="14" spans="1:254" s="89" customFormat="1" ht="58.5" customHeight="1">
      <c r="A14" s="90"/>
      <c r="B14" s="1493" t="s">
        <v>591</v>
      </c>
      <c r="C14" s="1493"/>
      <c r="D14" s="1493"/>
      <c r="E14" s="1494"/>
      <c r="F14" s="1494"/>
      <c r="G14" s="1494"/>
      <c r="H14" s="1494"/>
      <c r="I14" s="1494"/>
      <c r="J14" s="1494"/>
      <c r="K14" s="1494"/>
      <c r="L14" s="1494"/>
      <c r="M14" s="90"/>
      <c r="N14" s="88"/>
      <c r="O14" s="88"/>
      <c r="P14" s="88"/>
      <c r="Q14" s="88"/>
      <c r="R14" s="88"/>
      <c r="S14" s="88"/>
      <c r="T14" s="88"/>
      <c r="U14" s="88"/>
      <c r="V14" s="88"/>
      <c r="W14" s="88"/>
      <c r="X14" s="88"/>
      <c r="IP14" s="90"/>
      <c r="IQ14" s="90"/>
      <c r="IR14" s="90"/>
      <c r="IS14" s="90"/>
      <c r="IT14" s="90"/>
    </row>
    <row r="15" spans="1:254" s="100" customFormat="1" ht="3.75" customHeight="1">
      <c r="A15" s="90"/>
      <c r="B15" s="98" t="s">
        <v>304</v>
      </c>
      <c r="C15" s="98"/>
      <c r="D15" s="98"/>
      <c r="E15" s="98"/>
      <c r="F15" s="98" t="s">
        <v>305</v>
      </c>
      <c r="G15" s="99"/>
      <c r="H15" s="99"/>
      <c r="I15" s="99"/>
      <c r="J15" s="1491"/>
      <c r="K15" s="1491"/>
      <c r="L15" s="98"/>
      <c r="M15" s="90"/>
      <c r="N15" s="88"/>
      <c r="O15" s="88"/>
      <c r="P15" s="88"/>
      <c r="Q15" s="88"/>
      <c r="R15" s="88"/>
      <c r="S15" s="88"/>
      <c r="T15" s="88"/>
      <c r="U15" s="88"/>
      <c r="V15" s="88"/>
      <c r="W15" s="88"/>
      <c r="X15" s="88"/>
      <c r="IP15" s="90"/>
      <c r="IQ15" s="90"/>
      <c r="IR15" s="90"/>
      <c r="IS15" s="90"/>
      <c r="IT15" s="90"/>
    </row>
    <row r="16" spans="1:254" s="105" customFormat="1" ht="8.25" customHeight="1">
      <c r="A16" s="106"/>
      <c r="B16" s="97"/>
      <c r="C16" s="97"/>
      <c r="D16" s="97"/>
      <c r="E16" s="97"/>
      <c r="F16" s="97"/>
      <c r="G16" s="102"/>
      <c r="H16" s="102"/>
      <c r="I16" s="102"/>
      <c r="J16" s="103"/>
      <c r="K16" s="97"/>
      <c r="L16" s="97"/>
      <c r="M16" s="90"/>
      <c r="N16" s="104"/>
      <c r="O16" s="104"/>
      <c r="P16" s="104"/>
      <c r="Q16" s="104"/>
      <c r="R16" s="104"/>
      <c r="S16" s="104"/>
      <c r="T16" s="104"/>
      <c r="U16" s="104"/>
      <c r="V16" s="104"/>
      <c r="W16" s="104"/>
      <c r="X16" s="104"/>
      <c r="IP16" s="106"/>
      <c r="IQ16" s="106"/>
      <c r="IR16" s="106"/>
      <c r="IS16" s="106"/>
      <c r="IT16" s="106"/>
    </row>
    <row r="17" spans="1:254" s="105" customFormat="1" ht="17.100000000000001" customHeight="1">
      <c r="A17" s="106"/>
      <c r="B17" s="91"/>
      <c r="C17" s="91"/>
      <c r="D17" s="91"/>
      <c r="E17" s="86" t="str">
        <f>INDEX('VERİ GİRİŞİ'!M4:M32,'FİYAT İSTEME'!K1)</f>
        <v>Ferda Nur ALTUN</v>
      </c>
      <c r="F17" s="91" t="s">
        <v>306</v>
      </c>
      <c r="G17" s="1436" t="str">
        <f>INDEX('VERİ GİRİŞİ'!M4:M32,'FİYAT İSTEME'!L1)</f>
        <v>Suat ÖZTOPRAK</v>
      </c>
      <c r="H17" s="1436"/>
      <c r="I17" s="101"/>
      <c r="J17" s="1472" t="str">
        <f>INDEX('VERİ GİRİŞİ'!M4:M32,M1)</f>
        <v>Mehmet Ali DİRİCAN</v>
      </c>
      <c r="K17" s="1472"/>
      <c r="L17" s="1472"/>
      <c r="M17" s="90"/>
      <c r="N17" s="104"/>
      <c r="O17" s="104"/>
      <c r="P17" s="104"/>
      <c r="Q17" s="104"/>
      <c r="R17" s="104"/>
      <c r="S17" s="104"/>
      <c r="T17" s="104"/>
      <c r="U17" s="104"/>
      <c r="V17" s="104"/>
      <c r="W17" s="104"/>
      <c r="X17" s="104"/>
      <c r="IP17" s="106"/>
      <c r="IQ17" s="106"/>
      <c r="IR17" s="106"/>
      <c r="IS17" s="106"/>
      <c r="IT17" s="106"/>
    </row>
    <row r="18" spans="1:254" s="105" customFormat="1" ht="17.100000000000001" customHeight="1">
      <c r="A18" s="106"/>
      <c r="B18" s="91" t="s">
        <v>307</v>
      </c>
      <c r="C18" s="91"/>
      <c r="D18" s="91"/>
      <c r="E18" s="107" t="str">
        <f>INDEX('VERİ GİRİŞİ'!BO4:BO32,'FİYAT İSTEME'!K1)</f>
        <v>Öğretmen</v>
      </c>
      <c r="F18" s="91"/>
      <c r="G18" s="1435" t="str">
        <f>INDEX('VERİ GİRİŞİ'!BO4:BO32,'FİYAT İSTEME'!L1)</f>
        <v>Öğretmen</v>
      </c>
      <c r="H18" s="1436"/>
      <c r="I18" s="101"/>
      <c r="J18" s="1472" t="str">
        <f>INDEX('VERİ GİRİŞİ'!BO4:BO32,M1)</f>
        <v>Müdür Yardımcısı</v>
      </c>
      <c r="K18" s="1472"/>
      <c r="L18" s="1472"/>
      <c r="M18" s="90"/>
      <c r="N18" s="104"/>
      <c r="O18" s="104"/>
      <c r="P18" s="104"/>
      <c r="Q18" s="104"/>
      <c r="R18" s="104"/>
      <c r="S18" s="104"/>
      <c r="T18" s="104"/>
      <c r="U18" s="104"/>
      <c r="V18" s="104"/>
      <c r="W18" s="104"/>
      <c r="X18" s="104"/>
      <c r="IP18" s="106"/>
      <c r="IQ18" s="106"/>
      <c r="IR18" s="106"/>
      <c r="IS18" s="106"/>
      <c r="IT18" s="106"/>
    </row>
    <row r="19" spans="1:254" s="105" customFormat="1" ht="14.25" customHeight="1">
      <c r="A19" s="106"/>
      <c r="B19" s="91"/>
      <c r="C19" s="91"/>
      <c r="D19" s="91"/>
      <c r="E19" s="86">
        <f>INDEX('VERİ GİRİŞİ'!BQ4:BQ32,'FİYAT İSTEME'!K1)</f>
        <v>0</v>
      </c>
      <c r="F19" s="91"/>
      <c r="G19" s="1435">
        <f>INDEX('VERİ GİRİŞİ'!BQ4:BQ32,'FİYAT İSTEME'!L1)</f>
        <v>0</v>
      </c>
      <c r="H19" s="1436"/>
      <c r="I19" s="101"/>
      <c r="J19" s="1472">
        <f>INDEX('VERİ GİRİŞİ'!BQ4:BQ32,'FİYAT İSTEME'!M1)</f>
        <v>0</v>
      </c>
      <c r="K19" s="1472"/>
      <c r="L19" s="1472"/>
      <c r="M19" s="90"/>
      <c r="N19" s="104"/>
      <c r="O19" s="104"/>
      <c r="P19" s="104"/>
      <c r="Q19" s="104"/>
      <c r="R19" s="104"/>
      <c r="S19" s="104"/>
      <c r="T19" s="104"/>
      <c r="U19" s="104"/>
      <c r="V19" s="104"/>
      <c r="W19" s="104"/>
      <c r="X19" s="104"/>
      <c r="IP19" s="106"/>
      <c r="IQ19" s="106"/>
      <c r="IR19" s="106"/>
      <c r="IS19" s="106"/>
      <c r="IT19" s="106"/>
    </row>
    <row r="20" spans="1:254" s="105" customFormat="1" ht="6.75" customHeight="1">
      <c r="A20" s="106"/>
      <c r="B20" s="91"/>
      <c r="C20" s="91"/>
      <c r="D20" s="91"/>
      <c r="E20" s="96"/>
      <c r="F20" s="96"/>
      <c r="G20" s="109"/>
      <c r="H20" s="110"/>
      <c r="I20" s="111"/>
      <c r="J20" s="108"/>
      <c r="K20" s="108"/>
      <c r="L20" s="96"/>
      <c r="M20" s="90"/>
      <c r="N20" s="104"/>
      <c r="O20" s="104"/>
      <c r="P20" s="104"/>
      <c r="Q20" s="104"/>
      <c r="R20" s="104"/>
      <c r="S20" s="104"/>
      <c r="T20" s="104"/>
      <c r="U20" s="104"/>
      <c r="V20" s="104"/>
      <c r="W20" s="104"/>
      <c r="X20" s="104"/>
      <c r="IP20" s="106"/>
      <c r="IQ20" s="106"/>
      <c r="IR20" s="106"/>
      <c r="IS20" s="106"/>
      <c r="IT20" s="106"/>
    </row>
    <row r="21" spans="1:254" s="105" customFormat="1" ht="17.100000000000001" customHeight="1">
      <c r="A21" s="1056">
        <v>1</v>
      </c>
      <c r="B21" s="112" t="s">
        <v>308</v>
      </c>
      <c r="C21" s="113"/>
      <c r="D21" s="113"/>
      <c r="E21" s="1492" t="s">
        <v>309</v>
      </c>
      <c r="F21" s="1492"/>
      <c r="G21" s="1492"/>
      <c r="H21" s="1492"/>
      <c r="I21" s="1492"/>
      <c r="J21" s="113"/>
      <c r="K21" s="113"/>
      <c r="L21" s="114"/>
      <c r="M21" s="90"/>
      <c r="N21" s="104"/>
      <c r="O21" s="104"/>
      <c r="P21" s="104"/>
      <c r="Q21" s="104"/>
      <c r="R21" s="104"/>
      <c r="S21" s="104"/>
      <c r="T21" s="104"/>
      <c r="U21" s="104"/>
      <c r="V21" s="104"/>
      <c r="W21" s="104"/>
      <c r="X21" s="104"/>
      <c r="IP21" s="106"/>
      <c r="IQ21" s="106"/>
      <c r="IR21" s="106"/>
      <c r="IS21" s="106"/>
      <c r="IT21" s="106"/>
    </row>
    <row r="22" spans="1:254" s="100" customFormat="1" ht="21.75" customHeight="1">
      <c r="A22" s="1056">
        <v>1</v>
      </c>
      <c r="B22" s="115" t="s">
        <v>310</v>
      </c>
      <c r="C22" s="1465" t="s">
        <v>311</v>
      </c>
      <c r="D22" s="1485"/>
      <c r="E22" s="1466"/>
      <c r="F22" s="1465" t="s">
        <v>312</v>
      </c>
      <c r="G22" s="1466"/>
      <c r="H22" s="116" t="s">
        <v>313</v>
      </c>
      <c r="I22" s="1129" t="s">
        <v>314</v>
      </c>
      <c r="J22" s="1443" t="s">
        <v>319</v>
      </c>
      <c r="K22" s="1444"/>
      <c r="L22" s="1445"/>
      <c r="M22" s="90"/>
      <c r="N22" s="88"/>
      <c r="O22" s="88"/>
      <c r="P22" s="88"/>
      <c r="Q22" s="88"/>
      <c r="R22" s="88"/>
      <c r="S22" s="88"/>
      <c r="T22" s="88"/>
      <c r="U22" s="88"/>
      <c r="V22" s="88"/>
      <c r="W22" s="88"/>
      <c r="X22" s="88"/>
      <c r="IP22" s="90"/>
      <c r="IQ22" s="90"/>
      <c r="IR22" s="90"/>
      <c r="IS22" s="90"/>
      <c r="IT22" s="90"/>
    </row>
    <row r="23" spans="1:254" s="89" customFormat="1" ht="13.5" customHeight="1">
      <c r="A23" s="882">
        <v>1</v>
      </c>
      <c r="B23" s="635">
        <f>'VERİ GİRİŞİ'!A43</f>
        <v>1</v>
      </c>
      <c r="C23" s="1486" t="str">
        <f>'VERİ GİRİŞİ'!B43</f>
        <v>A/4 FOTOKOPİ KAĞIDI</v>
      </c>
      <c r="D23" s="1487"/>
      <c r="E23" s="1488"/>
      <c r="F23" s="1467" t="str">
        <f>'VERİ GİRİŞİ'!F43</f>
        <v>80 GR</v>
      </c>
      <c r="G23" s="1468"/>
      <c r="H23" s="635" t="str">
        <f>CONCATENATE('VERİ GİRİŞİ'!J43," ",'VERİ GİRİŞİ'!K43)</f>
        <v>45 PAKET</v>
      </c>
      <c r="I23" s="1116"/>
      <c r="J23" s="1440">
        <f>ROUND(SUM(I23*'VERİ GİRİŞİ'!J43),2)</f>
        <v>0</v>
      </c>
      <c r="K23" s="1441"/>
      <c r="L23" s="1442"/>
      <c r="M23" s="90"/>
      <c r="N23" s="88"/>
      <c r="O23" s="88"/>
      <c r="P23" s="88"/>
      <c r="Q23" s="88"/>
      <c r="R23" s="88"/>
      <c r="S23" s="88"/>
      <c r="T23" s="88"/>
      <c r="U23" s="88"/>
      <c r="V23" s="88"/>
      <c r="W23" s="88"/>
      <c r="X23" s="88"/>
      <c r="IP23" s="90"/>
      <c r="IQ23" s="90"/>
      <c r="IR23" s="90"/>
      <c r="IS23" s="90"/>
      <c r="IT23" s="90"/>
    </row>
    <row r="24" spans="1:254" s="89" customFormat="1" ht="13.5" customHeight="1">
      <c r="A24" s="882" t="str">
        <f t="shared" ref="A24:A87" si="0">IF(ISTEXT(C24),1,"")</f>
        <v/>
      </c>
      <c r="B24" s="637">
        <f>'VERİ GİRİŞİ'!A44</f>
        <v>0</v>
      </c>
      <c r="C24" s="1456">
        <f>'VERİ GİRİŞİ'!B44</f>
        <v>0</v>
      </c>
      <c r="D24" s="1457"/>
      <c r="E24" s="1458"/>
      <c r="F24" s="1450">
        <f>'VERİ GİRİŞİ'!F44</f>
        <v>0</v>
      </c>
      <c r="G24" s="1451"/>
      <c r="H24" s="637" t="str">
        <f>CONCATENATE('VERİ GİRİŞİ'!J44," ",'VERİ GİRİŞİ'!K44)</f>
        <v xml:space="preserve"> </v>
      </c>
      <c r="I24" s="1117"/>
      <c r="J24" s="1437">
        <f>ROUND(SUM(I24*'VERİ GİRİŞİ'!J44),2)</f>
        <v>0</v>
      </c>
      <c r="K24" s="1438"/>
      <c r="L24" s="1439"/>
      <c r="M24" s="90"/>
      <c r="N24" s="88"/>
      <c r="O24" s="88"/>
      <c r="P24" s="88"/>
      <c r="Q24" s="88"/>
      <c r="R24" s="88"/>
      <c r="S24" s="88"/>
      <c r="T24" s="88"/>
      <c r="U24" s="88"/>
      <c r="V24" s="88"/>
      <c r="W24" s="88"/>
      <c r="X24" s="88"/>
      <c r="IP24" s="90"/>
      <c r="IQ24" s="90"/>
      <c r="IR24" s="90"/>
      <c r="IS24" s="90"/>
      <c r="IT24" s="90"/>
    </row>
    <row r="25" spans="1:254" s="89" customFormat="1" ht="13.5" customHeight="1">
      <c r="A25" s="882" t="str">
        <f t="shared" si="0"/>
        <v/>
      </c>
      <c r="B25" s="637">
        <f>'VERİ GİRİŞİ'!A45</f>
        <v>0</v>
      </c>
      <c r="C25" s="1456">
        <f>'VERİ GİRİŞİ'!B45</f>
        <v>0</v>
      </c>
      <c r="D25" s="1457"/>
      <c r="E25" s="1458"/>
      <c r="F25" s="1450">
        <f>'VERİ GİRİŞİ'!F45</f>
        <v>0</v>
      </c>
      <c r="G25" s="1451"/>
      <c r="H25" s="637" t="str">
        <f>CONCATENATE('VERİ GİRİŞİ'!J45," ",'VERİ GİRİŞİ'!K45)</f>
        <v xml:space="preserve"> </v>
      </c>
      <c r="I25" s="1117"/>
      <c r="J25" s="1437">
        <f>ROUND(SUM(I25*'VERİ GİRİŞİ'!J45),2)</f>
        <v>0</v>
      </c>
      <c r="K25" s="1438"/>
      <c r="L25" s="1439"/>
      <c r="M25" s="90"/>
      <c r="N25" s="88"/>
      <c r="O25" s="88"/>
      <c r="P25" s="88"/>
      <c r="Q25" s="88"/>
      <c r="R25" s="88"/>
      <c r="S25" s="88"/>
      <c r="T25" s="88"/>
      <c r="U25" s="88"/>
      <c r="V25" s="88"/>
      <c r="W25" s="88"/>
      <c r="X25" s="88"/>
      <c r="IP25" s="90"/>
      <c r="IQ25" s="90"/>
      <c r="IR25" s="90"/>
      <c r="IS25" s="90"/>
      <c r="IT25" s="90"/>
    </row>
    <row r="26" spans="1:254" s="89" customFormat="1" ht="13.5" customHeight="1">
      <c r="A26" s="882" t="str">
        <f t="shared" si="0"/>
        <v/>
      </c>
      <c r="B26" s="637">
        <f>'VERİ GİRİŞİ'!A46</f>
        <v>0</v>
      </c>
      <c r="C26" s="1456">
        <f>'VERİ GİRİŞİ'!B46</f>
        <v>0</v>
      </c>
      <c r="D26" s="1457"/>
      <c r="E26" s="1458"/>
      <c r="F26" s="1450">
        <f>'VERİ GİRİŞİ'!F46</f>
        <v>0</v>
      </c>
      <c r="G26" s="1451"/>
      <c r="H26" s="637" t="str">
        <f>CONCATENATE('VERİ GİRİŞİ'!J46," ",'VERİ GİRİŞİ'!K46)</f>
        <v xml:space="preserve"> </v>
      </c>
      <c r="I26" s="1117"/>
      <c r="J26" s="1437">
        <f>ROUND(SUM(I26*'VERİ GİRİŞİ'!J46),2)</f>
        <v>0</v>
      </c>
      <c r="K26" s="1438"/>
      <c r="L26" s="1439"/>
      <c r="M26" s="90"/>
      <c r="N26" s="88"/>
      <c r="O26" s="88"/>
      <c r="P26" s="88"/>
      <c r="Q26" s="88"/>
      <c r="R26" s="88"/>
      <c r="S26" s="88"/>
      <c r="T26" s="88"/>
      <c r="U26" s="88"/>
      <c r="V26" s="88"/>
      <c r="W26" s="88"/>
      <c r="X26" s="88"/>
      <c r="IP26" s="90"/>
      <c r="IQ26" s="90"/>
      <c r="IR26" s="90"/>
      <c r="IS26" s="90"/>
      <c r="IT26" s="90"/>
    </row>
    <row r="27" spans="1:254" s="89" customFormat="1" ht="13.5" customHeight="1">
      <c r="A27" s="882" t="str">
        <f t="shared" si="0"/>
        <v/>
      </c>
      <c r="B27" s="637">
        <f>'VERİ GİRİŞİ'!A47</f>
        <v>0</v>
      </c>
      <c r="C27" s="1456">
        <f>'VERİ GİRİŞİ'!B47</f>
        <v>0</v>
      </c>
      <c r="D27" s="1457"/>
      <c r="E27" s="1458"/>
      <c r="F27" s="1450">
        <f>'VERİ GİRİŞİ'!F47</f>
        <v>0</v>
      </c>
      <c r="G27" s="1451"/>
      <c r="H27" s="637" t="str">
        <f>CONCATENATE('VERİ GİRİŞİ'!J47," ",'VERİ GİRİŞİ'!K47)</f>
        <v xml:space="preserve"> </v>
      </c>
      <c r="I27" s="1117"/>
      <c r="J27" s="1437">
        <f>ROUND(SUM(I27*'VERİ GİRİŞİ'!J47),2)</f>
        <v>0</v>
      </c>
      <c r="K27" s="1438"/>
      <c r="L27" s="1439"/>
      <c r="M27" s="90"/>
      <c r="N27" s="88"/>
      <c r="O27" s="88"/>
      <c r="P27" s="88"/>
      <c r="Q27" s="88"/>
      <c r="R27" s="88"/>
      <c r="S27" s="88"/>
      <c r="T27" s="88"/>
      <c r="U27" s="88"/>
      <c r="V27" s="88"/>
      <c r="W27" s="88"/>
      <c r="X27" s="88"/>
      <c r="IP27" s="90"/>
      <c r="IQ27" s="90"/>
      <c r="IR27" s="90"/>
      <c r="IS27" s="90"/>
      <c r="IT27" s="90"/>
    </row>
    <row r="28" spans="1:254" s="89" customFormat="1" ht="13.5" customHeight="1">
      <c r="A28" s="882" t="str">
        <f t="shared" si="0"/>
        <v/>
      </c>
      <c r="B28" s="637">
        <f>'VERİ GİRİŞİ'!A48</f>
        <v>0</v>
      </c>
      <c r="C28" s="1456">
        <f>'VERİ GİRİŞİ'!B48</f>
        <v>0</v>
      </c>
      <c r="D28" s="1457"/>
      <c r="E28" s="1458"/>
      <c r="F28" s="1450">
        <f>'VERİ GİRİŞİ'!F48</f>
        <v>0</v>
      </c>
      <c r="G28" s="1451"/>
      <c r="H28" s="637" t="str">
        <f>CONCATENATE('VERİ GİRİŞİ'!J48," ",'VERİ GİRİŞİ'!K48)</f>
        <v xml:space="preserve"> </v>
      </c>
      <c r="I28" s="1117"/>
      <c r="J28" s="1437">
        <f>ROUND(SUM(I28*'VERİ GİRİŞİ'!J48),2)</f>
        <v>0</v>
      </c>
      <c r="K28" s="1438"/>
      <c r="L28" s="1439"/>
      <c r="M28" s="90"/>
      <c r="N28" s="88"/>
      <c r="O28" s="88"/>
      <c r="P28" s="88"/>
      <c r="Q28" s="88"/>
      <c r="R28" s="88"/>
      <c r="S28" s="88"/>
      <c r="T28" s="88"/>
      <c r="U28" s="88"/>
      <c r="V28" s="88"/>
      <c r="W28" s="88"/>
      <c r="X28" s="88"/>
      <c r="IP28" s="90"/>
      <c r="IQ28" s="90"/>
      <c r="IR28" s="90"/>
      <c r="IS28" s="90"/>
      <c r="IT28" s="90"/>
    </row>
    <row r="29" spans="1:254" s="89" customFormat="1" ht="13.5" customHeight="1">
      <c r="A29" s="882" t="str">
        <f t="shared" si="0"/>
        <v/>
      </c>
      <c r="B29" s="637">
        <f>'VERİ GİRİŞİ'!A49</f>
        <v>0</v>
      </c>
      <c r="C29" s="1456">
        <f>'VERİ GİRİŞİ'!B49</f>
        <v>0</v>
      </c>
      <c r="D29" s="1457"/>
      <c r="E29" s="1458"/>
      <c r="F29" s="1450">
        <f>'VERİ GİRİŞİ'!F49</f>
        <v>0</v>
      </c>
      <c r="G29" s="1451"/>
      <c r="H29" s="637" t="str">
        <f>CONCATENATE('VERİ GİRİŞİ'!J49," ",'VERİ GİRİŞİ'!K49)</f>
        <v xml:space="preserve"> </v>
      </c>
      <c r="I29" s="1117"/>
      <c r="J29" s="1437">
        <f>ROUND(SUM(I29*'VERİ GİRİŞİ'!J49),2)</f>
        <v>0</v>
      </c>
      <c r="K29" s="1438"/>
      <c r="L29" s="1439"/>
      <c r="M29" s="90"/>
      <c r="N29" s="88"/>
      <c r="O29" s="88"/>
      <c r="P29" s="88"/>
      <c r="Q29" s="88"/>
      <c r="R29" s="88"/>
      <c r="S29" s="88"/>
      <c r="T29" s="88"/>
      <c r="U29" s="88"/>
      <c r="V29" s="88"/>
      <c r="W29" s="88"/>
      <c r="X29" s="88"/>
      <c r="IP29" s="90"/>
      <c r="IQ29" s="90"/>
      <c r="IR29" s="90"/>
      <c r="IS29" s="90"/>
      <c r="IT29" s="90"/>
    </row>
    <row r="30" spans="1:254" s="89" customFormat="1" ht="13.5" customHeight="1">
      <c r="A30" s="882" t="str">
        <f t="shared" si="0"/>
        <v/>
      </c>
      <c r="B30" s="637">
        <f>'VERİ GİRİŞİ'!A50</f>
        <v>0</v>
      </c>
      <c r="C30" s="1456">
        <f>'VERİ GİRİŞİ'!B50</f>
        <v>0</v>
      </c>
      <c r="D30" s="1457"/>
      <c r="E30" s="1458"/>
      <c r="F30" s="1450">
        <f>'VERİ GİRİŞİ'!F50</f>
        <v>0</v>
      </c>
      <c r="G30" s="1451"/>
      <c r="H30" s="637" t="str">
        <f>CONCATENATE('VERİ GİRİŞİ'!J50," ",'VERİ GİRİŞİ'!K50)</f>
        <v xml:space="preserve"> </v>
      </c>
      <c r="I30" s="1117"/>
      <c r="J30" s="1437">
        <f>ROUND(SUM(I30*'VERİ GİRİŞİ'!J50),2)</f>
        <v>0</v>
      </c>
      <c r="K30" s="1438"/>
      <c r="L30" s="1439"/>
      <c r="M30" s="90"/>
      <c r="N30" s="88"/>
      <c r="O30" s="88"/>
      <c r="P30" s="88"/>
      <c r="Q30" s="88"/>
      <c r="R30" s="88"/>
      <c r="S30" s="88"/>
      <c r="T30" s="88"/>
      <c r="U30" s="88"/>
      <c r="V30" s="88"/>
      <c r="W30" s="88"/>
      <c r="X30" s="88"/>
      <c r="IP30" s="90"/>
      <c r="IQ30" s="90"/>
      <c r="IR30" s="90"/>
      <c r="IS30" s="90"/>
      <c r="IT30" s="90"/>
    </row>
    <row r="31" spans="1:254" s="89" customFormat="1" ht="13.5" customHeight="1">
      <c r="A31" s="882" t="str">
        <f t="shared" si="0"/>
        <v/>
      </c>
      <c r="B31" s="637">
        <f>'VERİ GİRİŞİ'!A51</f>
        <v>0</v>
      </c>
      <c r="C31" s="1456">
        <f>'VERİ GİRİŞİ'!B51</f>
        <v>0</v>
      </c>
      <c r="D31" s="1457"/>
      <c r="E31" s="1458"/>
      <c r="F31" s="1450">
        <f>'VERİ GİRİŞİ'!F51</f>
        <v>0</v>
      </c>
      <c r="G31" s="1451"/>
      <c r="H31" s="637" t="str">
        <f>CONCATENATE('VERİ GİRİŞİ'!J51," ",'VERİ GİRİŞİ'!K51)</f>
        <v xml:space="preserve"> </v>
      </c>
      <c r="I31" s="1117"/>
      <c r="J31" s="1437">
        <f>ROUND(SUM(I31*'VERİ GİRİŞİ'!J51),2)</f>
        <v>0</v>
      </c>
      <c r="K31" s="1438"/>
      <c r="L31" s="1439"/>
      <c r="M31" s="90"/>
      <c r="N31" s="88"/>
      <c r="O31" s="88"/>
      <c r="P31" s="88"/>
      <c r="Q31" s="88"/>
      <c r="R31" s="88"/>
      <c r="S31" s="88"/>
      <c r="T31" s="88"/>
      <c r="U31" s="88"/>
      <c r="V31" s="88"/>
      <c r="W31" s="88"/>
      <c r="X31" s="88"/>
      <c r="IP31" s="90"/>
      <c r="IQ31" s="90"/>
      <c r="IR31" s="90"/>
      <c r="IS31" s="90"/>
      <c r="IT31" s="90"/>
    </row>
    <row r="32" spans="1:254" s="89" customFormat="1" ht="13.5" customHeight="1">
      <c r="A32" s="882" t="str">
        <f t="shared" si="0"/>
        <v/>
      </c>
      <c r="B32" s="637">
        <f>'VERİ GİRİŞİ'!A52</f>
        <v>0</v>
      </c>
      <c r="C32" s="1456">
        <f>'VERİ GİRİŞİ'!B52</f>
        <v>0</v>
      </c>
      <c r="D32" s="1457"/>
      <c r="E32" s="1458"/>
      <c r="F32" s="1450">
        <f>'VERİ GİRİŞİ'!F52</f>
        <v>0</v>
      </c>
      <c r="G32" s="1451"/>
      <c r="H32" s="637" t="str">
        <f>CONCATENATE('VERİ GİRİŞİ'!J52," ",'VERİ GİRİŞİ'!K52)</f>
        <v xml:space="preserve"> </v>
      </c>
      <c r="I32" s="1117"/>
      <c r="J32" s="1437">
        <f>ROUND(SUM(I32*'VERİ GİRİŞİ'!J52),2)</f>
        <v>0</v>
      </c>
      <c r="K32" s="1438"/>
      <c r="L32" s="1439"/>
      <c r="M32" s="90"/>
      <c r="N32" s="88"/>
      <c r="O32" s="88"/>
      <c r="P32" s="88"/>
      <c r="Q32" s="88"/>
      <c r="R32" s="88"/>
      <c r="S32" s="88"/>
      <c r="T32" s="88"/>
      <c r="U32" s="88"/>
      <c r="V32" s="88"/>
      <c r="W32" s="88"/>
      <c r="X32" s="88"/>
      <c r="IP32" s="90"/>
      <c r="IQ32" s="90"/>
      <c r="IR32" s="90"/>
      <c r="IS32" s="90"/>
      <c r="IT32" s="90"/>
    </row>
    <row r="33" spans="1:254" s="89" customFormat="1" ht="13.5" customHeight="1">
      <c r="A33" s="882" t="str">
        <f t="shared" si="0"/>
        <v/>
      </c>
      <c r="B33" s="637">
        <f>'VERİ GİRİŞİ'!A53</f>
        <v>0</v>
      </c>
      <c r="C33" s="1456">
        <f>'VERİ GİRİŞİ'!B53</f>
        <v>0</v>
      </c>
      <c r="D33" s="1457"/>
      <c r="E33" s="1458"/>
      <c r="F33" s="1450">
        <f>'VERİ GİRİŞİ'!F53</f>
        <v>0</v>
      </c>
      <c r="G33" s="1451"/>
      <c r="H33" s="637" t="str">
        <f>CONCATENATE('VERİ GİRİŞİ'!J53," ",'VERİ GİRİŞİ'!K53)</f>
        <v xml:space="preserve"> </v>
      </c>
      <c r="I33" s="1117"/>
      <c r="J33" s="1437">
        <f>ROUND(SUM(I33*'VERİ GİRİŞİ'!J53),2)</f>
        <v>0</v>
      </c>
      <c r="K33" s="1438"/>
      <c r="L33" s="1439"/>
      <c r="M33" s="90"/>
      <c r="N33" s="88"/>
      <c r="O33" s="88"/>
      <c r="P33" s="88"/>
      <c r="Q33" s="88"/>
      <c r="R33" s="88"/>
      <c r="S33" s="88"/>
      <c r="T33" s="88"/>
      <c r="U33" s="88"/>
      <c r="V33" s="88"/>
      <c r="W33" s="88"/>
      <c r="X33" s="88"/>
      <c r="IP33" s="90"/>
      <c r="IQ33" s="90"/>
      <c r="IR33" s="90"/>
      <c r="IS33" s="90"/>
      <c r="IT33" s="90"/>
    </row>
    <row r="34" spans="1:254" s="89" customFormat="1" ht="13.5" customHeight="1">
      <c r="A34" s="882" t="str">
        <f t="shared" si="0"/>
        <v/>
      </c>
      <c r="B34" s="637">
        <f>'VERİ GİRİŞİ'!A54</f>
        <v>0</v>
      </c>
      <c r="C34" s="1456">
        <f>'VERİ GİRİŞİ'!B54</f>
        <v>0</v>
      </c>
      <c r="D34" s="1457"/>
      <c r="E34" s="1458"/>
      <c r="F34" s="1450">
        <f>'VERİ GİRİŞİ'!F54</f>
        <v>0</v>
      </c>
      <c r="G34" s="1451"/>
      <c r="H34" s="637" t="str">
        <f>CONCATENATE('VERİ GİRİŞİ'!J54," ",'VERİ GİRİŞİ'!K54)</f>
        <v xml:space="preserve"> </v>
      </c>
      <c r="I34" s="1117"/>
      <c r="J34" s="1437">
        <f>ROUND(SUM(I34*'VERİ GİRİŞİ'!J54),2)</f>
        <v>0</v>
      </c>
      <c r="K34" s="1438"/>
      <c r="L34" s="1439"/>
      <c r="M34" s="90"/>
      <c r="N34" s="88"/>
      <c r="O34" s="88"/>
      <c r="P34" s="88"/>
      <c r="Q34" s="88"/>
      <c r="R34" s="88"/>
      <c r="S34" s="88"/>
      <c r="T34" s="88"/>
      <c r="U34" s="88"/>
      <c r="V34" s="88"/>
      <c r="W34" s="88"/>
      <c r="X34" s="88"/>
      <c r="IP34" s="90"/>
      <c r="IQ34" s="90"/>
      <c r="IR34" s="90"/>
      <c r="IS34" s="90"/>
      <c r="IT34" s="90"/>
    </row>
    <row r="35" spans="1:254" s="89" customFormat="1" ht="13.5" customHeight="1">
      <c r="A35" s="882" t="str">
        <f t="shared" si="0"/>
        <v/>
      </c>
      <c r="B35" s="637">
        <f>'VERİ GİRİŞİ'!A55</f>
        <v>0</v>
      </c>
      <c r="C35" s="1456">
        <f>'VERİ GİRİŞİ'!B55</f>
        <v>0</v>
      </c>
      <c r="D35" s="1457"/>
      <c r="E35" s="1458"/>
      <c r="F35" s="1450">
        <f>'VERİ GİRİŞİ'!F55</f>
        <v>0</v>
      </c>
      <c r="G35" s="1451"/>
      <c r="H35" s="637" t="str">
        <f>CONCATENATE('VERİ GİRİŞİ'!J55," ",'VERİ GİRİŞİ'!K55)</f>
        <v xml:space="preserve"> </v>
      </c>
      <c r="I35" s="1117"/>
      <c r="J35" s="1437">
        <f>ROUND(SUM(I35*'VERİ GİRİŞİ'!J55),2)</f>
        <v>0</v>
      </c>
      <c r="K35" s="1438"/>
      <c r="L35" s="1439"/>
      <c r="M35" s="90"/>
      <c r="N35" s="88"/>
      <c r="O35" s="88"/>
      <c r="P35" s="88"/>
      <c r="Q35" s="88"/>
      <c r="R35" s="88"/>
      <c r="S35" s="88"/>
      <c r="T35" s="88"/>
      <c r="U35" s="88"/>
      <c r="V35" s="88"/>
      <c r="W35" s="88"/>
      <c r="X35" s="88"/>
      <c r="IP35" s="90"/>
      <c r="IQ35" s="90"/>
      <c r="IR35" s="90"/>
      <c r="IS35" s="90"/>
      <c r="IT35" s="90"/>
    </row>
    <row r="36" spans="1:254" s="89" customFormat="1" ht="13.5" customHeight="1">
      <c r="A36" s="882" t="str">
        <f t="shared" si="0"/>
        <v/>
      </c>
      <c r="B36" s="637">
        <f>'VERİ GİRİŞİ'!A56</f>
        <v>0</v>
      </c>
      <c r="C36" s="1456">
        <f>'VERİ GİRİŞİ'!B56</f>
        <v>0</v>
      </c>
      <c r="D36" s="1457"/>
      <c r="E36" s="1458"/>
      <c r="F36" s="1450">
        <f>'VERİ GİRİŞİ'!F56</f>
        <v>0</v>
      </c>
      <c r="G36" s="1451"/>
      <c r="H36" s="637" t="str">
        <f>CONCATENATE('VERİ GİRİŞİ'!J56," ",'VERİ GİRİŞİ'!K56)</f>
        <v xml:space="preserve"> </v>
      </c>
      <c r="I36" s="1117"/>
      <c r="J36" s="1437">
        <f>ROUND(SUM(I36*'VERİ GİRİŞİ'!J56),2)</f>
        <v>0</v>
      </c>
      <c r="K36" s="1438"/>
      <c r="L36" s="1439"/>
      <c r="M36" s="90"/>
      <c r="N36" s="88"/>
      <c r="O36" s="88"/>
      <c r="P36" s="88"/>
      <c r="Q36" s="88"/>
      <c r="R36" s="88"/>
      <c r="S36" s="88"/>
      <c r="T36" s="88"/>
      <c r="U36" s="88"/>
      <c r="V36" s="88"/>
      <c r="W36" s="88"/>
      <c r="X36" s="88"/>
      <c r="IP36" s="90"/>
      <c r="IQ36" s="90"/>
      <c r="IR36" s="90"/>
      <c r="IS36" s="90"/>
      <c r="IT36" s="90"/>
    </row>
    <row r="37" spans="1:254" s="89" customFormat="1" ht="13.5" customHeight="1">
      <c r="A37" s="882" t="str">
        <f t="shared" si="0"/>
        <v/>
      </c>
      <c r="B37" s="637">
        <f>'VERİ GİRİŞİ'!A57</f>
        <v>0</v>
      </c>
      <c r="C37" s="1456">
        <f>'VERİ GİRİŞİ'!B57</f>
        <v>0</v>
      </c>
      <c r="D37" s="1457"/>
      <c r="E37" s="1458"/>
      <c r="F37" s="1450">
        <f>'VERİ GİRİŞİ'!F57</f>
        <v>0</v>
      </c>
      <c r="G37" s="1451"/>
      <c r="H37" s="637" t="str">
        <f>CONCATENATE('VERİ GİRİŞİ'!J57," ",'VERİ GİRİŞİ'!K57)</f>
        <v xml:space="preserve"> </v>
      </c>
      <c r="I37" s="1117"/>
      <c r="J37" s="1437">
        <f>ROUND(SUM(I37*'VERİ GİRİŞİ'!J57),2)</f>
        <v>0</v>
      </c>
      <c r="K37" s="1438"/>
      <c r="L37" s="1439"/>
      <c r="M37" s="90"/>
      <c r="N37" s="88"/>
      <c r="O37" s="88"/>
      <c r="P37" s="88"/>
      <c r="Q37" s="88"/>
      <c r="R37" s="88"/>
      <c r="S37" s="88"/>
      <c r="T37" s="88"/>
      <c r="U37" s="88"/>
      <c r="V37" s="88"/>
      <c r="W37" s="88"/>
      <c r="X37" s="88"/>
      <c r="IP37" s="90"/>
      <c r="IQ37" s="90"/>
      <c r="IR37" s="90"/>
      <c r="IS37" s="90"/>
      <c r="IT37" s="90"/>
    </row>
    <row r="38" spans="1:254" s="89" customFormat="1" ht="13.5" customHeight="1">
      <c r="A38" s="882" t="str">
        <f t="shared" si="0"/>
        <v/>
      </c>
      <c r="B38" s="637">
        <f>'VERİ GİRİŞİ'!A58</f>
        <v>0</v>
      </c>
      <c r="C38" s="1456">
        <f>'VERİ GİRİŞİ'!B58</f>
        <v>0</v>
      </c>
      <c r="D38" s="1457"/>
      <c r="E38" s="1458"/>
      <c r="F38" s="1450">
        <f>'VERİ GİRİŞİ'!F58</f>
        <v>0</v>
      </c>
      <c r="G38" s="1451"/>
      <c r="H38" s="637" t="str">
        <f>CONCATENATE('VERİ GİRİŞİ'!J58," ",'VERİ GİRİŞİ'!K58)</f>
        <v xml:space="preserve"> </v>
      </c>
      <c r="I38" s="1117"/>
      <c r="J38" s="1437">
        <f>ROUND(SUM(I38*'VERİ GİRİŞİ'!J58),2)</f>
        <v>0</v>
      </c>
      <c r="K38" s="1438"/>
      <c r="L38" s="1439"/>
      <c r="M38" s="90"/>
      <c r="N38" s="88"/>
      <c r="O38" s="88"/>
      <c r="P38" s="88"/>
      <c r="Q38" s="88"/>
      <c r="R38" s="88"/>
      <c r="S38" s="88"/>
      <c r="T38" s="88"/>
      <c r="U38" s="88"/>
      <c r="V38" s="88"/>
      <c r="W38" s="88"/>
      <c r="X38" s="88"/>
      <c r="IP38" s="90"/>
      <c r="IQ38" s="90"/>
      <c r="IR38" s="90"/>
      <c r="IS38" s="90"/>
      <c r="IT38" s="90"/>
    </row>
    <row r="39" spans="1:254" s="89" customFormat="1" ht="13.5" customHeight="1">
      <c r="A39" s="882" t="str">
        <f t="shared" si="0"/>
        <v/>
      </c>
      <c r="B39" s="637">
        <f>'VERİ GİRİŞİ'!A59</f>
        <v>0</v>
      </c>
      <c r="C39" s="1456">
        <f>'VERİ GİRİŞİ'!B59</f>
        <v>0</v>
      </c>
      <c r="D39" s="1457"/>
      <c r="E39" s="1458"/>
      <c r="F39" s="1450">
        <f>'VERİ GİRİŞİ'!F59</f>
        <v>0</v>
      </c>
      <c r="G39" s="1451"/>
      <c r="H39" s="637" t="str">
        <f>CONCATENATE('VERİ GİRİŞİ'!J59," ",'VERİ GİRİŞİ'!K59)</f>
        <v xml:space="preserve"> </v>
      </c>
      <c r="I39" s="1117"/>
      <c r="J39" s="1437">
        <f>ROUND(SUM(I39*'VERİ GİRİŞİ'!J59),2)</f>
        <v>0</v>
      </c>
      <c r="K39" s="1438"/>
      <c r="L39" s="1439"/>
      <c r="M39" s="90"/>
      <c r="N39" s="88"/>
      <c r="O39" s="88"/>
      <c r="P39" s="88"/>
      <c r="Q39" s="88"/>
      <c r="R39" s="88"/>
      <c r="S39" s="88"/>
      <c r="T39" s="88"/>
      <c r="U39" s="88"/>
      <c r="V39" s="88"/>
      <c r="W39" s="88"/>
      <c r="X39" s="88"/>
      <c r="IP39" s="90"/>
      <c r="IQ39" s="90"/>
      <c r="IR39" s="90"/>
      <c r="IS39" s="90"/>
      <c r="IT39" s="90"/>
    </row>
    <row r="40" spans="1:254" s="89" customFormat="1" ht="13.5" customHeight="1">
      <c r="A40" s="882" t="str">
        <f t="shared" si="0"/>
        <v/>
      </c>
      <c r="B40" s="637">
        <f>'VERİ GİRİŞİ'!A60</f>
        <v>0</v>
      </c>
      <c r="C40" s="1456">
        <f>'VERİ GİRİŞİ'!B60</f>
        <v>0</v>
      </c>
      <c r="D40" s="1457"/>
      <c r="E40" s="1458"/>
      <c r="F40" s="1450">
        <f>'VERİ GİRİŞİ'!F60</f>
        <v>0</v>
      </c>
      <c r="G40" s="1451"/>
      <c r="H40" s="637" t="str">
        <f>CONCATENATE('VERİ GİRİŞİ'!J60," ",'VERİ GİRİŞİ'!K60)</f>
        <v xml:space="preserve"> </v>
      </c>
      <c r="I40" s="1117"/>
      <c r="J40" s="1437">
        <f>ROUND(SUM(I40*'VERİ GİRİŞİ'!J60),2)</f>
        <v>0</v>
      </c>
      <c r="K40" s="1438"/>
      <c r="L40" s="1439"/>
      <c r="M40" s="90"/>
      <c r="N40" s="88"/>
      <c r="O40" s="88"/>
      <c r="P40" s="88"/>
      <c r="Q40" s="88"/>
      <c r="R40" s="88"/>
      <c r="S40" s="88"/>
      <c r="T40" s="88"/>
      <c r="U40" s="88"/>
      <c r="V40" s="88"/>
      <c r="W40" s="88"/>
      <c r="X40" s="88"/>
      <c r="IP40" s="90"/>
      <c r="IQ40" s="90"/>
      <c r="IR40" s="90"/>
      <c r="IS40" s="90"/>
      <c r="IT40" s="90"/>
    </row>
    <row r="41" spans="1:254" s="89" customFormat="1" ht="13.5" customHeight="1">
      <c r="A41" s="882" t="str">
        <f t="shared" si="0"/>
        <v/>
      </c>
      <c r="B41" s="637">
        <f>'VERİ GİRİŞİ'!A61</f>
        <v>0</v>
      </c>
      <c r="C41" s="1456">
        <f>'VERİ GİRİŞİ'!B61</f>
        <v>0</v>
      </c>
      <c r="D41" s="1457"/>
      <c r="E41" s="1458"/>
      <c r="F41" s="1450">
        <f>'VERİ GİRİŞİ'!F61</f>
        <v>0</v>
      </c>
      <c r="G41" s="1451"/>
      <c r="H41" s="637" t="str">
        <f>CONCATENATE('VERİ GİRİŞİ'!J61," ",'VERİ GİRİŞİ'!K61)</f>
        <v xml:space="preserve"> </v>
      </c>
      <c r="I41" s="1117"/>
      <c r="J41" s="1437">
        <f>ROUND(SUM(I41*'VERİ GİRİŞİ'!J61),2)</f>
        <v>0</v>
      </c>
      <c r="K41" s="1438"/>
      <c r="L41" s="1439"/>
      <c r="M41" s="90"/>
      <c r="N41" s="88"/>
      <c r="O41" s="88"/>
      <c r="P41" s="88"/>
      <c r="Q41" s="88"/>
      <c r="R41" s="88"/>
      <c r="S41" s="88"/>
      <c r="T41" s="88"/>
      <c r="U41" s="88"/>
      <c r="V41" s="88"/>
      <c r="W41" s="88"/>
      <c r="X41" s="88"/>
      <c r="IP41" s="90"/>
      <c r="IQ41" s="90"/>
      <c r="IR41" s="90"/>
      <c r="IS41" s="90"/>
      <c r="IT41" s="90"/>
    </row>
    <row r="42" spans="1:254" s="89" customFormat="1" ht="13.5" customHeight="1">
      <c r="A42" s="882" t="str">
        <f t="shared" si="0"/>
        <v/>
      </c>
      <c r="B42" s="637">
        <f>'VERİ GİRİŞİ'!A62</f>
        <v>0</v>
      </c>
      <c r="C42" s="1456">
        <f>'VERİ GİRİŞİ'!B62</f>
        <v>0</v>
      </c>
      <c r="D42" s="1457"/>
      <c r="E42" s="1458"/>
      <c r="F42" s="1450">
        <f>'VERİ GİRİŞİ'!F62</f>
        <v>0</v>
      </c>
      <c r="G42" s="1451"/>
      <c r="H42" s="637" t="str">
        <f>CONCATENATE('VERİ GİRİŞİ'!J62," ",'VERİ GİRİŞİ'!K62)</f>
        <v xml:space="preserve"> </v>
      </c>
      <c r="I42" s="1117"/>
      <c r="J42" s="1437">
        <f>ROUND(SUM(I42*'VERİ GİRİŞİ'!J62),2)</f>
        <v>0</v>
      </c>
      <c r="K42" s="1438"/>
      <c r="L42" s="1439"/>
      <c r="M42" s="90"/>
      <c r="N42" s="88"/>
      <c r="O42" s="88"/>
      <c r="P42" s="88"/>
      <c r="Q42" s="88"/>
      <c r="R42" s="88"/>
      <c r="S42" s="88"/>
      <c r="T42" s="88"/>
      <c r="U42" s="88"/>
      <c r="V42" s="88"/>
      <c r="W42" s="88"/>
      <c r="X42" s="88"/>
      <c r="IP42" s="90"/>
      <c r="IQ42" s="90"/>
      <c r="IR42" s="90"/>
      <c r="IS42" s="90"/>
      <c r="IT42" s="90"/>
    </row>
    <row r="43" spans="1:254" s="89" customFormat="1" ht="13.5" customHeight="1">
      <c r="A43" s="882" t="str">
        <f t="shared" si="0"/>
        <v/>
      </c>
      <c r="B43" s="637">
        <f>'VERİ GİRİŞİ'!A63</f>
        <v>0</v>
      </c>
      <c r="C43" s="1456">
        <f>'VERİ GİRİŞİ'!B63</f>
        <v>0</v>
      </c>
      <c r="D43" s="1457"/>
      <c r="E43" s="1458"/>
      <c r="F43" s="1450">
        <f>'VERİ GİRİŞİ'!F63</f>
        <v>0</v>
      </c>
      <c r="G43" s="1451"/>
      <c r="H43" s="637" t="str">
        <f>CONCATENATE('VERİ GİRİŞİ'!J63," ",'VERİ GİRİŞİ'!K63)</f>
        <v xml:space="preserve"> </v>
      </c>
      <c r="I43" s="1117"/>
      <c r="J43" s="1437">
        <f>ROUND(SUM(I43*'VERİ GİRİŞİ'!J63),2)</f>
        <v>0</v>
      </c>
      <c r="K43" s="1438"/>
      <c r="L43" s="1439"/>
      <c r="M43" s="90"/>
      <c r="N43" s="88"/>
      <c r="O43" s="88"/>
      <c r="P43" s="88"/>
      <c r="Q43" s="88"/>
      <c r="R43" s="88"/>
      <c r="S43" s="88"/>
      <c r="T43" s="88"/>
      <c r="U43" s="88"/>
      <c r="V43" s="88"/>
      <c r="W43" s="88"/>
      <c r="X43" s="88"/>
      <c r="IP43" s="90"/>
      <c r="IQ43" s="90"/>
      <c r="IR43" s="90"/>
      <c r="IS43" s="90"/>
      <c r="IT43" s="90"/>
    </row>
    <row r="44" spans="1:254" s="89" customFormat="1" ht="13.5" customHeight="1">
      <c r="A44" s="882" t="str">
        <f t="shared" si="0"/>
        <v/>
      </c>
      <c r="B44" s="637">
        <f>'VERİ GİRİŞİ'!A64</f>
        <v>0</v>
      </c>
      <c r="C44" s="1456">
        <f>'VERİ GİRİŞİ'!B64</f>
        <v>0</v>
      </c>
      <c r="D44" s="1457"/>
      <c r="E44" s="1458"/>
      <c r="F44" s="1450">
        <f>'VERİ GİRİŞİ'!F64</f>
        <v>0</v>
      </c>
      <c r="G44" s="1451"/>
      <c r="H44" s="637" t="str">
        <f>CONCATENATE('VERİ GİRİŞİ'!J64," ",'VERİ GİRİŞİ'!K64)</f>
        <v xml:space="preserve"> </v>
      </c>
      <c r="I44" s="1117"/>
      <c r="J44" s="1437">
        <f>ROUND(SUM(I44*'VERİ GİRİŞİ'!J64),2)</f>
        <v>0</v>
      </c>
      <c r="K44" s="1438"/>
      <c r="L44" s="1439"/>
      <c r="M44" s="90"/>
      <c r="N44" s="88"/>
      <c r="O44" s="88"/>
      <c r="P44" s="88"/>
      <c r="Q44" s="88"/>
      <c r="R44" s="88"/>
      <c r="S44" s="88"/>
      <c r="T44" s="88"/>
      <c r="U44" s="88"/>
      <c r="V44" s="88"/>
      <c r="W44" s="88"/>
      <c r="X44" s="88"/>
      <c r="IP44" s="90"/>
      <c r="IQ44" s="90"/>
      <c r="IR44" s="90"/>
      <c r="IS44" s="90"/>
      <c r="IT44" s="90"/>
    </row>
    <row r="45" spans="1:254" s="89" customFormat="1" ht="13.5" customHeight="1">
      <c r="A45" s="882" t="str">
        <f t="shared" si="0"/>
        <v/>
      </c>
      <c r="B45" s="637">
        <f>'VERİ GİRİŞİ'!A65</f>
        <v>0</v>
      </c>
      <c r="C45" s="1456">
        <f>'VERİ GİRİŞİ'!B65</f>
        <v>0</v>
      </c>
      <c r="D45" s="1457"/>
      <c r="E45" s="1458"/>
      <c r="F45" s="1450">
        <f>'VERİ GİRİŞİ'!F65</f>
        <v>0</v>
      </c>
      <c r="G45" s="1451"/>
      <c r="H45" s="637" t="str">
        <f>CONCATENATE('VERİ GİRİŞİ'!J65," ",'VERİ GİRİŞİ'!K65)</f>
        <v xml:space="preserve"> </v>
      </c>
      <c r="I45" s="1117"/>
      <c r="J45" s="1437">
        <f>ROUND(SUM(I45*'VERİ GİRİŞİ'!J65),2)</f>
        <v>0</v>
      </c>
      <c r="K45" s="1438"/>
      <c r="L45" s="1439"/>
      <c r="M45" s="90"/>
      <c r="N45" s="88"/>
      <c r="O45" s="88"/>
      <c r="P45" s="88"/>
      <c r="Q45" s="88"/>
      <c r="R45" s="88"/>
      <c r="S45" s="88"/>
      <c r="T45" s="88"/>
      <c r="U45" s="88"/>
      <c r="V45" s="88"/>
      <c r="W45" s="88"/>
      <c r="X45" s="88"/>
      <c r="IP45" s="90"/>
      <c r="IQ45" s="90"/>
      <c r="IR45" s="90"/>
      <c r="IS45" s="90"/>
      <c r="IT45" s="90"/>
    </row>
    <row r="46" spans="1:254" s="89" customFormat="1" ht="13.5" customHeight="1">
      <c r="A46" s="882" t="str">
        <f t="shared" si="0"/>
        <v/>
      </c>
      <c r="B46" s="637">
        <f>'VERİ GİRİŞİ'!A66</f>
        <v>0</v>
      </c>
      <c r="C46" s="1456">
        <f>'VERİ GİRİŞİ'!B66</f>
        <v>0</v>
      </c>
      <c r="D46" s="1457"/>
      <c r="E46" s="1458"/>
      <c r="F46" s="1450">
        <f>'VERİ GİRİŞİ'!F66</f>
        <v>0</v>
      </c>
      <c r="G46" s="1451"/>
      <c r="H46" s="637" t="str">
        <f>CONCATENATE('VERİ GİRİŞİ'!J66," ",'VERİ GİRİŞİ'!K66)</f>
        <v xml:space="preserve"> </v>
      </c>
      <c r="I46" s="1117"/>
      <c r="J46" s="1437">
        <f>ROUND(SUM(I46*'VERİ GİRİŞİ'!J66),2)</f>
        <v>0</v>
      </c>
      <c r="K46" s="1438"/>
      <c r="L46" s="1439"/>
      <c r="M46" s="90"/>
      <c r="N46" s="88"/>
      <c r="O46" s="88"/>
      <c r="P46" s="88"/>
      <c r="Q46" s="88"/>
      <c r="R46" s="88"/>
      <c r="S46" s="88"/>
      <c r="T46" s="88"/>
      <c r="U46" s="88"/>
      <c r="V46" s="88"/>
      <c r="W46" s="88"/>
      <c r="X46" s="88"/>
      <c r="IP46" s="90"/>
      <c r="IQ46" s="90"/>
      <c r="IR46" s="90"/>
      <c r="IS46" s="90"/>
      <c r="IT46" s="90"/>
    </row>
    <row r="47" spans="1:254" s="89" customFormat="1" ht="13.5" customHeight="1">
      <c r="A47" s="882" t="str">
        <f t="shared" si="0"/>
        <v/>
      </c>
      <c r="B47" s="637">
        <f>'VERİ GİRİŞİ'!A67</f>
        <v>0</v>
      </c>
      <c r="C47" s="1456">
        <f>'VERİ GİRİŞİ'!B67</f>
        <v>0</v>
      </c>
      <c r="D47" s="1457"/>
      <c r="E47" s="1458"/>
      <c r="F47" s="1450">
        <f>'VERİ GİRİŞİ'!F67</f>
        <v>0</v>
      </c>
      <c r="G47" s="1451"/>
      <c r="H47" s="637" t="str">
        <f>CONCATENATE('VERİ GİRİŞİ'!J67," ",'VERİ GİRİŞİ'!K67)</f>
        <v xml:space="preserve"> </v>
      </c>
      <c r="I47" s="1117"/>
      <c r="J47" s="1437">
        <f>ROUND(SUM(I47*'VERİ GİRİŞİ'!J67),2)</f>
        <v>0</v>
      </c>
      <c r="K47" s="1438"/>
      <c r="L47" s="1439"/>
      <c r="M47" s="90"/>
      <c r="N47" s="88"/>
      <c r="O47" s="88"/>
      <c r="P47" s="88"/>
      <c r="Q47" s="88"/>
      <c r="R47" s="88"/>
      <c r="S47" s="88"/>
      <c r="T47" s="88"/>
      <c r="U47" s="88"/>
      <c r="V47" s="88"/>
      <c r="W47" s="88"/>
      <c r="X47" s="88"/>
      <c r="IP47" s="90"/>
      <c r="IQ47" s="90"/>
      <c r="IR47" s="90"/>
      <c r="IS47" s="90"/>
      <c r="IT47" s="90"/>
    </row>
    <row r="48" spans="1:254" s="89" customFormat="1" ht="13.5" customHeight="1">
      <c r="A48" s="882" t="str">
        <f t="shared" si="0"/>
        <v/>
      </c>
      <c r="B48" s="637">
        <f>'VERİ GİRİŞİ'!A68</f>
        <v>0</v>
      </c>
      <c r="C48" s="1456">
        <f>'VERİ GİRİŞİ'!B68</f>
        <v>0</v>
      </c>
      <c r="D48" s="1457"/>
      <c r="E48" s="1458"/>
      <c r="F48" s="1450">
        <f>'VERİ GİRİŞİ'!F68</f>
        <v>0</v>
      </c>
      <c r="G48" s="1451"/>
      <c r="H48" s="637" t="str">
        <f>CONCATENATE('VERİ GİRİŞİ'!J68," ",'VERİ GİRİŞİ'!K68)</f>
        <v xml:space="preserve"> </v>
      </c>
      <c r="I48" s="1117"/>
      <c r="J48" s="1437">
        <f>ROUND(SUM(I48*'VERİ GİRİŞİ'!J68),2)</f>
        <v>0</v>
      </c>
      <c r="K48" s="1438"/>
      <c r="L48" s="1439"/>
      <c r="M48" s="90"/>
      <c r="N48" s="88"/>
      <c r="O48" s="88"/>
      <c r="P48" s="88"/>
      <c r="Q48" s="88"/>
      <c r="R48" s="88"/>
      <c r="S48" s="88"/>
      <c r="T48" s="88"/>
      <c r="U48" s="88"/>
      <c r="V48" s="88"/>
      <c r="W48" s="88"/>
      <c r="X48" s="88"/>
      <c r="IP48" s="90"/>
      <c r="IQ48" s="90"/>
      <c r="IR48" s="90"/>
      <c r="IS48" s="90"/>
      <c r="IT48" s="90"/>
    </row>
    <row r="49" spans="1:254" s="89" customFormat="1" ht="13.5" customHeight="1">
      <c r="A49" s="882" t="str">
        <f t="shared" si="0"/>
        <v/>
      </c>
      <c r="B49" s="637">
        <f>'VERİ GİRİŞİ'!A69</f>
        <v>0</v>
      </c>
      <c r="C49" s="1456">
        <f>'VERİ GİRİŞİ'!B69</f>
        <v>0</v>
      </c>
      <c r="D49" s="1457"/>
      <c r="E49" s="1458"/>
      <c r="F49" s="1450">
        <f>'VERİ GİRİŞİ'!F69</f>
        <v>0</v>
      </c>
      <c r="G49" s="1451"/>
      <c r="H49" s="637" t="str">
        <f>CONCATENATE('VERİ GİRİŞİ'!J69," ",'VERİ GİRİŞİ'!K69)</f>
        <v xml:space="preserve"> </v>
      </c>
      <c r="I49" s="1117"/>
      <c r="J49" s="1437">
        <f>ROUND(SUM(I49*'VERİ GİRİŞİ'!J69),2)</f>
        <v>0</v>
      </c>
      <c r="K49" s="1438"/>
      <c r="L49" s="1439"/>
      <c r="M49" s="90"/>
      <c r="N49" s="88"/>
      <c r="O49" s="88"/>
      <c r="P49" s="88"/>
      <c r="Q49" s="88"/>
      <c r="R49" s="88"/>
      <c r="S49" s="88"/>
      <c r="T49" s="88"/>
      <c r="U49" s="88"/>
      <c r="V49" s="88"/>
      <c r="W49" s="88"/>
      <c r="X49" s="88"/>
      <c r="IP49" s="90"/>
      <c r="IQ49" s="90"/>
      <c r="IR49" s="90"/>
      <c r="IS49" s="90"/>
      <c r="IT49" s="90"/>
    </row>
    <row r="50" spans="1:254" s="89" customFormat="1" ht="13.5" customHeight="1">
      <c r="A50" s="882" t="str">
        <f t="shared" si="0"/>
        <v/>
      </c>
      <c r="B50" s="637">
        <f>'VERİ GİRİŞİ'!A70</f>
        <v>0</v>
      </c>
      <c r="C50" s="1456">
        <f>'VERİ GİRİŞİ'!B70</f>
        <v>0</v>
      </c>
      <c r="D50" s="1457"/>
      <c r="E50" s="1458"/>
      <c r="F50" s="1450">
        <f>'VERİ GİRİŞİ'!F70</f>
        <v>0</v>
      </c>
      <c r="G50" s="1451"/>
      <c r="H50" s="637" t="str">
        <f>CONCATENATE('VERİ GİRİŞİ'!J70," ",'VERİ GİRİŞİ'!K70)</f>
        <v xml:space="preserve"> </v>
      </c>
      <c r="I50" s="1117"/>
      <c r="J50" s="1437">
        <f>ROUND(SUM(I50*'VERİ GİRİŞİ'!J70),2)</f>
        <v>0</v>
      </c>
      <c r="K50" s="1438"/>
      <c r="L50" s="1439"/>
      <c r="M50" s="90"/>
      <c r="N50" s="88"/>
      <c r="O50" s="88"/>
      <c r="P50" s="88"/>
      <c r="Q50" s="88"/>
      <c r="R50" s="88"/>
      <c r="S50" s="88"/>
      <c r="T50" s="88"/>
      <c r="U50" s="88"/>
      <c r="V50" s="88"/>
      <c r="W50" s="88"/>
      <c r="X50" s="88"/>
      <c r="IP50" s="90"/>
      <c r="IQ50" s="90"/>
      <c r="IR50" s="90"/>
      <c r="IS50" s="90"/>
      <c r="IT50" s="90"/>
    </row>
    <row r="51" spans="1:254" s="89" customFormat="1" ht="13.5" customHeight="1">
      <c r="A51" s="882" t="str">
        <f t="shared" si="0"/>
        <v/>
      </c>
      <c r="B51" s="637">
        <f>'VERİ GİRİŞİ'!A71</f>
        <v>0</v>
      </c>
      <c r="C51" s="1456">
        <f>'VERİ GİRİŞİ'!B71</f>
        <v>0</v>
      </c>
      <c r="D51" s="1457"/>
      <c r="E51" s="1458"/>
      <c r="F51" s="1450">
        <f>'VERİ GİRİŞİ'!F71</f>
        <v>0</v>
      </c>
      <c r="G51" s="1451"/>
      <c r="H51" s="637" t="str">
        <f>CONCATENATE('VERİ GİRİŞİ'!J71," ",'VERİ GİRİŞİ'!K71)</f>
        <v xml:space="preserve"> </v>
      </c>
      <c r="I51" s="1117"/>
      <c r="J51" s="1437">
        <f>ROUND(SUM(I51*'VERİ GİRİŞİ'!J71),2)</f>
        <v>0</v>
      </c>
      <c r="K51" s="1438"/>
      <c r="L51" s="1439"/>
      <c r="M51" s="90"/>
      <c r="N51" s="88"/>
      <c r="O51" s="88"/>
      <c r="P51" s="88"/>
      <c r="Q51" s="88"/>
      <c r="R51" s="88"/>
      <c r="S51" s="88"/>
      <c r="T51" s="88"/>
      <c r="U51" s="88"/>
      <c r="V51" s="88"/>
      <c r="W51" s="88"/>
      <c r="X51" s="88"/>
      <c r="IP51" s="90"/>
      <c r="IQ51" s="90"/>
      <c r="IR51" s="90"/>
      <c r="IS51" s="90"/>
      <c r="IT51" s="90"/>
    </row>
    <row r="52" spans="1:254" s="89" customFormat="1" ht="13.5" customHeight="1" thickBot="1">
      <c r="A52" s="882" t="str">
        <f t="shared" si="0"/>
        <v/>
      </c>
      <c r="B52" s="639">
        <f>'VERİ GİRİŞİ'!A72</f>
        <v>0</v>
      </c>
      <c r="C52" s="1495">
        <f>'VERİ GİRİŞİ'!B72</f>
        <v>0</v>
      </c>
      <c r="D52" s="1496"/>
      <c r="E52" s="1497"/>
      <c r="F52" s="1498">
        <f>'VERİ GİRİŞİ'!F72</f>
        <v>0</v>
      </c>
      <c r="G52" s="1499"/>
      <c r="H52" s="639" t="str">
        <f>CONCATENATE('VERİ GİRİŞİ'!J72," ",'VERİ GİRİŞİ'!K72)</f>
        <v xml:space="preserve"> </v>
      </c>
      <c r="I52" s="1118"/>
      <c r="J52" s="1500">
        <f>ROUND(SUM(I52*'VERİ GİRİŞİ'!J72),2)</f>
        <v>0</v>
      </c>
      <c r="K52" s="1501"/>
      <c r="L52" s="1502"/>
      <c r="M52" s="90"/>
      <c r="N52" s="88"/>
      <c r="O52" s="88"/>
      <c r="P52" s="88"/>
      <c r="Q52" s="88"/>
      <c r="R52" s="88"/>
      <c r="S52" s="88"/>
      <c r="T52" s="88"/>
      <c r="U52" s="88"/>
      <c r="V52" s="88"/>
      <c r="W52" s="88"/>
      <c r="X52" s="88"/>
      <c r="IP52" s="90"/>
      <c r="IQ52" s="90"/>
      <c r="IR52" s="90"/>
      <c r="IS52" s="90"/>
      <c r="IT52" s="90"/>
    </row>
    <row r="53" spans="1:254" s="89" customFormat="1" ht="13.5" hidden="1" customHeight="1">
      <c r="A53" s="882" t="str">
        <f t="shared" si="0"/>
        <v/>
      </c>
      <c r="B53" s="1154">
        <f>'VERİ GİRİŞİ'!A73</f>
        <v>0</v>
      </c>
      <c r="C53" s="1503">
        <f>'VERİ GİRİŞİ'!B73</f>
        <v>0</v>
      </c>
      <c r="D53" s="1504"/>
      <c r="E53" s="1505"/>
      <c r="F53" s="1506">
        <f>'VERİ GİRİŞİ'!F73</f>
        <v>0</v>
      </c>
      <c r="G53" s="1507"/>
      <c r="H53" s="1154" t="str">
        <f>CONCATENATE('VERİ GİRİŞİ'!J73," ",'VERİ GİRİŞİ'!K73)</f>
        <v xml:space="preserve"> </v>
      </c>
      <c r="I53" s="1156"/>
      <c r="J53" s="1508">
        <f>ROUND(SUM(I53*'VERİ GİRİŞİ'!J73),2)</f>
        <v>0</v>
      </c>
      <c r="K53" s="1509"/>
      <c r="L53" s="1510"/>
      <c r="M53" s="90"/>
      <c r="N53" s="88"/>
      <c r="O53" s="88"/>
      <c r="P53" s="88"/>
      <c r="Q53" s="88"/>
      <c r="R53" s="88"/>
      <c r="S53" s="88"/>
      <c r="T53" s="88"/>
      <c r="U53" s="88"/>
      <c r="V53" s="88"/>
      <c r="W53" s="88"/>
      <c r="X53" s="88"/>
      <c r="IP53" s="90"/>
      <c r="IQ53" s="90"/>
      <c r="IR53" s="90"/>
      <c r="IS53" s="90"/>
      <c r="IT53" s="90"/>
    </row>
    <row r="54" spans="1:254" s="89" customFormat="1" ht="13.5" hidden="1" customHeight="1">
      <c r="A54" s="882" t="str">
        <f t="shared" si="0"/>
        <v/>
      </c>
      <c r="B54" s="637">
        <f>'VERİ GİRİŞİ'!A74</f>
        <v>0</v>
      </c>
      <c r="C54" s="1456">
        <f>'VERİ GİRİŞİ'!B74</f>
        <v>0</v>
      </c>
      <c r="D54" s="1457"/>
      <c r="E54" s="1458"/>
      <c r="F54" s="1450">
        <f>'VERİ GİRİŞİ'!F74</f>
        <v>0</v>
      </c>
      <c r="G54" s="1451"/>
      <c r="H54" s="637" t="str">
        <f>CONCATENATE('VERİ GİRİŞİ'!J74," ",'VERİ GİRİŞİ'!K74)</f>
        <v xml:space="preserve"> </v>
      </c>
      <c r="I54" s="1117"/>
      <c r="J54" s="1437">
        <f>ROUND(SUM(I54*'VERİ GİRİŞİ'!J74),2)</f>
        <v>0</v>
      </c>
      <c r="K54" s="1438"/>
      <c r="L54" s="1439"/>
      <c r="M54" s="90"/>
      <c r="N54" s="88"/>
      <c r="O54" s="88"/>
      <c r="P54" s="88"/>
      <c r="Q54" s="88"/>
      <c r="R54" s="88"/>
      <c r="S54" s="88"/>
      <c r="T54" s="88"/>
      <c r="U54" s="88"/>
      <c r="V54" s="88"/>
      <c r="W54" s="88"/>
      <c r="X54" s="88"/>
      <c r="IP54" s="90"/>
      <c r="IQ54" s="90"/>
      <c r="IR54" s="90"/>
      <c r="IS54" s="90"/>
      <c r="IT54" s="90"/>
    </row>
    <row r="55" spans="1:254" s="89" customFormat="1" ht="13.5" hidden="1" customHeight="1">
      <c r="A55" s="882" t="str">
        <f t="shared" si="0"/>
        <v/>
      </c>
      <c r="B55" s="637">
        <f>'VERİ GİRİŞİ'!A75</f>
        <v>0</v>
      </c>
      <c r="C55" s="1456">
        <f>'VERİ GİRİŞİ'!B75</f>
        <v>0</v>
      </c>
      <c r="D55" s="1457"/>
      <c r="E55" s="1458"/>
      <c r="F55" s="1450">
        <f>'VERİ GİRİŞİ'!F75</f>
        <v>0</v>
      </c>
      <c r="G55" s="1451"/>
      <c r="H55" s="637" t="str">
        <f>CONCATENATE('VERİ GİRİŞİ'!J75," ",'VERİ GİRİŞİ'!K75)</f>
        <v xml:space="preserve"> </v>
      </c>
      <c r="I55" s="1117"/>
      <c r="J55" s="1437">
        <f>ROUND(SUM(I55*'VERİ GİRİŞİ'!J75),2)</f>
        <v>0</v>
      </c>
      <c r="K55" s="1438"/>
      <c r="L55" s="1439"/>
      <c r="M55" s="90"/>
      <c r="N55" s="88"/>
      <c r="O55" s="88"/>
      <c r="P55" s="88"/>
      <c r="Q55" s="88"/>
      <c r="R55" s="88"/>
      <c r="S55" s="88"/>
      <c r="T55" s="88"/>
      <c r="U55" s="88"/>
      <c r="V55" s="88"/>
      <c r="W55" s="88"/>
      <c r="X55" s="88"/>
      <c r="IP55" s="90"/>
      <c r="IQ55" s="90"/>
      <c r="IR55" s="90"/>
      <c r="IS55" s="90"/>
      <c r="IT55" s="90"/>
    </row>
    <row r="56" spans="1:254" s="89" customFormat="1" ht="13.5" hidden="1" customHeight="1">
      <c r="A56" s="882" t="str">
        <f t="shared" si="0"/>
        <v/>
      </c>
      <c r="B56" s="637">
        <f>'VERİ GİRİŞİ'!A76</f>
        <v>0</v>
      </c>
      <c r="C56" s="1456">
        <f>'VERİ GİRİŞİ'!B76</f>
        <v>0</v>
      </c>
      <c r="D56" s="1457"/>
      <c r="E56" s="1458"/>
      <c r="F56" s="1450">
        <f>'VERİ GİRİŞİ'!F76</f>
        <v>0</v>
      </c>
      <c r="G56" s="1451"/>
      <c r="H56" s="637" t="str">
        <f>CONCATENATE('VERİ GİRİŞİ'!J76," ",'VERİ GİRİŞİ'!K76)</f>
        <v xml:space="preserve"> </v>
      </c>
      <c r="I56" s="1117"/>
      <c r="J56" s="1437">
        <f>ROUND(SUM(I56*'VERİ GİRİŞİ'!J76),2)</f>
        <v>0</v>
      </c>
      <c r="K56" s="1438"/>
      <c r="L56" s="1439"/>
      <c r="M56" s="90"/>
      <c r="N56" s="88"/>
      <c r="O56" s="88"/>
      <c r="P56" s="88"/>
      <c r="Q56" s="88"/>
      <c r="R56" s="88"/>
      <c r="S56" s="88"/>
      <c r="T56" s="88"/>
      <c r="U56" s="88"/>
      <c r="V56" s="88"/>
      <c r="W56" s="88"/>
      <c r="X56" s="88"/>
      <c r="IP56" s="90"/>
      <c r="IQ56" s="90"/>
      <c r="IR56" s="90"/>
      <c r="IS56" s="90"/>
      <c r="IT56" s="90"/>
    </row>
    <row r="57" spans="1:254" s="89" customFormat="1" ht="13.5" hidden="1" customHeight="1">
      <c r="A57" s="882" t="str">
        <f t="shared" si="0"/>
        <v/>
      </c>
      <c r="B57" s="637">
        <f>'VERİ GİRİŞİ'!A77</f>
        <v>0</v>
      </c>
      <c r="C57" s="1456">
        <f>'VERİ GİRİŞİ'!B77</f>
        <v>0</v>
      </c>
      <c r="D57" s="1457"/>
      <c r="E57" s="1458"/>
      <c r="F57" s="1450">
        <f>'VERİ GİRİŞİ'!F77</f>
        <v>0</v>
      </c>
      <c r="G57" s="1451"/>
      <c r="H57" s="637" t="str">
        <f>CONCATENATE('VERİ GİRİŞİ'!J77," ",'VERİ GİRİŞİ'!K77)</f>
        <v xml:space="preserve"> </v>
      </c>
      <c r="I57" s="1117"/>
      <c r="J57" s="1437">
        <f>ROUND(SUM(I57*'VERİ GİRİŞİ'!J77),2)</f>
        <v>0</v>
      </c>
      <c r="K57" s="1438"/>
      <c r="L57" s="1439"/>
      <c r="M57" s="90"/>
      <c r="N57" s="88"/>
      <c r="O57" s="88"/>
      <c r="P57" s="88"/>
      <c r="Q57" s="88"/>
      <c r="R57" s="88"/>
      <c r="S57" s="88"/>
      <c r="T57" s="88"/>
      <c r="U57" s="88"/>
      <c r="V57" s="88"/>
      <c r="W57" s="88"/>
      <c r="X57" s="88"/>
      <c r="IP57" s="90"/>
      <c r="IQ57" s="90"/>
      <c r="IR57" s="90"/>
      <c r="IS57" s="90"/>
      <c r="IT57" s="90"/>
    </row>
    <row r="58" spans="1:254" s="89" customFormat="1" ht="13.5" hidden="1" customHeight="1">
      <c r="A58" s="882" t="str">
        <f t="shared" si="0"/>
        <v/>
      </c>
      <c r="B58" s="637">
        <f>'VERİ GİRİŞİ'!A78</f>
        <v>0</v>
      </c>
      <c r="C58" s="1456">
        <f>'VERİ GİRİŞİ'!B78</f>
        <v>0</v>
      </c>
      <c r="D58" s="1457"/>
      <c r="E58" s="1458"/>
      <c r="F58" s="1450">
        <f>'VERİ GİRİŞİ'!F78</f>
        <v>0</v>
      </c>
      <c r="G58" s="1451"/>
      <c r="H58" s="637" t="str">
        <f>CONCATENATE('VERİ GİRİŞİ'!J78," ",'VERİ GİRİŞİ'!K78)</f>
        <v xml:space="preserve"> </v>
      </c>
      <c r="I58" s="1117"/>
      <c r="J58" s="1437">
        <f>ROUND(SUM(I58*'VERİ GİRİŞİ'!J78),2)</f>
        <v>0</v>
      </c>
      <c r="K58" s="1438"/>
      <c r="L58" s="1439"/>
      <c r="M58" s="90"/>
      <c r="N58" s="88"/>
      <c r="O58" s="88"/>
      <c r="P58" s="88"/>
      <c r="Q58" s="88"/>
      <c r="R58" s="88"/>
      <c r="S58" s="88"/>
      <c r="T58" s="88"/>
      <c r="U58" s="88"/>
      <c r="V58" s="88"/>
      <c r="W58" s="88"/>
      <c r="X58" s="88"/>
      <c r="IP58" s="90"/>
      <c r="IQ58" s="90"/>
      <c r="IR58" s="90"/>
      <c r="IS58" s="90"/>
      <c r="IT58" s="90"/>
    </row>
    <row r="59" spans="1:254" s="89" customFormat="1" ht="13.5" hidden="1" customHeight="1">
      <c r="A59" s="882" t="str">
        <f t="shared" si="0"/>
        <v/>
      </c>
      <c r="B59" s="637">
        <f>'VERİ GİRİŞİ'!A79</f>
        <v>0</v>
      </c>
      <c r="C59" s="1456">
        <f>'VERİ GİRİŞİ'!B79</f>
        <v>0</v>
      </c>
      <c r="D59" s="1457"/>
      <c r="E59" s="1458"/>
      <c r="F59" s="1450">
        <f>'VERİ GİRİŞİ'!F79</f>
        <v>0</v>
      </c>
      <c r="G59" s="1451"/>
      <c r="H59" s="637" t="str">
        <f>CONCATENATE('VERİ GİRİŞİ'!J79," ",'VERİ GİRİŞİ'!K79)</f>
        <v xml:space="preserve"> </v>
      </c>
      <c r="I59" s="1117"/>
      <c r="J59" s="1437">
        <f>ROUND(SUM(I59*'VERİ GİRİŞİ'!J79),2)</f>
        <v>0</v>
      </c>
      <c r="K59" s="1438"/>
      <c r="L59" s="1439"/>
      <c r="M59" s="90"/>
      <c r="N59" s="88"/>
      <c r="O59" s="88"/>
      <c r="P59" s="88"/>
      <c r="Q59" s="88"/>
      <c r="R59" s="88"/>
      <c r="S59" s="88"/>
      <c r="T59" s="88"/>
      <c r="U59" s="88"/>
      <c r="V59" s="88"/>
      <c r="W59" s="88"/>
      <c r="X59" s="88"/>
      <c r="IP59" s="90"/>
      <c r="IQ59" s="90"/>
      <c r="IR59" s="90"/>
      <c r="IS59" s="90"/>
      <c r="IT59" s="90"/>
    </row>
    <row r="60" spans="1:254" s="89" customFormat="1" ht="13.5" hidden="1" customHeight="1">
      <c r="A60" s="882" t="str">
        <f t="shared" si="0"/>
        <v/>
      </c>
      <c r="B60" s="637">
        <f>'VERİ GİRİŞİ'!A80</f>
        <v>0</v>
      </c>
      <c r="C60" s="1456">
        <f>'VERİ GİRİŞİ'!B80</f>
        <v>0</v>
      </c>
      <c r="D60" s="1457"/>
      <c r="E60" s="1458"/>
      <c r="F60" s="1450">
        <f>'VERİ GİRİŞİ'!F80</f>
        <v>0</v>
      </c>
      <c r="G60" s="1451"/>
      <c r="H60" s="637" t="str">
        <f>CONCATENATE('VERİ GİRİŞİ'!J80," ",'VERİ GİRİŞİ'!K80)</f>
        <v xml:space="preserve"> </v>
      </c>
      <c r="I60" s="1117"/>
      <c r="J60" s="1437">
        <f>ROUND(SUM(I60*'VERİ GİRİŞİ'!J80),2)</f>
        <v>0</v>
      </c>
      <c r="K60" s="1438"/>
      <c r="L60" s="1439"/>
      <c r="M60" s="90"/>
      <c r="N60" s="88"/>
      <c r="O60" s="88"/>
      <c r="P60" s="88"/>
      <c r="Q60" s="88"/>
      <c r="R60" s="88"/>
      <c r="S60" s="88"/>
      <c r="T60" s="88"/>
      <c r="U60" s="88"/>
      <c r="V60" s="88"/>
      <c r="W60" s="88"/>
      <c r="X60" s="88"/>
      <c r="IP60" s="90"/>
      <c r="IQ60" s="90"/>
      <c r="IR60" s="90"/>
      <c r="IS60" s="90"/>
      <c r="IT60" s="90"/>
    </row>
    <row r="61" spans="1:254" s="89" customFormat="1" ht="13.5" hidden="1" customHeight="1">
      <c r="A61" s="882" t="str">
        <f t="shared" si="0"/>
        <v/>
      </c>
      <c r="B61" s="637">
        <f>'VERİ GİRİŞİ'!A81</f>
        <v>0</v>
      </c>
      <c r="C61" s="1456">
        <f>'VERİ GİRİŞİ'!B81</f>
        <v>0</v>
      </c>
      <c r="D61" s="1457"/>
      <c r="E61" s="1458"/>
      <c r="F61" s="1450">
        <f>'VERİ GİRİŞİ'!F81</f>
        <v>0</v>
      </c>
      <c r="G61" s="1451"/>
      <c r="H61" s="637" t="str">
        <f>CONCATENATE('VERİ GİRİŞİ'!J81," ",'VERİ GİRİŞİ'!K81)</f>
        <v xml:space="preserve"> </v>
      </c>
      <c r="I61" s="1117"/>
      <c r="J61" s="1437">
        <f>ROUND(SUM(I61*'VERİ GİRİŞİ'!J81),2)</f>
        <v>0</v>
      </c>
      <c r="K61" s="1438"/>
      <c r="L61" s="1439"/>
      <c r="M61" s="90"/>
      <c r="N61" s="88"/>
      <c r="O61" s="88"/>
      <c r="P61" s="88"/>
      <c r="Q61" s="88"/>
      <c r="R61" s="88"/>
      <c r="S61" s="88"/>
      <c r="T61" s="88"/>
      <c r="U61" s="88"/>
      <c r="V61" s="88"/>
      <c r="W61" s="88"/>
      <c r="X61" s="88"/>
      <c r="IP61" s="90"/>
      <c r="IQ61" s="90"/>
      <c r="IR61" s="90"/>
      <c r="IS61" s="90"/>
      <c r="IT61" s="90"/>
    </row>
    <row r="62" spans="1:254" s="89" customFormat="1" ht="13.5" hidden="1" customHeight="1">
      <c r="A62" s="882" t="str">
        <f t="shared" si="0"/>
        <v/>
      </c>
      <c r="B62" s="637">
        <f>'VERİ GİRİŞİ'!A82</f>
        <v>0</v>
      </c>
      <c r="C62" s="1456">
        <f>'VERİ GİRİŞİ'!B82</f>
        <v>0</v>
      </c>
      <c r="D62" s="1457"/>
      <c r="E62" s="1458"/>
      <c r="F62" s="1450">
        <f>'VERİ GİRİŞİ'!F82</f>
        <v>0</v>
      </c>
      <c r="G62" s="1451"/>
      <c r="H62" s="637" t="str">
        <f>CONCATENATE('VERİ GİRİŞİ'!J82," ",'VERİ GİRİŞİ'!K82)</f>
        <v xml:space="preserve"> </v>
      </c>
      <c r="I62" s="1117"/>
      <c r="J62" s="1437">
        <f>ROUND(SUM(I62*'VERİ GİRİŞİ'!J82),2)</f>
        <v>0</v>
      </c>
      <c r="K62" s="1438"/>
      <c r="L62" s="1439"/>
      <c r="M62" s="90"/>
      <c r="N62" s="88"/>
      <c r="O62" s="88"/>
      <c r="P62" s="88"/>
      <c r="Q62" s="88"/>
      <c r="R62" s="88"/>
      <c r="S62" s="88"/>
      <c r="T62" s="88"/>
      <c r="U62" s="88"/>
      <c r="V62" s="88"/>
      <c r="W62" s="88"/>
      <c r="X62" s="88"/>
      <c r="IP62" s="90"/>
      <c r="IQ62" s="90"/>
      <c r="IR62" s="90"/>
      <c r="IS62" s="90"/>
      <c r="IT62" s="90"/>
    </row>
    <row r="63" spans="1:254" s="89" customFormat="1" ht="13.5" hidden="1" customHeight="1">
      <c r="A63" s="882" t="str">
        <f t="shared" si="0"/>
        <v/>
      </c>
      <c r="B63" s="637">
        <f>'VERİ GİRİŞİ'!A83</f>
        <v>0</v>
      </c>
      <c r="C63" s="1456">
        <f>'VERİ GİRİŞİ'!B83</f>
        <v>0</v>
      </c>
      <c r="D63" s="1457"/>
      <c r="E63" s="1458"/>
      <c r="F63" s="1450">
        <f>'VERİ GİRİŞİ'!F83</f>
        <v>0</v>
      </c>
      <c r="G63" s="1451"/>
      <c r="H63" s="637" t="str">
        <f>CONCATENATE('VERİ GİRİŞİ'!J83," ",'VERİ GİRİŞİ'!K83)</f>
        <v xml:space="preserve"> </v>
      </c>
      <c r="I63" s="1117"/>
      <c r="J63" s="1437">
        <f>ROUND(SUM(I63*'VERİ GİRİŞİ'!J83),2)</f>
        <v>0</v>
      </c>
      <c r="K63" s="1438"/>
      <c r="L63" s="1439"/>
      <c r="M63" s="90"/>
      <c r="N63" s="88"/>
      <c r="O63" s="88"/>
      <c r="P63" s="88"/>
      <c r="Q63" s="88"/>
      <c r="R63" s="88"/>
      <c r="S63" s="88"/>
      <c r="T63" s="88"/>
      <c r="U63" s="88"/>
      <c r="V63" s="88"/>
      <c r="W63" s="88"/>
      <c r="X63" s="88"/>
      <c r="IP63" s="90"/>
      <c r="IQ63" s="90"/>
      <c r="IR63" s="90"/>
      <c r="IS63" s="90"/>
      <c r="IT63" s="90"/>
    </row>
    <row r="64" spans="1:254" s="89" customFormat="1" ht="13.5" hidden="1" customHeight="1">
      <c r="A64" s="882" t="str">
        <f t="shared" si="0"/>
        <v/>
      </c>
      <c r="B64" s="637">
        <f>'VERİ GİRİŞİ'!A84</f>
        <v>0</v>
      </c>
      <c r="C64" s="1456">
        <f>'VERİ GİRİŞİ'!B84</f>
        <v>0</v>
      </c>
      <c r="D64" s="1457"/>
      <c r="E64" s="1458"/>
      <c r="F64" s="1450">
        <f>'VERİ GİRİŞİ'!F84</f>
        <v>0</v>
      </c>
      <c r="G64" s="1451"/>
      <c r="H64" s="637" t="str">
        <f>CONCATENATE('VERİ GİRİŞİ'!J84," ",'VERİ GİRİŞİ'!K84)</f>
        <v xml:space="preserve"> </v>
      </c>
      <c r="I64" s="1117"/>
      <c r="J64" s="1437">
        <f>ROUND(SUM(I64*'VERİ GİRİŞİ'!J84),2)</f>
        <v>0</v>
      </c>
      <c r="K64" s="1438"/>
      <c r="L64" s="1439"/>
      <c r="M64" s="90"/>
      <c r="N64" s="88"/>
      <c r="O64" s="88"/>
      <c r="P64" s="88"/>
      <c r="Q64" s="88"/>
      <c r="R64" s="88"/>
      <c r="S64" s="88"/>
      <c r="T64" s="88"/>
      <c r="U64" s="88"/>
      <c r="V64" s="88"/>
      <c r="W64" s="88"/>
      <c r="X64" s="88"/>
      <c r="IP64" s="90"/>
      <c r="IQ64" s="90"/>
      <c r="IR64" s="90"/>
      <c r="IS64" s="90"/>
      <c r="IT64" s="90"/>
    </row>
    <row r="65" spans="1:254" s="89" customFormat="1" ht="13.5" hidden="1" customHeight="1">
      <c r="A65" s="882" t="str">
        <f t="shared" si="0"/>
        <v/>
      </c>
      <c r="B65" s="637">
        <f>'VERİ GİRİŞİ'!A85</f>
        <v>0</v>
      </c>
      <c r="C65" s="1456">
        <f>'VERİ GİRİŞİ'!B85</f>
        <v>0</v>
      </c>
      <c r="D65" s="1457"/>
      <c r="E65" s="1458"/>
      <c r="F65" s="1450">
        <f>'VERİ GİRİŞİ'!F85</f>
        <v>0</v>
      </c>
      <c r="G65" s="1451"/>
      <c r="H65" s="637" t="str">
        <f>CONCATENATE('VERİ GİRİŞİ'!J85," ",'VERİ GİRİŞİ'!K85)</f>
        <v xml:space="preserve"> </v>
      </c>
      <c r="I65" s="1117"/>
      <c r="J65" s="1437">
        <f>ROUND(SUM(I65*'VERİ GİRİŞİ'!J85),2)</f>
        <v>0</v>
      </c>
      <c r="K65" s="1438"/>
      <c r="L65" s="1439"/>
      <c r="M65" s="90"/>
      <c r="N65" s="88"/>
      <c r="O65" s="88"/>
      <c r="P65" s="88"/>
      <c r="Q65" s="88"/>
      <c r="R65" s="88"/>
      <c r="S65" s="88"/>
      <c r="T65" s="88"/>
      <c r="U65" s="88"/>
      <c r="V65" s="88"/>
      <c r="W65" s="88"/>
      <c r="X65" s="88"/>
      <c r="IP65" s="90"/>
      <c r="IQ65" s="90"/>
      <c r="IR65" s="90"/>
      <c r="IS65" s="90"/>
      <c r="IT65" s="90"/>
    </row>
    <row r="66" spans="1:254" s="89" customFormat="1" ht="13.5" hidden="1" customHeight="1">
      <c r="A66" s="882" t="str">
        <f t="shared" si="0"/>
        <v/>
      </c>
      <c r="B66" s="637">
        <f>'VERİ GİRİŞİ'!A86</f>
        <v>0</v>
      </c>
      <c r="C66" s="1456">
        <f>'VERİ GİRİŞİ'!B86</f>
        <v>0</v>
      </c>
      <c r="D66" s="1457"/>
      <c r="E66" s="1458"/>
      <c r="F66" s="1450">
        <f>'VERİ GİRİŞİ'!F86</f>
        <v>0</v>
      </c>
      <c r="G66" s="1451"/>
      <c r="H66" s="637" t="str">
        <f>CONCATENATE('VERİ GİRİŞİ'!J86," ",'VERİ GİRİŞİ'!K86)</f>
        <v xml:space="preserve"> </v>
      </c>
      <c r="I66" s="1117"/>
      <c r="J66" s="1437">
        <f>ROUND(SUM(I66*'VERİ GİRİŞİ'!J86),2)</f>
        <v>0</v>
      </c>
      <c r="K66" s="1438"/>
      <c r="L66" s="1439"/>
      <c r="M66" s="90"/>
      <c r="N66" s="88"/>
      <c r="O66" s="88"/>
      <c r="P66" s="88"/>
      <c r="Q66" s="88"/>
      <c r="R66" s="88"/>
      <c r="S66" s="88"/>
      <c r="T66" s="88"/>
      <c r="U66" s="88"/>
      <c r="V66" s="88"/>
      <c r="W66" s="88"/>
      <c r="X66" s="88"/>
      <c r="IP66" s="90"/>
      <c r="IQ66" s="90"/>
      <c r="IR66" s="90"/>
      <c r="IS66" s="90"/>
      <c r="IT66" s="90"/>
    </row>
    <row r="67" spans="1:254" s="89" customFormat="1" ht="13.5" hidden="1" customHeight="1">
      <c r="A67" s="882" t="str">
        <f t="shared" si="0"/>
        <v/>
      </c>
      <c r="B67" s="637">
        <f>'VERİ GİRİŞİ'!A87</f>
        <v>0</v>
      </c>
      <c r="C67" s="1456">
        <f>'VERİ GİRİŞİ'!B87</f>
        <v>0</v>
      </c>
      <c r="D67" s="1457"/>
      <c r="E67" s="1458"/>
      <c r="F67" s="1450">
        <f>'VERİ GİRİŞİ'!F87</f>
        <v>0</v>
      </c>
      <c r="G67" s="1451"/>
      <c r="H67" s="637" t="str">
        <f>CONCATENATE('VERİ GİRİŞİ'!J87," ",'VERİ GİRİŞİ'!K87)</f>
        <v xml:space="preserve"> </v>
      </c>
      <c r="I67" s="1117"/>
      <c r="J67" s="1437">
        <f>ROUND(SUM(I67*'VERİ GİRİŞİ'!J87),2)</f>
        <v>0</v>
      </c>
      <c r="K67" s="1438"/>
      <c r="L67" s="1439"/>
      <c r="M67" s="90"/>
      <c r="N67" s="88"/>
      <c r="O67" s="88"/>
      <c r="P67" s="88"/>
      <c r="Q67" s="88"/>
      <c r="R67" s="88"/>
      <c r="S67" s="88"/>
      <c r="T67" s="88"/>
      <c r="U67" s="88"/>
      <c r="V67" s="88"/>
      <c r="W67" s="88"/>
      <c r="X67" s="88"/>
      <c r="IP67" s="90"/>
      <c r="IQ67" s="90"/>
      <c r="IR67" s="90"/>
      <c r="IS67" s="90"/>
      <c r="IT67" s="90"/>
    </row>
    <row r="68" spans="1:254" s="89" customFormat="1" ht="13.5" hidden="1" customHeight="1">
      <c r="A68" s="882" t="str">
        <f t="shared" si="0"/>
        <v/>
      </c>
      <c r="B68" s="637">
        <f>'VERİ GİRİŞİ'!A88</f>
        <v>0</v>
      </c>
      <c r="C68" s="1456">
        <f>'VERİ GİRİŞİ'!B88</f>
        <v>0</v>
      </c>
      <c r="D68" s="1457"/>
      <c r="E68" s="1458"/>
      <c r="F68" s="1450">
        <f>'VERİ GİRİŞİ'!F88</f>
        <v>0</v>
      </c>
      <c r="G68" s="1451"/>
      <c r="H68" s="637" t="str">
        <f>CONCATENATE('VERİ GİRİŞİ'!J88," ",'VERİ GİRİŞİ'!K88)</f>
        <v xml:space="preserve"> </v>
      </c>
      <c r="I68" s="1117"/>
      <c r="J68" s="1437">
        <f>ROUND(SUM(I68*'VERİ GİRİŞİ'!J88),2)</f>
        <v>0</v>
      </c>
      <c r="K68" s="1438"/>
      <c r="L68" s="1439"/>
      <c r="M68" s="90"/>
      <c r="N68" s="88"/>
      <c r="O68" s="88"/>
      <c r="P68" s="88"/>
      <c r="Q68" s="88"/>
      <c r="R68" s="88"/>
      <c r="S68" s="88"/>
      <c r="T68" s="88"/>
      <c r="U68" s="88"/>
      <c r="V68" s="88"/>
      <c r="W68" s="88"/>
      <c r="X68" s="88"/>
      <c r="IP68" s="90"/>
      <c r="IQ68" s="90"/>
      <c r="IR68" s="90"/>
      <c r="IS68" s="90"/>
      <c r="IT68" s="90"/>
    </row>
    <row r="69" spans="1:254" s="89" customFormat="1" ht="13.5" hidden="1" customHeight="1">
      <c r="A69" s="882" t="str">
        <f t="shared" si="0"/>
        <v/>
      </c>
      <c r="B69" s="637">
        <f>'VERİ GİRİŞİ'!A89</f>
        <v>0</v>
      </c>
      <c r="C69" s="1456">
        <f>'VERİ GİRİŞİ'!B89</f>
        <v>0</v>
      </c>
      <c r="D69" s="1457"/>
      <c r="E69" s="1458"/>
      <c r="F69" s="1450">
        <f>'VERİ GİRİŞİ'!F89</f>
        <v>0</v>
      </c>
      <c r="G69" s="1451"/>
      <c r="H69" s="637" t="str">
        <f>CONCATENATE('VERİ GİRİŞİ'!J89," ",'VERİ GİRİŞİ'!K89)</f>
        <v xml:space="preserve"> </v>
      </c>
      <c r="I69" s="1117"/>
      <c r="J69" s="1437">
        <f>ROUND(SUM(I69*'VERİ GİRİŞİ'!J89),2)</f>
        <v>0</v>
      </c>
      <c r="K69" s="1438"/>
      <c r="L69" s="1439"/>
      <c r="M69" s="90"/>
      <c r="N69" s="88"/>
      <c r="O69" s="88"/>
      <c r="P69" s="88"/>
      <c r="Q69" s="88"/>
      <c r="R69" s="88"/>
      <c r="S69" s="88"/>
      <c r="T69" s="88"/>
      <c r="U69" s="88"/>
      <c r="V69" s="88"/>
      <c r="W69" s="88"/>
      <c r="X69" s="88"/>
      <c r="IP69" s="90"/>
      <c r="IQ69" s="90"/>
      <c r="IR69" s="90"/>
      <c r="IS69" s="90"/>
      <c r="IT69" s="90"/>
    </row>
    <row r="70" spans="1:254" s="89" customFormat="1" ht="13.5" hidden="1" customHeight="1">
      <c r="A70" s="882" t="str">
        <f t="shared" si="0"/>
        <v/>
      </c>
      <c r="B70" s="637">
        <f>'VERİ GİRİŞİ'!A90</f>
        <v>0</v>
      </c>
      <c r="C70" s="1456">
        <f>'VERİ GİRİŞİ'!B90</f>
        <v>0</v>
      </c>
      <c r="D70" s="1457"/>
      <c r="E70" s="1458"/>
      <c r="F70" s="1450">
        <f>'VERİ GİRİŞİ'!F90</f>
        <v>0</v>
      </c>
      <c r="G70" s="1451"/>
      <c r="H70" s="637" t="str">
        <f>CONCATENATE('VERİ GİRİŞİ'!J90," ",'VERİ GİRİŞİ'!K90)</f>
        <v xml:space="preserve"> </v>
      </c>
      <c r="I70" s="1117"/>
      <c r="J70" s="1437">
        <f>ROUND(SUM(I70*'VERİ GİRİŞİ'!J90),2)</f>
        <v>0</v>
      </c>
      <c r="K70" s="1438"/>
      <c r="L70" s="1439"/>
      <c r="M70" s="90"/>
      <c r="N70" s="88"/>
      <c r="O70" s="88"/>
      <c r="P70" s="88"/>
      <c r="Q70" s="88"/>
      <c r="R70" s="88"/>
      <c r="S70" s="88"/>
      <c r="T70" s="88"/>
      <c r="U70" s="88"/>
      <c r="V70" s="88"/>
      <c r="W70" s="88"/>
      <c r="X70" s="88"/>
      <c r="IP70" s="90"/>
      <c r="IQ70" s="90"/>
      <c r="IR70" s="90"/>
      <c r="IS70" s="90"/>
      <c r="IT70" s="90"/>
    </row>
    <row r="71" spans="1:254" s="89" customFormat="1" ht="13.5" hidden="1" customHeight="1">
      <c r="A71" s="882" t="str">
        <f t="shared" si="0"/>
        <v/>
      </c>
      <c r="B71" s="637">
        <f>'VERİ GİRİŞİ'!A91</f>
        <v>0</v>
      </c>
      <c r="C71" s="1456">
        <f>'VERİ GİRİŞİ'!B91</f>
        <v>0</v>
      </c>
      <c r="D71" s="1457"/>
      <c r="E71" s="1458"/>
      <c r="F71" s="1450">
        <f>'VERİ GİRİŞİ'!F91</f>
        <v>0</v>
      </c>
      <c r="G71" s="1451"/>
      <c r="H71" s="637" t="str">
        <f>CONCATENATE('VERİ GİRİŞİ'!J91," ",'VERİ GİRİŞİ'!K91)</f>
        <v xml:space="preserve"> </v>
      </c>
      <c r="I71" s="1117"/>
      <c r="J71" s="1437">
        <f>ROUND(SUM(I71*'VERİ GİRİŞİ'!J91),2)</f>
        <v>0</v>
      </c>
      <c r="K71" s="1438"/>
      <c r="L71" s="1439"/>
      <c r="M71" s="90"/>
      <c r="N71" s="88"/>
      <c r="O71" s="88"/>
      <c r="P71" s="88"/>
      <c r="Q71" s="88"/>
      <c r="R71" s="88"/>
      <c r="S71" s="88"/>
      <c r="T71" s="88"/>
      <c r="U71" s="88"/>
      <c r="V71" s="88"/>
      <c r="W71" s="88"/>
      <c r="X71" s="88"/>
      <c r="IP71" s="90"/>
      <c r="IQ71" s="90"/>
      <c r="IR71" s="90"/>
      <c r="IS71" s="90"/>
      <c r="IT71" s="90"/>
    </row>
    <row r="72" spans="1:254" s="89" customFormat="1" ht="13.5" hidden="1" customHeight="1">
      <c r="A72" s="882" t="str">
        <f t="shared" si="0"/>
        <v/>
      </c>
      <c r="B72" s="637">
        <f>'VERİ GİRİŞİ'!A92</f>
        <v>0</v>
      </c>
      <c r="C72" s="1456">
        <f>'VERİ GİRİŞİ'!B92</f>
        <v>0</v>
      </c>
      <c r="D72" s="1457"/>
      <c r="E72" s="1458"/>
      <c r="F72" s="1450">
        <f>'VERİ GİRİŞİ'!F92</f>
        <v>0</v>
      </c>
      <c r="G72" s="1451"/>
      <c r="H72" s="637" t="str">
        <f>CONCATENATE('VERİ GİRİŞİ'!J92," ",'VERİ GİRİŞİ'!K92)</f>
        <v xml:space="preserve"> </v>
      </c>
      <c r="I72" s="1117"/>
      <c r="J72" s="1437">
        <f>ROUND(SUM(I72*'VERİ GİRİŞİ'!J92),2)</f>
        <v>0</v>
      </c>
      <c r="K72" s="1438"/>
      <c r="L72" s="1439"/>
      <c r="M72" s="90"/>
      <c r="N72" s="88"/>
      <c r="O72" s="88"/>
      <c r="P72" s="88"/>
      <c r="Q72" s="88"/>
      <c r="R72" s="88"/>
      <c r="S72" s="88"/>
      <c r="T72" s="88"/>
      <c r="U72" s="88"/>
      <c r="V72" s="88"/>
      <c r="W72" s="88"/>
      <c r="X72" s="88"/>
      <c r="IP72" s="90"/>
      <c r="IQ72" s="90"/>
      <c r="IR72" s="90"/>
      <c r="IS72" s="90"/>
      <c r="IT72" s="90"/>
    </row>
    <row r="73" spans="1:254" s="89" customFormat="1" ht="13.5" hidden="1" customHeight="1">
      <c r="A73" s="882" t="str">
        <f t="shared" si="0"/>
        <v/>
      </c>
      <c r="B73" s="637">
        <f>'VERİ GİRİŞİ'!A93</f>
        <v>0</v>
      </c>
      <c r="C73" s="1456">
        <f>'VERİ GİRİŞİ'!B93</f>
        <v>0</v>
      </c>
      <c r="D73" s="1457"/>
      <c r="E73" s="1458"/>
      <c r="F73" s="1450">
        <f>'VERİ GİRİŞİ'!F93</f>
        <v>0</v>
      </c>
      <c r="G73" s="1451"/>
      <c r="H73" s="637" t="str">
        <f>CONCATENATE('VERİ GİRİŞİ'!J93," ",'VERİ GİRİŞİ'!K93)</f>
        <v xml:space="preserve"> </v>
      </c>
      <c r="I73" s="1117"/>
      <c r="J73" s="1437">
        <f>ROUND(SUM(I73*'VERİ GİRİŞİ'!J93),2)</f>
        <v>0</v>
      </c>
      <c r="K73" s="1438"/>
      <c r="L73" s="1439"/>
      <c r="M73" s="90"/>
      <c r="N73" s="88"/>
      <c r="O73" s="88"/>
      <c r="P73" s="88"/>
      <c r="Q73" s="88"/>
      <c r="R73" s="88"/>
      <c r="S73" s="88"/>
      <c r="T73" s="88"/>
      <c r="U73" s="88"/>
      <c r="V73" s="88"/>
      <c r="W73" s="88"/>
      <c r="X73" s="88"/>
      <c r="IP73" s="90"/>
      <c r="IQ73" s="90"/>
      <c r="IR73" s="90"/>
      <c r="IS73" s="90"/>
      <c r="IT73" s="90"/>
    </row>
    <row r="74" spans="1:254" s="89" customFormat="1" ht="13.5" hidden="1" customHeight="1">
      <c r="A74" s="882" t="str">
        <f t="shared" si="0"/>
        <v/>
      </c>
      <c r="B74" s="637">
        <f>'VERİ GİRİŞİ'!A94</f>
        <v>0</v>
      </c>
      <c r="C74" s="1456">
        <f>'VERİ GİRİŞİ'!B94</f>
        <v>0</v>
      </c>
      <c r="D74" s="1457"/>
      <c r="E74" s="1458"/>
      <c r="F74" s="1450">
        <f>'VERİ GİRİŞİ'!F94</f>
        <v>0</v>
      </c>
      <c r="G74" s="1451"/>
      <c r="H74" s="637" t="str">
        <f>CONCATENATE('VERİ GİRİŞİ'!J94," ",'VERİ GİRİŞİ'!K94)</f>
        <v xml:space="preserve"> </v>
      </c>
      <c r="I74" s="1117"/>
      <c r="J74" s="1437">
        <f>ROUND(SUM(I74*'VERİ GİRİŞİ'!J94),2)</f>
        <v>0</v>
      </c>
      <c r="K74" s="1438"/>
      <c r="L74" s="1439"/>
      <c r="M74" s="90"/>
      <c r="N74" s="88"/>
      <c r="O74" s="88"/>
      <c r="P74" s="88"/>
      <c r="Q74" s="88"/>
      <c r="R74" s="88"/>
      <c r="S74" s="88"/>
      <c r="T74" s="88"/>
      <c r="U74" s="88"/>
      <c r="V74" s="88"/>
      <c r="W74" s="88"/>
      <c r="X74" s="88"/>
      <c r="IP74" s="90"/>
      <c r="IQ74" s="90"/>
      <c r="IR74" s="90"/>
      <c r="IS74" s="90"/>
      <c r="IT74" s="90"/>
    </row>
    <row r="75" spans="1:254" s="89" customFormat="1" ht="13.5" hidden="1" customHeight="1">
      <c r="A75" s="882" t="str">
        <f t="shared" si="0"/>
        <v/>
      </c>
      <c r="B75" s="637">
        <f>'VERİ GİRİŞİ'!A95</f>
        <v>0</v>
      </c>
      <c r="C75" s="1456">
        <f>'VERİ GİRİŞİ'!B95</f>
        <v>0</v>
      </c>
      <c r="D75" s="1457"/>
      <c r="E75" s="1458"/>
      <c r="F75" s="1450">
        <f>'VERİ GİRİŞİ'!F95</f>
        <v>0</v>
      </c>
      <c r="G75" s="1451"/>
      <c r="H75" s="637" t="str">
        <f>CONCATENATE('VERİ GİRİŞİ'!J95," ",'VERİ GİRİŞİ'!K95)</f>
        <v xml:space="preserve"> </v>
      </c>
      <c r="I75" s="1117"/>
      <c r="J75" s="1437">
        <f>ROUND(SUM(I75*'VERİ GİRİŞİ'!J95),2)</f>
        <v>0</v>
      </c>
      <c r="K75" s="1438"/>
      <c r="L75" s="1439"/>
      <c r="M75" s="90"/>
      <c r="N75" s="88"/>
      <c r="O75" s="88"/>
      <c r="P75" s="88"/>
      <c r="Q75" s="88"/>
      <c r="R75" s="88"/>
      <c r="S75" s="88"/>
      <c r="T75" s="88"/>
      <c r="U75" s="88"/>
      <c r="V75" s="88"/>
      <c r="W75" s="88"/>
      <c r="X75" s="88"/>
      <c r="IP75" s="90"/>
      <c r="IQ75" s="90"/>
      <c r="IR75" s="90"/>
      <c r="IS75" s="90"/>
      <c r="IT75" s="90"/>
    </row>
    <row r="76" spans="1:254" s="89" customFormat="1" ht="13.5" hidden="1" customHeight="1">
      <c r="A76" s="882" t="str">
        <f t="shared" si="0"/>
        <v/>
      </c>
      <c r="B76" s="637">
        <f>'VERİ GİRİŞİ'!A96</f>
        <v>0</v>
      </c>
      <c r="C76" s="1456">
        <f>'VERİ GİRİŞİ'!B96</f>
        <v>0</v>
      </c>
      <c r="D76" s="1457"/>
      <c r="E76" s="1458"/>
      <c r="F76" s="1450">
        <f>'VERİ GİRİŞİ'!F96</f>
        <v>0</v>
      </c>
      <c r="G76" s="1451"/>
      <c r="H76" s="637" t="str">
        <f>CONCATENATE('VERİ GİRİŞİ'!J96," ",'VERİ GİRİŞİ'!K96)</f>
        <v xml:space="preserve"> </v>
      </c>
      <c r="I76" s="1117"/>
      <c r="J76" s="1437">
        <f>ROUND(SUM(I76*'VERİ GİRİŞİ'!J96),2)</f>
        <v>0</v>
      </c>
      <c r="K76" s="1438"/>
      <c r="L76" s="1439"/>
      <c r="M76" s="90"/>
      <c r="N76" s="88"/>
      <c r="O76" s="88"/>
      <c r="P76" s="88"/>
      <c r="Q76" s="88"/>
      <c r="R76" s="88"/>
      <c r="S76" s="88"/>
      <c r="T76" s="88"/>
      <c r="U76" s="88"/>
      <c r="V76" s="88"/>
      <c r="W76" s="88"/>
      <c r="X76" s="88"/>
      <c r="IP76" s="90"/>
      <c r="IQ76" s="90"/>
      <c r="IR76" s="90"/>
      <c r="IS76" s="90"/>
      <c r="IT76" s="90"/>
    </row>
    <row r="77" spans="1:254" s="89" customFormat="1" ht="13.5" hidden="1" customHeight="1">
      <c r="A77" s="882" t="str">
        <f t="shared" si="0"/>
        <v/>
      </c>
      <c r="B77" s="637">
        <f>'VERİ GİRİŞİ'!A97</f>
        <v>0</v>
      </c>
      <c r="C77" s="1456">
        <f>'VERİ GİRİŞİ'!B97</f>
        <v>0</v>
      </c>
      <c r="D77" s="1457"/>
      <c r="E77" s="1458"/>
      <c r="F77" s="1450">
        <f>'VERİ GİRİŞİ'!F97</f>
        <v>0</v>
      </c>
      <c r="G77" s="1451"/>
      <c r="H77" s="637" t="str">
        <f>CONCATENATE('VERİ GİRİŞİ'!J97," ",'VERİ GİRİŞİ'!K97)</f>
        <v xml:space="preserve"> </v>
      </c>
      <c r="I77" s="1117"/>
      <c r="J77" s="1437">
        <f>ROUND(SUM(I77*'VERİ GİRİŞİ'!J97),2)</f>
        <v>0</v>
      </c>
      <c r="K77" s="1438"/>
      <c r="L77" s="1439"/>
      <c r="M77" s="90"/>
      <c r="N77" s="88"/>
      <c r="O77" s="88"/>
      <c r="P77" s="88"/>
      <c r="Q77" s="88"/>
      <c r="R77" s="88"/>
      <c r="S77" s="88"/>
      <c r="T77" s="88"/>
      <c r="U77" s="88"/>
      <c r="V77" s="88"/>
      <c r="W77" s="88"/>
      <c r="X77" s="88"/>
      <c r="IP77" s="90"/>
      <c r="IQ77" s="90"/>
      <c r="IR77" s="90"/>
      <c r="IS77" s="90"/>
      <c r="IT77" s="90"/>
    </row>
    <row r="78" spans="1:254" s="89" customFormat="1" ht="13.5" hidden="1" customHeight="1">
      <c r="A78" s="882" t="str">
        <f t="shared" si="0"/>
        <v/>
      </c>
      <c r="B78" s="637">
        <f>'VERİ GİRİŞİ'!A98</f>
        <v>0</v>
      </c>
      <c r="C78" s="1456">
        <f>'VERİ GİRİŞİ'!B98</f>
        <v>0</v>
      </c>
      <c r="D78" s="1457"/>
      <c r="E78" s="1458"/>
      <c r="F78" s="1450">
        <f>'VERİ GİRİŞİ'!F98</f>
        <v>0</v>
      </c>
      <c r="G78" s="1451"/>
      <c r="H78" s="637" t="str">
        <f>CONCATENATE('VERİ GİRİŞİ'!J98," ",'VERİ GİRİŞİ'!K98)</f>
        <v xml:space="preserve"> </v>
      </c>
      <c r="I78" s="1117"/>
      <c r="J78" s="1437">
        <f>ROUND(SUM(I78*'VERİ GİRİŞİ'!J98),2)</f>
        <v>0</v>
      </c>
      <c r="K78" s="1438"/>
      <c r="L78" s="1439"/>
      <c r="M78" s="90"/>
      <c r="N78" s="88"/>
      <c r="O78" s="88"/>
      <c r="P78" s="88"/>
      <c r="Q78" s="88"/>
      <c r="R78" s="88"/>
      <c r="S78" s="88"/>
      <c r="T78" s="88"/>
      <c r="U78" s="88"/>
      <c r="V78" s="88"/>
      <c r="W78" s="88"/>
      <c r="X78" s="88"/>
      <c r="IP78" s="90"/>
      <c r="IQ78" s="90"/>
      <c r="IR78" s="90"/>
      <c r="IS78" s="90"/>
      <c r="IT78" s="90"/>
    </row>
    <row r="79" spans="1:254" s="89" customFormat="1" ht="13.5" hidden="1" customHeight="1">
      <c r="A79" s="882" t="str">
        <f t="shared" si="0"/>
        <v/>
      </c>
      <c r="B79" s="637">
        <f>'VERİ GİRİŞİ'!A99</f>
        <v>0</v>
      </c>
      <c r="C79" s="1456">
        <f>'VERİ GİRİŞİ'!B99</f>
        <v>0</v>
      </c>
      <c r="D79" s="1457"/>
      <c r="E79" s="1458"/>
      <c r="F79" s="1450">
        <f>'VERİ GİRİŞİ'!F99</f>
        <v>0</v>
      </c>
      <c r="G79" s="1451"/>
      <c r="H79" s="637" t="str">
        <f>CONCATENATE('VERİ GİRİŞİ'!J99," ",'VERİ GİRİŞİ'!K99)</f>
        <v xml:space="preserve"> </v>
      </c>
      <c r="I79" s="1117"/>
      <c r="J79" s="1437">
        <f>ROUND(SUM(I79*'VERİ GİRİŞİ'!J99),2)</f>
        <v>0</v>
      </c>
      <c r="K79" s="1438"/>
      <c r="L79" s="1439"/>
      <c r="M79" s="90"/>
      <c r="N79" s="88"/>
      <c r="O79" s="88"/>
      <c r="P79" s="88"/>
      <c r="Q79" s="88"/>
      <c r="R79" s="88"/>
      <c r="S79" s="88"/>
      <c r="T79" s="88"/>
      <c r="U79" s="88"/>
      <c r="V79" s="88"/>
      <c r="W79" s="88"/>
      <c r="X79" s="88"/>
      <c r="IP79" s="90"/>
      <c r="IQ79" s="90"/>
      <c r="IR79" s="90"/>
      <c r="IS79" s="90"/>
      <c r="IT79" s="90"/>
    </row>
    <row r="80" spans="1:254" s="89" customFormat="1" ht="13.5" hidden="1" customHeight="1">
      <c r="A80" s="882" t="str">
        <f t="shared" si="0"/>
        <v/>
      </c>
      <c r="B80" s="637">
        <f>'VERİ GİRİŞİ'!A100</f>
        <v>0</v>
      </c>
      <c r="C80" s="1456">
        <f>'VERİ GİRİŞİ'!B100</f>
        <v>0</v>
      </c>
      <c r="D80" s="1457"/>
      <c r="E80" s="1458"/>
      <c r="F80" s="1450">
        <f>'VERİ GİRİŞİ'!F100</f>
        <v>0</v>
      </c>
      <c r="G80" s="1451"/>
      <c r="H80" s="637" t="str">
        <f>CONCATENATE('VERİ GİRİŞİ'!J100," ",'VERİ GİRİŞİ'!K100)</f>
        <v xml:space="preserve"> </v>
      </c>
      <c r="I80" s="1117"/>
      <c r="J80" s="1437">
        <f>ROUND(SUM(I80*'VERİ GİRİŞİ'!J100),2)</f>
        <v>0</v>
      </c>
      <c r="K80" s="1438"/>
      <c r="L80" s="1439"/>
      <c r="M80" s="90"/>
      <c r="N80" s="88"/>
      <c r="O80" s="88"/>
      <c r="P80" s="88"/>
      <c r="Q80" s="88"/>
      <c r="R80" s="88"/>
      <c r="S80" s="88"/>
      <c r="T80" s="88"/>
      <c r="U80" s="88"/>
      <c r="V80" s="88"/>
      <c r="W80" s="88"/>
      <c r="X80" s="88"/>
      <c r="IP80" s="90"/>
      <c r="IQ80" s="90"/>
      <c r="IR80" s="90"/>
      <c r="IS80" s="90"/>
      <c r="IT80" s="90"/>
    </row>
    <row r="81" spans="1:254" s="89" customFormat="1" ht="13.5" hidden="1" customHeight="1">
      <c r="A81" s="882" t="str">
        <f t="shared" si="0"/>
        <v/>
      </c>
      <c r="B81" s="637">
        <f>'VERİ GİRİŞİ'!A101</f>
        <v>0</v>
      </c>
      <c r="C81" s="1456">
        <f>'VERİ GİRİŞİ'!B101</f>
        <v>0</v>
      </c>
      <c r="D81" s="1457"/>
      <c r="E81" s="1458"/>
      <c r="F81" s="1450">
        <f>'VERİ GİRİŞİ'!F101</f>
        <v>0</v>
      </c>
      <c r="G81" s="1451"/>
      <c r="H81" s="637" t="str">
        <f>CONCATENATE('VERİ GİRİŞİ'!J101," ",'VERİ GİRİŞİ'!K101)</f>
        <v xml:space="preserve"> </v>
      </c>
      <c r="I81" s="1117"/>
      <c r="J81" s="1437">
        <f>ROUND(SUM(I81*'VERİ GİRİŞİ'!J101),2)</f>
        <v>0</v>
      </c>
      <c r="K81" s="1438"/>
      <c r="L81" s="1439"/>
      <c r="M81" s="90"/>
      <c r="N81" s="88"/>
      <c r="O81" s="88"/>
      <c r="P81" s="88"/>
      <c r="Q81" s="88"/>
      <c r="R81" s="88"/>
      <c r="S81" s="88"/>
      <c r="T81" s="88"/>
      <c r="U81" s="88"/>
      <c r="V81" s="88"/>
      <c r="W81" s="88"/>
      <c r="X81" s="88"/>
      <c r="IP81" s="90"/>
      <c r="IQ81" s="90"/>
      <c r="IR81" s="90"/>
      <c r="IS81" s="90"/>
      <c r="IT81" s="90"/>
    </row>
    <row r="82" spans="1:254" s="89" customFormat="1" ht="13.5" hidden="1" customHeight="1">
      <c r="A82" s="882" t="str">
        <f t="shared" si="0"/>
        <v/>
      </c>
      <c r="B82" s="637">
        <f>'VERİ GİRİŞİ'!A102</f>
        <v>0</v>
      </c>
      <c r="C82" s="1456">
        <f>'VERİ GİRİŞİ'!B102</f>
        <v>0</v>
      </c>
      <c r="D82" s="1457"/>
      <c r="E82" s="1458"/>
      <c r="F82" s="1450">
        <f>'VERİ GİRİŞİ'!F102</f>
        <v>0</v>
      </c>
      <c r="G82" s="1451"/>
      <c r="H82" s="637" t="str">
        <f>CONCATENATE('VERİ GİRİŞİ'!J102," ",'VERİ GİRİŞİ'!K102)</f>
        <v xml:space="preserve"> </v>
      </c>
      <c r="I82" s="1117"/>
      <c r="J82" s="1437">
        <f>ROUND(SUM(I82*'VERİ GİRİŞİ'!J102),2)</f>
        <v>0</v>
      </c>
      <c r="K82" s="1438"/>
      <c r="L82" s="1439"/>
      <c r="M82" s="90"/>
      <c r="N82" s="88"/>
      <c r="O82" s="88"/>
      <c r="P82" s="88"/>
      <c r="Q82" s="88"/>
      <c r="R82" s="88"/>
      <c r="S82" s="88"/>
      <c r="T82" s="88"/>
      <c r="U82" s="88"/>
      <c r="V82" s="88"/>
      <c r="W82" s="88"/>
      <c r="X82" s="88"/>
      <c r="IP82" s="90"/>
      <c r="IQ82" s="90"/>
      <c r="IR82" s="90"/>
      <c r="IS82" s="90"/>
      <c r="IT82" s="90"/>
    </row>
    <row r="83" spans="1:254" s="89" customFormat="1" ht="13.5" hidden="1" customHeight="1">
      <c r="A83" s="882" t="str">
        <f t="shared" si="0"/>
        <v/>
      </c>
      <c r="B83" s="637">
        <f>'VERİ GİRİŞİ'!A103</f>
        <v>0</v>
      </c>
      <c r="C83" s="1456">
        <f>'VERİ GİRİŞİ'!B103</f>
        <v>0</v>
      </c>
      <c r="D83" s="1457"/>
      <c r="E83" s="1458"/>
      <c r="F83" s="1450">
        <f>'VERİ GİRİŞİ'!F103</f>
        <v>0</v>
      </c>
      <c r="G83" s="1451"/>
      <c r="H83" s="637" t="str">
        <f>CONCATENATE('VERİ GİRİŞİ'!J103," ",'VERİ GİRİŞİ'!K103)</f>
        <v xml:space="preserve"> </v>
      </c>
      <c r="I83" s="1117"/>
      <c r="J83" s="1437">
        <f>ROUND(SUM(I83*'VERİ GİRİŞİ'!J103),2)</f>
        <v>0</v>
      </c>
      <c r="K83" s="1438"/>
      <c r="L83" s="1439"/>
      <c r="M83" s="90"/>
      <c r="N83" s="88"/>
      <c r="O83" s="88"/>
      <c r="P83" s="88"/>
      <c r="Q83" s="88"/>
      <c r="R83" s="88"/>
      <c r="S83" s="88"/>
      <c r="T83" s="88"/>
      <c r="U83" s="88"/>
      <c r="V83" s="88"/>
      <c r="W83" s="88"/>
      <c r="X83" s="88"/>
      <c r="IP83" s="90"/>
      <c r="IQ83" s="90"/>
      <c r="IR83" s="90"/>
      <c r="IS83" s="90"/>
      <c r="IT83" s="90"/>
    </row>
    <row r="84" spans="1:254" s="89" customFormat="1" ht="13.5" hidden="1" customHeight="1">
      <c r="A84" s="882" t="str">
        <f t="shared" si="0"/>
        <v/>
      </c>
      <c r="B84" s="637">
        <f>'VERİ GİRİŞİ'!A104</f>
        <v>0</v>
      </c>
      <c r="C84" s="1456">
        <f>'VERİ GİRİŞİ'!B104</f>
        <v>0</v>
      </c>
      <c r="D84" s="1457"/>
      <c r="E84" s="1458"/>
      <c r="F84" s="1450">
        <f>'VERİ GİRİŞİ'!F104</f>
        <v>0</v>
      </c>
      <c r="G84" s="1451"/>
      <c r="H84" s="637" t="str">
        <f>CONCATENATE('VERİ GİRİŞİ'!J104," ",'VERİ GİRİŞİ'!K104)</f>
        <v xml:space="preserve"> </v>
      </c>
      <c r="I84" s="1117"/>
      <c r="J84" s="1437">
        <f>ROUND(SUM(I84*'VERİ GİRİŞİ'!J104),2)</f>
        <v>0</v>
      </c>
      <c r="K84" s="1438"/>
      <c r="L84" s="1439"/>
      <c r="M84" s="90"/>
      <c r="N84" s="88"/>
      <c r="O84" s="88"/>
      <c r="P84" s="88"/>
      <c r="Q84" s="88"/>
      <c r="R84" s="88"/>
      <c r="S84" s="88"/>
      <c r="T84" s="88"/>
      <c r="U84" s="88"/>
      <c r="V84" s="88"/>
      <c r="W84" s="88"/>
      <c r="X84" s="88"/>
      <c r="IP84" s="90"/>
      <c r="IQ84" s="90"/>
      <c r="IR84" s="90"/>
      <c r="IS84" s="90"/>
      <c r="IT84" s="90"/>
    </row>
    <row r="85" spans="1:254" s="89" customFormat="1" ht="13.5" hidden="1" customHeight="1">
      <c r="A85" s="882" t="str">
        <f t="shared" si="0"/>
        <v/>
      </c>
      <c r="B85" s="637">
        <f>'VERİ GİRİŞİ'!A105</f>
        <v>0</v>
      </c>
      <c r="C85" s="1456">
        <f>'VERİ GİRİŞİ'!B105</f>
        <v>0</v>
      </c>
      <c r="D85" s="1457"/>
      <c r="E85" s="1458"/>
      <c r="F85" s="1450">
        <f>'VERİ GİRİŞİ'!F105</f>
        <v>0</v>
      </c>
      <c r="G85" s="1451"/>
      <c r="H85" s="637" t="str">
        <f>CONCATENATE('VERİ GİRİŞİ'!J105," ",'VERİ GİRİŞİ'!K105)</f>
        <v xml:space="preserve"> </v>
      </c>
      <c r="I85" s="1117"/>
      <c r="J85" s="1437">
        <f>ROUND(SUM(I85*'VERİ GİRİŞİ'!J105),2)</f>
        <v>0</v>
      </c>
      <c r="K85" s="1438"/>
      <c r="L85" s="1439"/>
      <c r="M85" s="90"/>
      <c r="N85" s="88"/>
      <c r="O85" s="88"/>
      <c r="P85" s="88"/>
      <c r="Q85" s="88"/>
      <c r="R85" s="88"/>
      <c r="S85" s="88"/>
      <c r="T85" s="88"/>
      <c r="U85" s="88"/>
      <c r="V85" s="88"/>
      <c r="W85" s="88"/>
      <c r="X85" s="88"/>
      <c r="IP85" s="90"/>
      <c r="IQ85" s="90"/>
      <c r="IR85" s="90"/>
      <c r="IS85" s="90"/>
      <c r="IT85" s="90"/>
    </row>
    <row r="86" spans="1:254" s="89" customFormat="1" ht="13.5" hidden="1" customHeight="1">
      <c r="A86" s="882" t="str">
        <f t="shared" si="0"/>
        <v/>
      </c>
      <c r="B86" s="637">
        <f>'VERİ GİRİŞİ'!A106</f>
        <v>0</v>
      </c>
      <c r="C86" s="1456">
        <f>'VERİ GİRİŞİ'!B106</f>
        <v>0</v>
      </c>
      <c r="D86" s="1457"/>
      <c r="E86" s="1458"/>
      <c r="F86" s="1450">
        <f>'VERİ GİRİŞİ'!F106</f>
        <v>0</v>
      </c>
      <c r="G86" s="1451"/>
      <c r="H86" s="637" t="str">
        <f>CONCATENATE('VERİ GİRİŞİ'!J106," ",'VERİ GİRİŞİ'!K106)</f>
        <v xml:space="preserve"> </v>
      </c>
      <c r="I86" s="1117"/>
      <c r="J86" s="1437">
        <f>ROUND(SUM(I86*'VERİ GİRİŞİ'!J106),2)</f>
        <v>0</v>
      </c>
      <c r="K86" s="1438"/>
      <c r="L86" s="1439"/>
      <c r="M86" s="90"/>
      <c r="N86" s="88"/>
      <c r="O86" s="88"/>
      <c r="P86" s="88"/>
      <c r="Q86" s="88"/>
      <c r="R86" s="88"/>
      <c r="S86" s="88"/>
      <c r="T86" s="88"/>
      <c r="U86" s="88"/>
      <c r="V86" s="88"/>
      <c r="W86" s="88"/>
      <c r="X86" s="88"/>
      <c r="IP86" s="90"/>
      <c r="IQ86" s="90"/>
      <c r="IR86" s="90"/>
      <c r="IS86" s="90"/>
      <c r="IT86" s="90"/>
    </row>
    <row r="87" spans="1:254" s="89" customFormat="1" ht="13.5" hidden="1" customHeight="1">
      <c r="A87" s="882" t="str">
        <f t="shared" si="0"/>
        <v/>
      </c>
      <c r="B87" s="637">
        <f>'VERİ GİRİŞİ'!A107</f>
        <v>0</v>
      </c>
      <c r="C87" s="1456">
        <f>'VERİ GİRİŞİ'!B107</f>
        <v>0</v>
      </c>
      <c r="D87" s="1457"/>
      <c r="E87" s="1458"/>
      <c r="F87" s="1450">
        <f>'VERİ GİRİŞİ'!F107</f>
        <v>0</v>
      </c>
      <c r="G87" s="1451"/>
      <c r="H87" s="637" t="str">
        <f>CONCATENATE('VERİ GİRİŞİ'!J107," ",'VERİ GİRİŞİ'!K107)</f>
        <v xml:space="preserve"> </v>
      </c>
      <c r="I87" s="1117"/>
      <c r="J87" s="1437">
        <f>ROUND(SUM(I87*'VERİ GİRİŞİ'!J107),2)</f>
        <v>0</v>
      </c>
      <c r="K87" s="1438"/>
      <c r="L87" s="1439"/>
      <c r="M87" s="90"/>
      <c r="N87" s="88"/>
      <c r="O87" s="88"/>
      <c r="P87" s="88"/>
      <c r="Q87" s="88"/>
      <c r="R87" s="88"/>
      <c r="S87" s="88"/>
      <c r="T87" s="88"/>
      <c r="U87" s="88"/>
      <c r="V87" s="88"/>
      <c r="W87" s="88"/>
      <c r="X87" s="88"/>
      <c r="IP87" s="90"/>
      <c r="IQ87" s="90"/>
      <c r="IR87" s="90"/>
      <c r="IS87" s="90"/>
      <c r="IT87" s="90"/>
    </row>
    <row r="88" spans="1:254" s="89" customFormat="1" ht="13.5" hidden="1" customHeight="1">
      <c r="A88" s="882" t="str">
        <f t="shared" ref="A88:A121" si="1">IF(ISTEXT(C88),1,"")</f>
        <v/>
      </c>
      <c r="B88" s="637">
        <f>'VERİ GİRİŞİ'!A108</f>
        <v>0</v>
      </c>
      <c r="C88" s="1456">
        <f>'VERİ GİRİŞİ'!B108</f>
        <v>0</v>
      </c>
      <c r="D88" s="1457"/>
      <c r="E88" s="1458"/>
      <c r="F88" s="1450">
        <f>'VERİ GİRİŞİ'!F108</f>
        <v>0</v>
      </c>
      <c r="G88" s="1451"/>
      <c r="H88" s="637" t="str">
        <f>CONCATENATE('VERİ GİRİŞİ'!J108," ",'VERİ GİRİŞİ'!K108)</f>
        <v xml:space="preserve"> </v>
      </c>
      <c r="I88" s="1117"/>
      <c r="J88" s="1437">
        <f>ROUND(SUM(I88*'VERİ GİRİŞİ'!J108),2)</f>
        <v>0</v>
      </c>
      <c r="K88" s="1438"/>
      <c r="L88" s="1439"/>
      <c r="M88" s="90"/>
      <c r="N88" s="88"/>
      <c r="O88" s="88"/>
      <c r="P88" s="88"/>
      <c r="Q88" s="88"/>
      <c r="R88" s="88"/>
      <c r="S88" s="88"/>
      <c r="T88" s="88"/>
      <c r="U88" s="88"/>
      <c r="V88" s="88"/>
      <c r="W88" s="88"/>
      <c r="X88" s="88"/>
      <c r="IP88" s="90"/>
      <c r="IQ88" s="90"/>
      <c r="IR88" s="90"/>
      <c r="IS88" s="90"/>
      <c r="IT88" s="90"/>
    </row>
    <row r="89" spans="1:254" s="89" customFormat="1" ht="13.5" hidden="1" customHeight="1">
      <c r="A89" s="882" t="str">
        <f t="shared" si="1"/>
        <v/>
      </c>
      <c r="B89" s="637">
        <f>'VERİ GİRİŞİ'!A109</f>
        <v>0</v>
      </c>
      <c r="C89" s="1456">
        <f>'VERİ GİRİŞİ'!B109</f>
        <v>0</v>
      </c>
      <c r="D89" s="1457"/>
      <c r="E89" s="1458"/>
      <c r="F89" s="1450">
        <f>'VERİ GİRİŞİ'!F109</f>
        <v>0</v>
      </c>
      <c r="G89" s="1451"/>
      <c r="H89" s="637" t="str">
        <f>CONCATENATE('VERİ GİRİŞİ'!J109," ",'VERİ GİRİŞİ'!K109)</f>
        <v xml:space="preserve"> </v>
      </c>
      <c r="I89" s="1117"/>
      <c r="J89" s="1437">
        <f>ROUND(SUM(I89*'VERİ GİRİŞİ'!J109),2)</f>
        <v>0</v>
      </c>
      <c r="K89" s="1438"/>
      <c r="L89" s="1439"/>
      <c r="M89" s="90"/>
      <c r="N89" s="88"/>
      <c r="O89" s="88"/>
      <c r="P89" s="88"/>
      <c r="Q89" s="88"/>
      <c r="R89" s="88"/>
      <c r="S89" s="88"/>
      <c r="T89" s="88"/>
      <c r="U89" s="88"/>
      <c r="V89" s="88"/>
      <c r="W89" s="88"/>
      <c r="X89" s="88"/>
      <c r="IP89" s="90"/>
      <c r="IQ89" s="90"/>
      <c r="IR89" s="90"/>
      <c r="IS89" s="90"/>
      <c r="IT89" s="90"/>
    </row>
    <row r="90" spans="1:254" s="89" customFormat="1" ht="13.5" hidden="1" customHeight="1">
      <c r="A90" s="882" t="str">
        <f t="shared" si="1"/>
        <v/>
      </c>
      <c r="B90" s="637">
        <f>'VERİ GİRİŞİ'!A110</f>
        <v>0</v>
      </c>
      <c r="C90" s="1456">
        <f>'VERİ GİRİŞİ'!B110</f>
        <v>0</v>
      </c>
      <c r="D90" s="1457"/>
      <c r="E90" s="1458"/>
      <c r="F90" s="1450">
        <f>'VERİ GİRİŞİ'!F110</f>
        <v>0</v>
      </c>
      <c r="G90" s="1451"/>
      <c r="H90" s="637" t="str">
        <f>CONCATENATE('VERİ GİRİŞİ'!J110," ",'VERİ GİRİŞİ'!K110)</f>
        <v xml:space="preserve"> </v>
      </c>
      <c r="I90" s="1117"/>
      <c r="J90" s="1437">
        <f>ROUND(SUM(I90*'VERİ GİRİŞİ'!J110),2)</f>
        <v>0</v>
      </c>
      <c r="K90" s="1438"/>
      <c r="L90" s="1439"/>
      <c r="M90" s="90"/>
      <c r="N90" s="88"/>
      <c r="O90" s="88"/>
      <c r="P90" s="88"/>
      <c r="Q90" s="88"/>
      <c r="R90" s="88"/>
      <c r="S90" s="88"/>
      <c r="T90" s="88"/>
      <c r="U90" s="88"/>
      <c r="V90" s="88"/>
      <c r="W90" s="88"/>
      <c r="X90" s="88"/>
      <c r="IP90" s="90"/>
      <c r="IQ90" s="90"/>
      <c r="IR90" s="90"/>
      <c r="IS90" s="90"/>
      <c r="IT90" s="90"/>
    </row>
    <row r="91" spans="1:254" s="89" customFormat="1" ht="13.5" hidden="1" customHeight="1">
      <c r="A91" s="882" t="str">
        <f t="shared" si="1"/>
        <v/>
      </c>
      <c r="B91" s="637">
        <f>'VERİ GİRİŞİ'!A111</f>
        <v>0</v>
      </c>
      <c r="C91" s="1456">
        <f>'VERİ GİRİŞİ'!B111</f>
        <v>0</v>
      </c>
      <c r="D91" s="1457"/>
      <c r="E91" s="1458"/>
      <c r="F91" s="1450">
        <f>'VERİ GİRİŞİ'!F111</f>
        <v>0</v>
      </c>
      <c r="G91" s="1451"/>
      <c r="H91" s="637" t="str">
        <f>CONCATENATE('VERİ GİRİŞİ'!J111," ",'VERİ GİRİŞİ'!K111)</f>
        <v xml:space="preserve"> </v>
      </c>
      <c r="I91" s="1117"/>
      <c r="J91" s="1437">
        <f>ROUND(SUM(I91*'VERİ GİRİŞİ'!J111),2)</f>
        <v>0</v>
      </c>
      <c r="K91" s="1438"/>
      <c r="L91" s="1439"/>
      <c r="M91" s="90"/>
      <c r="N91" s="88"/>
      <c r="O91" s="88"/>
      <c r="P91" s="88"/>
      <c r="Q91" s="88"/>
      <c r="R91" s="88"/>
      <c r="S91" s="88"/>
      <c r="T91" s="88"/>
      <c r="U91" s="88"/>
      <c r="V91" s="88"/>
      <c r="W91" s="88"/>
      <c r="X91" s="88"/>
      <c r="IP91" s="90"/>
      <c r="IQ91" s="90"/>
      <c r="IR91" s="90"/>
      <c r="IS91" s="90"/>
      <c r="IT91" s="90"/>
    </row>
    <row r="92" spans="1:254" s="89" customFormat="1" ht="13.5" hidden="1" customHeight="1">
      <c r="A92" s="882" t="str">
        <f t="shared" si="1"/>
        <v/>
      </c>
      <c r="B92" s="637">
        <f>'VERİ GİRİŞİ'!A112</f>
        <v>0</v>
      </c>
      <c r="C92" s="1456">
        <f>'VERİ GİRİŞİ'!B112</f>
        <v>0</v>
      </c>
      <c r="D92" s="1457"/>
      <c r="E92" s="1458"/>
      <c r="F92" s="1450">
        <f>'VERİ GİRİŞİ'!F112</f>
        <v>0</v>
      </c>
      <c r="G92" s="1451"/>
      <c r="H92" s="637" t="str">
        <f>CONCATENATE('VERİ GİRİŞİ'!J112," ",'VERİ GİRİŞİ'!K112)</f>
        <v xml:space="preserve"> </v>
      </c>
      <c r="I92" s="1117"/>
      <c r="J92" s="1437">
        <f>ROUND(SUM(I92*'VERİ GİRİŞİ'!J112),2)</f>
        <v>0</v>
      </c>
      <c r="K92" s="1438"/>
      <c r="L92" s="1439"/>
      <c r="M92" s="90"/>
      <c r="N92" s="88"/>
      <c r="O92" s="88"/>
      <c r="P92" s="88"/>
      <c r="Q92" s="88"/>
      <c r="R92" s="88"/>
      <c r="S92" s="88"/>
      <c r="T92" s="88"/>
      <c r="U92" s="88"/>
      <c r="V92" s="88"/>
      <c r="W92" s="88"/>
      <c r="X92" s="88"/>
      <c r="IP92" s="90"/>
      <c r="IQ92" s="90"/>
      <c r="IR92" s="90"/>
      <c r="IS92" s="90"/>
      <c r="IT92" s="90"/>
    </row>
    <row r="93" spans="1:254" s="89" customFormat="1" ht="13.5" hidden="1" customHeight="1">
      <c r="A93" s="882" t="str">
        <f t="shared" si="1"/>
        <v/>
      </c>
      <c r="B93" s="637">
        <f>'VERİ GİRİŞİ'!A113</f>
        <v>0</v>
      </c>
      <c r="C93" s="1456">
        <f>'VERİ GİRİŞİ'!B113</f>
        <v>0</v>
      </c>
      <c r="D93" s="1457"/>
      <c r="E93" s="1458"/>
      <c r="F93" s="1450">
        <f>'VERİ GİRİŞİ'!F113</f>
        <v>0</v>
      </c>
      <c r="G93" s="1451"/>
      <c r="H93" s="637" t="str">
        <f>CONCATENATE('VERİ GİRİŞİ'!J113," ",'VERİ GİRİŞİ'!K113)</f>
        <v xml:space="preserve"> </v>
      </c>
      <c r="I93" s="1117"/>
      <c r="J93" s="1437">
        <f>ROUND(SUM(I93*'VERİ GİRİŞİ'!J113),2)</f>
        <v>0</v>
      </c>
      <c r="K93" s="1438"/>
      <c r="L93" s="1439"/>
      <c r="M93" s="90"/>
      <c r="N93" s="88"/>
      <c r="O93" s="88"/>
      <c r="P93" s="88"/>
      <c r="Q93" s="88"/>
      <c r="R93" s="88"/>
      <c r="S93" s="88"/>
      <c r="T93" s="88"/>
      <c r="U93" s="88"/>
      <c r="V93" s="88"/>
      <c r="W93" s="88"/>
      <c r="X93" s="88"/>
      <c r="IP93" s="90"/>
      <c r="IQ93" s="90"/>
      <c r="IR93" s="90"/>
      <c r="IS93" s="90"/>
      <c r="IT93" s="90"/>
    </row>
    <row r="94" spans="1:254" s="89" customFormat="1" ht="13.5" hidden="1" customHeight="1">
      <c r="A94" s="882" t="str">
        <f t="shared" si="1"/>
        <v/>
      </c>
      <c r="B94" s="637">
        <f>'VERİ GİRİŞİ'!A114</f>
        <v>0</v>
      </c>
      <c r="C94" s="1456">
        <f>'VERİ GİRİŞİ'!B114</f>
        <v>0</v>
      </c>
      <c r="D94" s="1457"/>
      <c r="E94" s="1458"/>
      <c r="F94" s="1450">
        <f>'VERİ GİRİŞİ'!F114</f>
        <v>0</v>
      </c>
      <c r="G94" s="1451"/>
      <c r="H94" s="637" t="str">
        <f>CONCATENATE('VERİ GİRİŞİ'!J114," ",'VERİ GİRİŞİ'!K114)</f>
        <v xml:space="preserve"> </v>
      </c>
      <c r="I94" s="1117"/>
      <c r="J94" s="1437">
        <f>ROUND(SUM(I94*'VERİ GİRİŞİ'!J114),2)</f>
        <v>0</v>
      </c>
      <c r="K94" s="1438"/>
      <c r="L94" s="1439"/>
      <c r="M94" s="90"/>
      <c r="N94" s="88"/>
      <c r="O94" s="88"/>
      <c r="P94" s="88"/>
      <c r="Q94" s="88"/>
      <c r="R94" s="88"/>
      <c r="S94" s="88"/>
      <c r="T94" s="88"/>
      <c r="U94" s="88"/>
      <c r="V94" s="88"/>
      <c r="W94" s="88"/>
      <c r="X94" s="88"/>
      <c r="IP94" s="90"/>
      <c r="IQ94" s="90"/>
      <c r="IR94" s="90"/>
      <c r="IS94" s="90"/>
      <c r="IT94" s="90"/>
    </row>
    <row r="95" spans="1:254" s="89" customFormat="1" ht="13.5" hidden="1" customHeight="1">
      <c r="A95" s="882" t="str">
        <f t="shared" si="1"/>
        <v/>
      </c>
      <c r="B95" s="637">
        <f>'VERİ GİRİŞİ'!A115</f>
        <v>0</v>
      </c>
      <c r="C95" s="1456">
        <f>'VERİ GİRİŞİ'!B115</f>
        <v>0</v>
      </c>
      <c r="D95" s="1457"/>
      <c r="E95" s="1458"/>
      <c r="F95" s="1450">
        <f>'VERİ GİRİŞİ'!F115</f>
        <v>0</v>
      </c>
      <c r="G95" s="1451"/>
      <c r="H95" s="637" t="str">
        <f>CONCATENATE('VERİ GİRİŞİ'!J115," ",'VERİ GİRİŞİ'!K115)</f>
        <v xml:space="preserve"> </v>
      </c>
      <c r="I95" s="1117"/>
      <c r="J95" s="1437">
        <f>ROUND(SUM(I95*'VERİ GİRİŞİ'!J115),2)</f>
        <v>0</v>
      </c>
      <c r="K95" s="1438"/>
      <c r="L95" s="1439"/>
      <c r="M95" s="90"/>
      <c r="N95" s="88"/>
      <c r="O95" s="88"/>
      <c r="P95" s="88"/>
      <c r="Q95" s="88"/>
      <c r="R95" s="88"/>
      <c r="S95" s="88"/>
      <c r="T95" s="88"/>
      <c r="U95" s="88"/>
      <c r="V95" s="88"/>
      <c r="W95" s="88"/>
      <c r="X95" s="88"/>
      <c r="IP95" s="90"/>
      <c r="IQ95" s="90"/>
      <c r="IR95" s="90"/>
      <c r="IS95" s="90"/>
      <c r="IT95" s="90"/>
    </row>
    <row r="96" spans="1:254" s="89" customFormat="1" ht="13.5" hidden="1" customHeight="1">
      <c r="A96" s="882" t="str">
        <f t="shared" si="1"/>
        <v/>
      </c>
      <c r="B96" s="637">
        <f>'VERİ GİRİŞİ'!A116</f>
        <v>0</v>
      </c>
      <c r="C96" s="1456">
        <f>'VERİ GİRİŞİ'!B116</f>
        <v>0</v>
      </c>
      <c r="D96" s="1457"/>
      <c r="E96" s="1458"/>
      <c r="F96" s="1450">
        <f>'VERİ GİRİŞİ'!F116</f>
        <v>0</v>
      </c>
      <c r="G96" s="1451"/>
      <c r="H96" s="637" t="str">
        <f>CONCATENATE('VERİ GİRİŞİ'!J116," ",'VERİ GİRİŞİ'!K116)</f>
        <v xml:space="preserve"> </v>
      </c>
      <c r="I96" s="1117"/>
      <c r="J96" s="1437">
        <f>ROUND(SUM(I96*'VERİ GİRİŞİ'!J116),2)</f>
        <v>0</v>
      </c>
      <c r="K96" s="1438"/>
      <c r="L96" s="1439"/>
      <c r="M96" s="90"/>
      <c r="N96" s="88"/>
      <c r="O96" s="88"/>
      <c r="P96" s="88"/>
      <c r="Q96" s="88"/>
      <c r="R96" s="88"/>
      <c r="S96" s="88"/>
      <c r="T96" s="88"/>
      <c r="U96" s="88"/>
      <c r="V96" s="88"/>
      <c r="W96" s="88"/>
      <c r="X96" s="88"/>
      <c r="IP96" s="90"/>
      <c r="IQ96" s="90"/>
      <c r="IR96" s="90"/>
      <c r="IS96" s="90"/>
      <c r="IT96" s="90"/>
    </row>
    <row r="97" spans="1:254" s="89" customFormat="1" ht="13.5" hidden="1" customHeight="1">
      <c r="A97" s="882" t="str">
        <f t="shared" si="1"/>
        <v/>
      </c>
      <c r="B97" s="637">
        <f>'VERİ GİRİŞİ'!A117</f>
        <v>0</v>
      </c>
      <c r="C97" s="1456">
        <f>'VERİ GİRİŞİ'!B117</f>
        <v>0</v>
      </c>
      <c r="D97" s="1457"/>
      <c r="E97" s="1458"/>
      <c r="F97" s="1450">
        <f>'VERİ GİRİŞİ'!F117</f>
        <v>0</v>
      </c>
      <c r="G97" s="1451"/>
      <c r="H97" s="637" t="str">
        <f>CONCATENATE('VERİ GİRİŞİ'!J117," ",'VERİ GİRİŞİ'!K117)</f>
        <v xml:space="preserve"> </v>
      </c>
      <c r="I97" s="1117"/>
      <c r="J97" s="1437">
        <f>ROUND(SUM(I97*'VERİ GİRİŞİ'!J117),2)</f>
        <v>0</v>
      </c>
      <c r="K97" s="1438"/>
      <c r="L97" s="1439"/>
      <c r="M97" s="90"/>
      <c r="N97" s="88"/>
      <c r="O97" s="88"/>
      <c r="P97" s="88"/>
      <c r="Q97" s="88"/>
      <c r="R97" s="88"/>
      <c r="S97" s="88"/>
      <c r="T97" s="88"/>
      <c r="U97" s="88"/>
      <c r="V97" s="88"/>
      <c r="W97" s="88"/>
      <c r="X97" s="88"/>
      <c r="IP97" s="90"/>
      <c r="IQ97" s="90"/>
      <c r="IR97" s="90"/>
      <c r="IS97" s="90"/>
      <c r="IT97" s="90"/>
    </row>
    <row r="98" spans="1:254" s="89" customFormat="1" ht="13.5" hidden="1" customHeight="1">
      <c r="A98" s="882" t="str">
        <f t="shared" si="1"/>
        <v/>
      </c>
      <c r="B98" s="637">
        <f>'VERİ GİRİŞİ'!A118</f>
        <v>0</v>
      </c>
      <c r="C98" s="1456">
        <f>'VERİ GİRİŞİ'!B118</f>
        <v>0</v>
      </c>
      <c r="D98" s="1457"/>
      <c r="E98" s="1458"/>
      <c r="F98" s="1450">
        <f>'VERİ GİRİŞİ'!F118</f>
        <v>0</v>
      </c>
      <c r="G98" s="1451"/>
      <c r="H98" s="637" t="str">
        <f>CONCATENATE('VERİ GİRİŞİ'!J118," ",'VERİ GİRİŞİ'!K118)</f>
        <v xml:space="preserve"> </v>
      </c>
      <c r="I98" s="1117"/>
      <c r="J98" s="1437">
        <f>ROUND(SUM(I98*'VERİ GİRİŞİ'!J118),2)</f>
        <v>0</v>
      </c>
      <c r="K98" s="1438"/>
      <c r="L98" s="1439"/>
      <c r="M98" s="90"/>
      <c r="N98" s="88"/>
      <c r="O98" s="88"/>
      <c r="P98" s="88"/>
      <c r="Q98" s="88"/>
      <c r="R98" s="88"/>
      <c r="S98" s="88"/>
      <c r="T98" s="88"/>
      <c r="U98" s="88"/>
      <c r="V98" s="88"/>
      <c r="W98" s="88"/>
      <c r="X98" s="88"/>
      <c r="IP98" s="90"/>
      <c r="IQ98" s="90"/>
      <c r="IR98" s="90"/>
      <c r="IS98" s="90"/>
      <c r="IT98" s="90"/>
    </row>
    <row r="99" spans="1:254" s="89" customFormat="1" ht="13.5" hidden="1" customHeight="1">
      <c r="A99" s="882" t="str">
        <f t="shared" si="1"/>
        <v/>
      </c>
      <c r="B99" s="637">
        <f>'VERİ GİRİŞİ'!A119</f>
        <v>0</v>
      </c>
      <c r="C99" s="1456">
        <f>'VERİ GİRİŞİ'!B119</f>
        <v>0</v>
      </c>
      <c r="D99" s="1457"/>
      <c r="E99" s="1458"/>
      <c r="F99" s="1450">
        <f>'VERİ GİRİŞİ'!F119</f>
        <v>0</v>
      </c>
      <c r="G99" s="1451"/>
      <c r="H99" s="637" t="str">
        <f>CONCATENATE('VERİ GİRİŞİ'!J119," ",'VERİ GİRİŞİ'!K119)</f>
        <v xml:space="preserve"> </v>
      </c>
      <c r="I99" s="1117"/>
      <c r="J99" s="1437">
        <f>ROUND(SUM(I99*'VERİ GİRİŞİ'!J119),2)</f>
        <v>0</v>
      </c>
      <c r="K99" s="1438"/>
      <c r="L99" s="1439"/>
      <c r="M99" s="90"/>
      <c r="N99" s="88"/>
      <c r="O99" s="88"/>
      <c r="P99" s="88"/>
      <c r="Q99" s="88"/>
      <c r="R99" s="88"/>
      <c r="S99" s="88"/>
      <c r="T99" s="88"/>
      <c r="U99" s="88"/>
      <c r="V99" s="88"/>
      <c r="W99" s="88"/>
      <c r="X99" s="88"/>
      <c r="IP99" s="90"/>
      <c r="IQ99" s="90"/>
      <c r="IR99" s="90"/>
      <c r="IS99" s="90"/>
      <c r="IT99" s="90"/>
    </row>
    <row r="100" spans="1:254" s="89" customFormat="1" ht="13.5" hidden="1" customHeight="1">
      <c r="A100" s="882" t="str">
        <f t="shared" si="1"/>
        <v/>
      </c>
      <c r="B100" s="637">
        <f>'VERİ GİRİŞİ'!A120</f>
        <v>0</v>
      </c>
      <c r="C100" s="1456">
        <f>'VERİ GİRİŞİ'!B120</f>
        <v>0</v>
      </c>
      <c r="D100" s="1457"/>
      <c r="E100" s="1458"/>
      <c r="F100" s="1450">
        <f>'VERİ GİRİŞİ'!F120</f>
        <v>0</v>
      </c>
      <c r="G100" s="1451"/>
      <c r="H100" s="637" t="str">
        <f>CONCATENATE('VERİ GİRİŞİ'!J120," ",'VERİ GİRİŞİ'!K120)</f>
        <v xml:space="preserve"> </v>
      </c>
      <c r="I100" s="1117"/>
      <c r="J100" s="1437">
        <f>ROUND(SUM(I100*'VERİ GİRİŞİ'!J120),2)</f>
        <v>0</v>
      </c>
      <c r="K100" s="1438"/>
      <c r="L100" s="1439"/>
      <c r="M100" s="90"/>
      <c r="N100" s="88"/>
      <c r="O100" s="88"/>
      <c r="P100" s="88"/>
      <c r="Q100" s="88"/>
      <c r="R100" s="88"/>
      <c r="S100" s="88"/>
      <c r="T100" s="88"/>
      <c r="U100" s="88"/>
      <c r="V100" s="88"/>
      <c r="W100" s="88"/>
      <c r="X100" s="88"/>
      <c r="IP100" s="90"/>
      <c r="IQ100" s="90"/>
      <c r="IR100" s="90"/>
      <c r="IS100" s="90"/>
      <c r="IT100" s="90"/>
    </row>
    <row r="101" spans="1:254" s="89" customFormat="1" ht="13.5" hidden="1" customHeight="1">
      <c r="A101" s="882" t="str">
        <f t="shared" si="1"/>
        <v/>
      </c>
      <c r="B101" s="637">
        <f>'VERİ GİRİŞİ'!A121</f>
        <v>0</v>
      </c>
      <c r="C101" s="1456">
        <f>'VERİ GİRİŞİ'!B121</f>
        <v>0</v>
      </c>
      <c r="D101" s="1457"/>
      <c r="E101" s="1458"/>
      <c r="F101" s="1450">
        <f>'VERİ GİRİŞİ'!F121</f>
        <v>0</v>
      </c>
      <c r="G101" s="1451"/>
      <c r="H101" s="637" t="str">
        <f>CONCATENATE('VERİ GİRİŞİ'!J121," ",'VERİ GİRİŞİ'!K121)</f>
        <v xml:space="preserve"> </v>
      </c>
      <c r="I101" s="1117"/>
      <c r="J101" s="1437">
        <f>ROUND(SUM(I101*'VERİ GİRİŞİ'!J121),2)</f>
        <v>0</v>
      </c>
      <c r="K101" s="1438"/>
      <c r="L101" s="1439"/>
      <c r="M101" s="90"/>
      <c r="N101" s="88"/>
      <c r="O101" s="88"/>
      <c r="P101" s="88"/>
      <c r="Q101" s="88"/>
      <c r="R101" s="88"/>
      <c r="S101" s="88"/>
      <c r="T101" s="88"/>
      <c r="U101" s="88"/>
      <c r="V101" s="88"/>
      <c r="W101" s="88"/>
      <c r="X101" s="88"/>
      <c r="IP101" s="90"/>
      <c r="IQ101" s="90"/>
      <c r="IR101" s="90"/>
      <c r="IS101" s="90"/>
      <c r="IT101" s="90"/>
    </row>
    <row r="102" spans="1:254" s="89" customFormat="1" ht="13.5" hidden="1" customHeight="1">
      <c r="A102" s="882" t="str">
        <f t="shared" si="1"/>
        <v/>
      </c>
      <c r="B102" s="637">
        <f>'VERİ GİRİŞİ'!A122</f>
        <v>0</v>
      </c>
      <c r="C102" s="1456">
        <f>'VERİ GİRİŞİ'!B122</f>
        <v>0</v>
      </c>
      <c r="D102" s="1457"/>
      <c r="E102" s="1458"/>
      <c r="F102" s="1450">
        <f>'VERİ GİRİŞİ'!F122</f>
        <v>0</v>
      </c>
      <c r="G102" s="1451"/>
      <c r="H102" s="637" t="str">
        <f>CONCATENATE('VERİ GİRİŞİ'!J122," ",'VERİ GİRİŞİ'!K122)</f>
        <v xml:space="preserve"> </v>
      </c>
      <c r="I102" s="1117"/>
      <c r="J102" s="1437">
        <f>ROUND(SUM(I102*'VERİ GİRİŞİ'!J122),2)</f>
        <v>0</v>
      </c>
      <c r="K102" s="1438"/>
      <c r="L102" s="1439"/>
      <c r="M102" s="90"/>
      <c r="N102" s="88"/>
      <c r="O102" s="88"/>
      <c r="P102" s="88"/>
      <c r="Q102" s="88"/>
      <c r="R102" s="88"/>
      <c r="S102" s="88"/>
      <c r="T102" s="88"/>
      <c r="U102" s="88"/>
      <c r="V102" s="88"/>
      <c r="W102" s="88"/>
      <c r="X102" s="88"/>
      <c r="IP102" s="90"/>
      <c r="IQ102" s="90"/>
      <c r="IR102" s="90"/>
      <c r="IS102" s="90"/>
      <c r="IT102" s="90"/>
    </row>
    <row r="103" spans="1:254" s="89" customFormat="1" ht="13.5" hidden="1" customHeight="1">
      <c r="A103" s="882" t="str">
        <f t="shared" si="1"/>
        <v/>
      </c>
      <c r="B103" s="637">
        <f>'VERİ GİRİŞİ'!A123</f>
        <v>0</v>
      </c>
      <c r="C103" s="1456">
        <f>'VERİ GİRİŞİ'!B123</f>
        <v>0</v>
      </c>
      <c r="D103" s="1457"/>
      <c r="E103" s="1458"/>
      <c r="F103" s="1450">
        <f>'VERİ GİRİŞİ'!F123</f>
        <v>0</v>
      </c>
      <c r="G103" s="1451"/>
      <c r="H103" s="637" t="str">
        <f>CONCATENATE('VERİ GİRİŞİ'!J123," ",'VERİ GİRİŞİ'!K123)</f>
        <v xml:space="preserve"> </v>
      </c>
      <c r="I103" s="1117"/>
      <c r="J103" s="1437">
        <f>ROUND(SUM(I103*'VERİ GİRİŞİ'!J123),2)</f>
        <v>0</v>
      </c>
      <c r="K103" s="1438"/>
      <c r="L103" s="1439"/>
      <c r="M103" s="90"/>
      <c r="N103" s="88"/>
      <c r="O103" s="88"/>
      <c r="P103" s="88"/>
      <c r="Q103" s="88"/>
      <c r="R103" s="88"/>
      <c r="S103" s="88"/>
      <c r="T103" s="88"/>
      <c r="U103" s="88"/>
      <c r="V103" s="88"/>
      <c r="W103" s="88"/>
      <c r="X103" s="88"/>
      <c r="IP103" s="90"/>
      <c r="IQ103" s="90"/>
      <c r="IR103" s="90"/>
      <c r="IS103" s="90"/>
      <c r="IT103" s="90"/>
    </row>
    <row r="104" spans="1:254" s="89" customFormat="1" ht="13.5" hidden="1" customHeight="1">
      <c r="A104" s="882" t="str">
        <f t="shared" si="1"/>
        <v/>
      </c>
      <c r="B104" s="637">
        <f>'VERİ GİRİŞİ'!A124</f>
        <v>0</v>
      </c>
      <c r="C104" s="1456">
        <f>'VERİ GİRİŞİ'!B124</f>
        <v>0</v>
      </c>
      <c r="D104" s="1457"/>
      <c r="E104" s="1458"/>
      <c r="F104" s="1450">
        <f>'VERİ GİRİŞİ'!F124</f>
        <v>0</v>
      </c>
      <c r="G104" s="1451"/>
      <c r="H104" s="637" t="str">
        <f>CONCATENATE('VERİ GİRİŞİ'!J124," ",'VERİ GİRİŞİ'!K124)</f>
        <v xml:space="preserve"> </v>
      </c>
      <c r="I104" s="1117"/>
      <c r="J104" s="1437">
        <f>ROUND(SUM(I104*'VERİ GİRİŞİ'!J124),2)</f>
        <v>0</v>
      </c>
      <c r="K104" s="1438"/>
      <c r="L104" s="1439"/>
      <c r="M104" s="90"/>
      <c r="N104" s="88"/>
      <c r="O104" s="88"/>
      <c r="P104" s="88"/>
      <c r="Q104" s="88"/>
      <c r="R104" s="88"/>
      <c r="S104" s="88"/>
      <c r="T104" s="88"/>
      <c r="U104" s="88"/>
      <c r="V104" s="88"/>
      <c r="W104" s="88"/>
      <c r="X104" s="88"/>
      <c r="IP104" s="90"/>
      <c r="IQ104" s="90"/>
      <c r="IR104" s="90"/>
      <c r="IS104" s="90"/>
      <c r="IT104" s="90"/>
    </row>
    <row r="105" spans="1:254" s="89" customFormat="1" ht="13.5" hidden="1" customHeight="1">
      <c r="A105" s="882" t="str">
        <f t="shared" si="1"/>
        <v/>
      </c>
      <c r="B105" s="637">
        <f>'VERİ GİRİŞİ'!A125</f>
        <v>0</v>
      </c>
      <c r="C105" s="1456">
        <f>'VERİ GİRİŞİ'!B125</f>
        <v>0</v>
      </c>
      <c r="D105" s="1457"/>
      <c r="E105" s="1458"/>
      <c r="F105" s="1450">
        <f>'VERİ GİRİŞİ'!F125</f>
        <v>0</v>
      </c>
      <c r="G105" s="1451"/>
      <c r="H105" s="637" t="str">
        <f>CONCATENATE('VERİ GİRİŞİ'!J125," ",'VERİ GİRİŞİ'!K125)</f>
        <v xml:space="preserve"> </v>
      </c>
      <c r="I105" s="1117"/>
      <c r="J105" s="1437">
        <f>ROUND(SUM(I105*'VERİ GİRİŞİ'!J125),2)</f>
        <v>0</v>
      </c>
      <c r="K105" s="1438"/>
      <c r="L105" s="1439"/>
      <c r="M105" s="90"/>
      <c r="N105" s="88"/>
      <c r="O105" s="88"/>
      <c r="P105" s="88"/>
      <c r="Q105" s="88"/>
      <c r="R105" s="88"/>
      <c r="S105" s="88"/>
      <c r="T105" s="88"/>
      <c r="U105" s="88"/>
      <c r="V105" s="88"/>
      <c r="W105" s="88"/>
      <c r="X105" s="88"/>
      <c r="IP105" s="90"/>
      <c r="IQ105" s="90"/>
      <c r="IR105" s="90"/>
      <c r="IS105" s="90"/>
      <c r="IT105" s="90"/>
    </row>
    <row r="106" spans="1:254" s="89" customFormat="1" ht="13.5" hidden="1" customHeight="1">
      <c r="A106" s="882" t="str">
        <f t="shared" si="1"/>
        <v/>
      </c>
      <c r="B106" s="637">
        <f>'VERİ GİRİŞİ'!A126</f>
        <v>0</v>
      </c>
      <c r="C106" s="1456">
        <f>'VERİ GİRİŞİ'!B126</f>
        <v>0</v>
      </c>
      <c r="D106" s="1457"/>
      <c r="E106" s="1458"/>
      <c r="F106" s="1450">
        <f>'VERİ GİRİŞİ'!F126</f>
        <v>0</v>
      </c>
      <c r="G106" s="1451"/>
      <c r="H106" s="637" t="str">
        <f>CONCATENATE('VERİ GİRİŞİ'!J126," ",'VERİ GİRİŞİ'!K126)</f>
        <v xml:space="preserve"> </v>
      </c>
      <c r="I106" s="1117"/>
      <c r="J106" s="1437">
        <f>ROUND(SUM(I106*'VERİ GİRİŞİ'!J126),2)</f>
        <v>0</v>
      </c>
      <c r="K106" s="1438"/>
      <c r="L106" s="1439"/>
      <c r="M106" s="90"/>
      <c r="N106" s="88"/>
      <c r="O106" s="88"/>
      <c r="P106" s="88"/>
      <c r="Q106" s="88"/>
      <c r="R106" s="88"/>
      <c r="S106" s="88"/>
      <c r="T106" s="88"/>
      <c r="U106" s="88"/>
      <c r="V106" s="88"/>
      <c r="W106" s="88"/>
      <c r="X106" s="88"/>
      <c r="IP106" s="90"/>
      <c r="IQ106" s="90"/>
      <c r="IR106" s="90"/>
      <c r="IS106" s="90"/>
      <c r="IT106" s="90"/>
    </row>
    <row r="107" spans="1:254" s="89" customFormat="1" ht="13.5" hidden="1" customHeight="1">
      <c r="A107" s="882" t="str">
        <f t="shared" si="1"/>
        <v/>
      </c>
      <c r="B107" s="637">
        <f>'VERİ GİRİŞİ'!A127</f>
        <v>0</v>
      </c>
      <c r="C107" s="1456">
        <f>'VERİ GİRİŞİ'!B127</f>
        <v>0</v>
      </c>
      <c r="D107" s="1457"/>
      <c r="E107" s="1458"/>
      <c r="F107" s="1450">
        <f>'VERİ GİRİŞİ'!F127</f>
        <v>0</v>
      </c>
      <c r="G107" s="1451"/>
      <c r="H107" s="637" t="str">
        <f>CONCATENATE('VERİ GİRİŞİ'!J127," ",'VERİ GİRİŞİ'!K127)</f>
        <v xml:space="preserve"> </v>
      </c>
      <c r="I107" s="1117"/>
      <c r="J107" s="1437">
        <f>ROUND(SUM(I107*'VERİ GİRİŞİ'!J127),2)</f>
        <v>0</v>
      </c>
      <c r="K107" s="1438"/>
      <c r="L107" s="1439"/>
      <c r="M107" s="90"/>
      <c r="N107" s="88"/>
      <c r="O107" s="88"/>
      <c r="P107" s="88"/>
      <c r="Q107" s="88"/>
      <c r="R107" s="88"/>
      <c r="S107" s="88"/>
      <c r="T107" s="88"/>
      <c r="U107" s="88"/>
      <c r="V107" s="88"/>
      <c r="W107" s="88"/>
      <c r="X107" s="88"/>
      <c r="IP107" s="90"/>
      <c r="IQ107" s="90"/>
      <c r="IR107" s="90"/>
      <c r="IS107" s="90"/>
      <c r="IT107" s="90"/>
    </row>
    <row r="108" spans="1:254" s="89" customFormat="1" ht="13.5" hidden="1" customHeight="1">
      <c r="A108" s="882" t="str">
        <f t="shared" si="1"/>
        <v/>
      </c>
      <c r="B108" s="637">
        <f>'VERİ GİRİŞİ'!A128</f>
        <v>0</v>
      </c>
      <c r="C108" s="1456">
        <f>'VERİ GİRİŞİ'!B128</f>
        <v>0</v>
      </c>
      <c r="D108" s="1457"/>
      <c r="E108" s="1458"/>
      <c r="F108" s="1450">
        <f>'VERİ GİRİŞİ'!F128</f>
        <v>0</v>
      </c>
      <c r="G108" s="1451"/>
      <c r="H108" s="637" t="str">
        <f>CONCATENATE('VERİ GİRİŞİ'!J128," ",'VERİ GİRİŞİ'!K128)</f>
        <v xml:space="preserve"> </v>
      </c>
      <c r="I108" s="1117"/>
      <c r="J108" s="1437">
        <f>ROUND(SUM(I108*'VERİ GİRİŞİ'!J128),2)</f>
        <v>0</v>
      </c>
      <c r="K108" s="1438"/>
      <c r="L108" s="1439"/>
      <c r="M108" s="90"/>
      <c r="N108" s="88"/>
      <c r="O108" s="88"/>
      <c r="P108" s="88"/>
      <c r="Q108" s="88"/>
      <c r="R108" s="88"/>
      <c r="S108" s="88"/>
      <c r="T108" s="88"/>
      <c r="U108" s="88"/>
      <c r="V108" s="88"/>
      <c r="W108" s="88"/>
      <c r="X108" s="88"/>
      <c r="IP108" s="90"/>
      <c r="IQ108" s="90"/>
      <c r="IR108" s="90"/>
      <c r="IS108" s="90"/>
      <c r="IT108" s="90"/>
    </row>
    <row r="109" spans="1:254" s="89" customFormat="1" ht="13.5" hidden="1" customHeight="1">
      <c r="A109" s="882" t="str">
        <f t="shared" si="1"/>
        <v/>
      </c>
      <c r="B109" s="637">
        <f>'VERİ GİRİŞİ'!A129</f>
        <v>0</v>
      </c>
      <c r="C109" s="1456">
        <f>'VERİ GİRİŞİ'!B129</f>
        <v>0</v>
      </c>
      <c r="D109" s="1457"/>
      <c r="E109" s="1458"/>
      <c r="F109" s="1450">
        <f>'VERİ GİRİŞİ'!F129</f>
        <v>0</v>
      </c>
      <c r="G109" s="1451"/>
      <c r="H109" s="637" t="str">
        <f>CONCATENATE('VERİ GİRİŞİ'!J129," ",'VERİ GİRİŞİ'!K129)</f>
        <v xml:space="preserve"> </v>
      </c>
      <c r="I109" s="1117"/>
      <c r="J109" s="1437">
        <f>ROUND(SUM(I109*'VERİ GİRİŞİ'!J129),2)</f>
        <v>0</v>
      </c>
      <c r="K109" s="1438"/>
      <c r="L109" s="1439"/>
      <c r="M109" s="90"/>
      <c r="N109" s="88"/>
      <c r="O109" s="88"/>
      <c r="P109" s="88"/>
      <c r="Q109" s="88"/>
      <c r="R109" s="88"/>
      <c r="S109" s="88"/>
      <c r="T109" s="88"/>
      <c r="U109" s="88"/>
      <c r="V109" s="88"/>
      <c r="W109" s="88"/>
      <c r="X109" s="88"/>
      <c r="IP109" s="90"/>
      <c r="IQ109" s="90"/>
      <c r="IR109" s="90"/>
      <c r="IS109" s="90"/>
      <c r="IT109" s="90"/>
    </row>
    <row r="110" spans="1:254" s="89" customFormat="1" ht="13.5" hidden="1" customHeight="1">
      <c r="A110" s="882" t="str">
        <f t="shared" si="1"/>
        <v/>
      </c>
      <c r="B110" s="637">
        <f>'VERİ GİRİŞİ'!A130</f>
        <v>0</v>
      </c>
      <c r="C110" s="1456">
        <f>'VERİ GİRİŞİ'!B130</f>
        <v>0</v>
      </c>
      <c r="D110" s="1457"/>
      <c r="E110" s="1458"/>
      <c r="F110" s="1450">
        <f>'VERİ GİRİŞİ'!F130</f>
        <v>0</v>
      </c>
      <c r="G110" s="1451"/>
      <c r="H110" s="637" t="str">
        <f>CONCATENATE('VERİ GİRİŞİ'!J130," ",'VERİ GİRİŞİ'!K130)</f>
        <v xml:space="preserve"> </v>
      </c>
      <c r="I110" s="1117"/>
      <c r="J110" s="1437">
        <f>ROUND(SUM(I110*'VERİ GİRİŞİ'!J130),2)</f>
        <v>0</v>
      </c>
      <c r="K110" s="1438"/>
      <c r="L110" s="1439"/>
      <c r="M110" s="90"/>
      <c r="N110" s="88"/>
      <c r="O110" s="88"/>
      <c r="P110" s="88"/>
      <c r="Q110" s="88"/>
      <c r="R110" s="88"/>
      <c r="S110" s="88"/>
      <c r="T110" s="88"/>
      <c r="U110" s="88"/>
      <c r="V110" s="88"/>
      <c r="W110" s="88"/>
      <c r="X110" s="88"/>
      <c r="IP110" s="90"/>
      <c r="IQ110" s="90"/>
      <c r="IR110" s="90"/>
      <c r="IS110" s="90"/>
      <c r="IT110" s="90"/>
    </row>
    <row r="111" spans="1:254" s="89" customFormat="1" ht="13.5" hidden="1" customHeight="1">
      <c r="A111" s="882" t="str">
        <f t="shared" si="1"/>
        <v/>
      </c>
      <c r="B111" s="637">
        <f>'VERİ GİRİŞİ'!A131</f>
        <v>0</v>
      </c>
      <c r="C111" s="1456">
        <f>'VERİ GİRİŞİ'!B131</f>
        <v>0</v>
      </c>
      <c r="D111" s="1457"/>
      <c r="E111" s="1458"/>
      <c r="F111" s="1450">
        <f>'VERİ GİRİŞİ'!F131</f>
        <v>0</v>
      </c>
      <c r="G111" s="1451"/>
      <c r="H111" s="637" t="str">
        <f>CONCATENATE('VERİ GİRİŞİ'!J131," ",'VERİ GİRİŞİ'!K131)</f>
        <v xml:space="preserve"> </v>
      </c>
      <c r="I111" s="1117"/>
      <c r="J111" s="1437">
        <f>ROUND(SUM(I111*'VERİ GİRİŞİ'!J131),2)</f>
        <v>0</v>
      </c>
      <c r="K111" s="1438"/>
      <c r="L111" s="1439"/>
      <c r="M111" s="90"/>
      <c r="N111" s="88"/>
      <c r="O111" s="88"/>
      <c r="P111" s="88"/>
      <c r="Q111" s="88"/>
      <c r="R111" s="88"/>
      <c r="S111" s="88"/>
      <c r="T111" s="88"/>
      <c r="U111" s="88"/>
      <c r="V111" s="88"/>
      <c r="W111" s="88"/>
      <c r="X111" s="88"/>
      <c r="IP111" s="90"/>
      <c r="IQ111" s="90"/>
      <c r="IR111" s="90"/>
      <c r="IS111" s="90"/>
      <c r="IT111" s="90"/>
    </row>
    <row r="112" spans="1:254" s="89" customFormat="1" ht="13.5" hidden="1" customHeight="1">
      <c r="A112" s="882" t="str">
        <f t="shared" si="1"/>
        <v/>
      </c>
      <c r="B112" s="637">
        <f>'VERİ GİRİŞİ'!A132</f>
        <v>0</v>
      </c>
      <c r="C112" s="1456">
        <f>'VERİ GİRİŞİ'!B132</f>
        <v>0</v>
      </c>
      <c r="D112" s="1457"/>
      <c r="E112" s="1458"/>
      <c r="F112" s="1450">
        <f>'VERİ GİRİŞİ'!F132</f>
        <v>0</v>
      </c>
      <c r="G112" s="1451"/>
      <c r="H112" s="637" t="str">
        <f>CONCATENATE('VERİ GİRİŞİ'!J132," ",'VERİ GİRİŞİ'!K132)</f>
        <v xml:space="preserve"> </v>
      </c>
      <c r="I112" s="1117"/>
      <c r="J112" s="1437">
        <f>ROUND(SUM(I112*'VERİ GİRİŞİ'!J132),2)</f>
        <v>0</v>
      </c>
      <c r="K112" s="1438"/>
      <c r="L112" s="1439"/>
      <c r="M112" s="90"/>
      <c r="N112" s="88"/>
      <c r="O112" s="88"/>
      <c r="P112" s="88"/>
      <c r="Q112" s="88"/>
      <c r="R112" s="88"/>
      <c r="S112" s="88"/>
      <c r="T112" s="88"/>
      <c r="U112" s="88"/>
      <c r="V112" s="88"/>
      <c r="W112" s="88"/>
      <c r="X112" s="88"/>
      <c r="IP112" s="90"/>
      <c r="IQ112" s="90"/>
      <c r="IR112" s="90"/>
      <c r="IS112" s="90"/>
      <c r="IT112" s="90"/>
    </row>
    <row r="113" spans="1:254" s="89" customFormat="1" ht="13.5" hidden="1" customHeight="1">
      <c r="A113" s="882" t="str">
        <f t="shared" si="1"/>
        <v/>
      </c>
      <c r="B113" s="637">
        <f>'VERİ GİRİŞİ'!A133</f>
        <v>0</v>
      </c>
      <c r="C113" s="1456">
        <f>'VERİ GİRİŞİ'!B133</f>
        <v>0</v>
      </c>
      <c r="D113" s="1457"/>
      <c r="E113" s="1458"/>
      <c r="F113" s="1450">
        <f>'VERİ GİRİŞİ'!F133</f>
        <v>0</v>
      </c>
      <c r="G113" s="1451"/>
      <c r="H113" s="637" t="str">
        <f>CONCATENATE('VERİ GİRİŞİ'!J133," ",'VERİ GİRİŞİ'!K133)</f>
        <v xml:space="preserve"> </v>
      </c>
      <c r="I113" s="1117"/>
      <c r="J113" s="1437">
        <f>ROUND(SUM(I113*'VERİ GİRİŞİ'!J133),2)</f>
        <v>0</v>
      </c>
      <c r="K113" s="1438"/>
      <c r="L113" s="1439"/>
      <c r="M113" s="90"/>
      <c r="N113" s="88"/>
      <c r="O113" s="88"/>
      <c r="P113" s="88"/>
      <c r="Q113" s="88"/>
      <c r="R113" s="88"/>
      <c r="S113" s="88"/>
      <c r="T113" s="88"/>
      <c r="U113" s="88"/>
      <c r="V113" s="88"/>
      <c r="W113" s="88"/>
      <c r="X113" s="88"/>
      <c r="IP113" s="90"/>
      <c r="IQ113" s="90"/>
      <c r="IR113" s="90"/>
      <c r="IS113" s="90"/>
      <c r="IT113" s="90"/>
    </row>
    <row r="114" spans="1:254" s="89" customFormat="1" ht="13.5" hidden="1" customHeight="1">
      <c r="A114" s="882" t="str">
        <f t="shared" si="1"/>
        <v/>
      </c>
      <c r="B114" s="637">
        <f>'VERİ GİRİŞİ'!A134</f>
        <v>0</v>
      </c>
      <c r="C114" s="1456">
        <f>'VERİ GİRİŞİ'!B134</f>
        <v>0</v>
      </c>
      <c r="D114" s="1457"/>
      <c r="E114" s="1458"/>
      <c r="F114" s="1450">
        <f>'VERİ GİRİŞİ'!F134</f>
        <v>0</v>
      </c>
      <c r="G114" s="1451"/>
      <c r="H114" s="637" t="str">
        <f>CONCATENATE('VERİ GİRİŞİ'!J134," ",'VERİ GİRİŞİ'!K134)</f>
        <v xml:space="preserve"> </v>
      </c>
      <c r="I114" s="1117"/>
      <c r="J114" s="1437">
        <f>ROUND(SUM(I114*'VERİ GİRİŞİ'!J134),2)</f>
        <v>0</v>
      </c>
      <c r="K114" s="1438"/>
      <c r="L114" s="1439"/>
      <c r="M114" s="90"/>
      <c r="N114" s="88"/>
      <c r="O114" s="88"/>
      <c r="P114" s="88"/>
      <c r="Q114" s="88"/>
      <c r="R114" s="88"/>
      <c r="S114" s="88"/>
      <c r="T114" s="88"/>
      <c r="U114" s="88"/>
      <c r="V114" s="88"/>
      <c r="W114" s="88"/>
      <c r="X114" s="88"/>
      <c r="IP114" s="90"/>
      <c r="IQ114" s="90"/>
      <c r="IR114" s="90"/>
      <c r="IS114" s="90"/>
      <c r="IT114" s="90"/>
    </row>
    <row r="115" spans="1:254" s="89" customFormat="1" ht="13.5" hidden="1" customHeight="1">
      <c r="A115" s="882" t="str">
        <f t="shared" si="1"/>
        <v/>
      </c>
      <c r="B115" s="637">
        <f>'VERİ GİRİŞİ'!A135</f>
        <v>0</v>
      </c>
      <c r="C115" s="1456">
        <f>'VERİ GİRİŞİ'!B135</f>
        <v>0</v>
      </c>
      <c r="D115" s="1457"/>
      <c r="E115" s="1458"/>
      <c r="F115" s="1450">
        <f>'VERİ GİRİŞİ'!F135</f>
        <v>0</v>
      </c>
      <c r="G115" s="1451"/>
      <c r="H115" s="637" t="str">
        <f>CONCATENATE('VERİ GİRİŞİ'!J135," ",'VERİ GİRİŞİ'!K135)</f>
        <v xml:space="preserve"> </v>
      </c>
      <c r="I115" s="1117"/>
      <c r="J115" s="1437">
        <f>ROUND(SUM(I115*'VERİ GİRİŞİ'!J135),2)</f>
        <v>0</v>
      </c>
      <c r="K115" s="1438"/>
      <c r="L115" s="1439"/>
      <c r="M115" s="90"/>
      <c r="N115" s="88"/>
      <c r="O115" s="88"/>
      <c r="P115" s="88"/>
      <c r="Q115" s="88"/>
      <c r="R115" s="88"/>
      <c r="S115" s="88"/>
      <c r="T115" s="88"/>
      <c r="U115" s="88"/>
      <c r="V115" s="88"/>
      <c r="W115" s="88"/>
      <c r="X115" s="88"/>
      <c r="IP115" s="90"/>
      <c r="IQ115" s="90"/>
      <c r="IR115" s="90"/>
      <c r="IS115" s="90"/>
      <c r="IT115" s="90"/>
    </row>
    <row r="116" spans="1:254" s="89" customFormat="1" ht="13.5" hidden="1" customHeight="1">
      <c r="A116" s="882" t="str">
        <f t="shared" si="1"/>
        <v/>
      </c>
      <c r="B116" s="637">
        <f>'VERİ GİRİŞİ'!A136</f>
        <v>0</v>
      </c>
      <c r="C116" s="1456">
        <f>'VERİ GİRİŞİ'!B136</f>
        <v>0</v>
      </c>
      <c r="D116" s="1457"/>
      <c r="E116" s="1458"/>
      <c r="F116" s="1450">
        <f>'VERİ GİRİŞİ'!F136</f>
        <v>0</v>
      </c>
      <c r="G116" s="1451"/>
      <c r="H116" s="637" t="str">
        <f>CONCATENATE('VERİ GİRİŞİ'!J136," ",'VERİ GİRİŞİ'!K136)</f>
        <v xml:space="preserve"> </v>
      </c>
      <c r="I116" s="1117"/>
      <c r="J116" s="1437">
        <f>ROUND(SUM(I116*'VERİ GİRİŞİ'!J136),2)</f>
        <v>0</v>
      </c>
      <c r="K116" s="1438"/>
      <c r="L116" s="1439"/>
      <c r="M116" s="90"/>
      <c r="N116" s="88"/>
      <c r="O116" s="88"/>
      <c r="P116" s="88"/>
      <c r="Q116" s="88"/>
      <c r="R116" s="88"/>
      <c r="S116" s="88"/>
      <c r="T116" s="88"/>
      <c r="U116" s="88"/>
      <c r="V116" s="88"/>
      <c r="W116" s="88"/>
      <c r="X116" s="88"/>
      <c r="IP116" s="90"/>
      <c r="IQ116" s="90"/>
      <c r="IR116" s="90"/>
      <c r="IS116" s="90"/>
      <c r="IT116" s="90"/>
    </row>
    <row r="117" spans="1:254" s="89" customFormat="1" ht="13.5" hidden="1" customHeight="1">
      <c r="A117" s="882" t="str">
        <f t="shared" si="1"/>
        <v/>
      </c>
      <c r="B117" s="637">
        <f>'VERİ GİRİŞİ'!A137</f>
        <v>0</v>
      </c>
      <c r="C117" s="1456">
        <f>'VERİ GİRİŞİ'!B137</f>
        <v>0</v>
      </c>
      <c r="D117" s="1457"/>
      <c r="E117" s="1458"/>
      <c r="F117" s="1450">
        <f>'VERİ GİRİŞİ'!F137</f>
        <v>0</v>
      </c>
      <c r="G117" s="1451"/>
      <c r="H117" s="637" t="str">
        <f>CONCATENATE('VERİ GİRİŞİ'!J137," ",'VERİ GİRİŞİ'!K137)</f>
        <v xml:space="preserve"> </v>
      </c>
      <c r="I117" s="1117"/>
      <c r="J117" s="1437">
        <f>ROUND(SUM(I117*'VERİ GİRİŞİ'!J137),2)</f>
        <v>0</v>
      </c>
      <c r="K117" s="1438"/>
      <c r="L117" s="1439"/>
      <c r="M117" s="90"/>
      <c r="N117" s="88"/>
      <c r="O117" s="88"/>
      <c r="P117" s="88"/>
      <c r="Q117" s="88"/>
      <c r="R117" s="88"/>
      <c r="S117" s="88"/>
      <c r="T117" s="88"/>
      <c r="U117" s="88"/>
      <c r="V117" s="88"/>
      <c r="W117" s="88"/>
      <c r="X117" s="88"/>
      <c r="IP117" s="90"/>
      <c r="IQ117" s="90"/>
      <c r="IR117" s="90"/>
      <c r="IS117" s="90"/>
      <c r="IT117" s="90"/>
    </row>
    <row r="118" spans="1:254" s="89" customFormat="1" ht="13.5" hidden="1" customHeight="1">
      <c r="A118" s="882" t="str">
        <f t="shared" si="1"/>
        <v/>
      </c>
      <c r="B118" s="637">
        <f>'VERİ GİRİŞİ'!A138</f>
        <v>0</v>
      </c>
      <c r="C118" s="1456">
        <f>'VERİ GİRİŞİ'!B138</f>
        <v>0</v>
      </c>
      <c r="D118" s="1457"/>
      <c r="E118" s="1458"/>
      <c r="F118" s="1450">
        <f>'VERİ GİRİŞİ'!F138</f>
        <v>0</v>
      </c>
      <c r="G118" s="1451"/>
      <c r="H118" s="637" t="str">
        <f>CONCATENATE('VERİ GİRİŞİ'!J138," ",'VERİ GİRİŞİ'!K138)</f>
        <v xml:space="preserve"> </v>
      </c>
      <c r="I118" s="1117"/>
      <c r="J118" s="1437">
        <f>ROUND(SUM(I118*'VERİ GİRİŞİ'!J138),2)</f>
        <v>0</v>
      </c>
      <c r="K118" s="1438"/>
      <c r="L118" s="1439"/>
      <c r="M118" s="90"/>
      <c r="N118" s="88"/>
      <c r="O118" s="88"/>
      <c r="P118" s="88"/>
      <c r="Q118" s="88"/>
      <c r="R118" s="88"/>
      <c r="S118" s="88"/>
      <c r="T118" s="88"/>
      <c r="U118" s="88"/>
      <c r="V118" s="88"/>
      <c r="W118" s="88"/>
      <c r="X118" s="88"/>
      <c r="IP118" s="90"/>
      <c r="IQ118" s="90"/>
      <c r="IR118" s="90"/>
      <c r="IS118" s="90"/>
      <c r="IT118" s="90"/>
    </row>
    <row r="119" spans="1:254" s="89" customFormat="1" ht="13.5" hidden="1" customHeight="1">
      <c r="A119" s="882" t="str">
        <f t="shared" si="1"/>
        <v/>
      </c>
      <c r="B119" s="637">
        <f>'VERİ GİRİŞİ'!A139</f>
        <v>0</v>
      </c>
      <c r="C119" s="1456">
        <f>'VERİ GİRİŞİ'!B139</f>
        <v>0</v>
      </c>
      <c r="D119" s="1457"/>
      <c r="E119" s="1458"/>
      <c r="F119" s="1450">
        <f>'VERİ GİRİŞİ'!F139</f>
        <v>0</v>
      </c>
      <c r="G119" s="1451"/>
      <c r="H119" s="637" t="str">
        <f>CONCATENATE('VERİ GİRİŞİ'!J139," ",'VERİ GİRİŞİ'!K139)</f>
        <v xml:space="preserve"> </v>
      </c>
      <c r="I119" s="1117"/>
      <c r="J119" s="1437">
        <f>ROUND(SUM(I119*'VERİ GİRİŞİ'!J139),2)</f>
        <v>0</v>
      </c>
      <c r="K119" s="1438"/>
      <c r="L119" s="1439"/>
      <c r="M119" s="90"/>
      <c r="N119" s="88"/>
      <c r="O119" s="88"/>
      <c r="P119" s="88"/>
      <c r="Q119" s="88"/>
      <c r="R119" s="88"/>
      <c r="S119" s="88"/>
      <c r="T119" s="88"/>
      <c r="U119" s="88"/>
      <c r="V119" s="88"/>
      <c r="W119" s="88"/>
      <c r="X119" s="88"/>
      <c r="IP119" s="90"/>
      <c r="IQ119" s="90"/>
      <c r="IR119" s="90"/>
      <c r="IS119" s="90"/>
      <c r="IT119" s="90"/>
    </row>
    <row r="120" spans="1:254" s="89" customFormat="1" ht="13.5" hidden="1" customHeight="1">
      <c r="A120" s="882" t="str">
        <f t="shared" si="1"/>
        <v/>
      </c>
      <c r="B120" s="637">
        <f>'VERİ GİRİŞİ'!A140</f>
        <v>0</v>
      </c>
      <c r="C120" s="1456">
        <f>'VERİ GİRİŞİ'!B140</f>
        <v>0</v>
      </c>
      <c r="D120" s="1457"/>
      <c r="E120" s="1458"/>
      <c r="F120" s="1450">
        <f>'VERİ GİRİŞİ'!F140</f>
        <v>0</v>
      </c>
      <c r="G120" s="1451"/>
      <c r="H120" s="637" t="str">
        <f>CONCATENATE('VERİ GİRİŞİ'!J140," ",'VERİ GİRİŞİ'!K140)</f>
        <v xml:space="preserve"> </v>
      </c>
      <c r="I120" s="1117"/>
      <c r="J120" s="1437">
        <f>ROUND(SUM(I120*'VERİ GİRİŞİ'!J140),2)</f>
        <v>0</v>
      </c>
      <c r="K120" s="1438"/>
      <c r="L120" s="1439"/>
      <c r="M120" s="90"/>
      <c r="N120" s="88"/>
      <c r="O120" s="88"/>
      <c r="P120" s="88"/>
      <c r="Q120" s="88"/>
      <c r="R120" s="88"/>
      <c r="S120" s="88"/>
      <c r="T120" s="88"/>
      <c r="U120" s="88"/>
      <c r="V120" s="88"/>
      <c r="W120" s="88"/>
      <c r="X120" s="88"/>
      <c r="IP120" s="90"/>
      <c r="IQ120" s="90"/>
      <c r="IR120" s="90"/>
      <c r="IS120" s="90"/>
      <c r="IT120" s="90"/>
    </row>
    <row r="121" spans="1:254" s="89" customFormat="1" ht="13.5" hidden="1" customHeight="1">
      <c r="A121" s="882" t="str">
        <f t="shared" si="1"/>
        <v/>
      </c>
      <c r="B121" s="637">
        <f>'VERİ GİRİŞİ'!A141</f>
        <v>0</v>
      </c>
      <c r="C121" s="1456">
        <f>'VERİ GİRİŞİ'!B141</f>
        <v>0</v>
      </c>
      <c r="D121" s="1457"/>
      <c r="E121" s="1458"/>
      <c r="F121" s="1450">
        <f>'VERİ GİRİŞİ'!F141</f>
        <v>0</v>
      </c>
      <c r="G121" s="1451"/>
      <c r="H121" s="637" t="str">
        <f>CONCATENATE('VERİ GİRİŞİ'!J141," ",'VERİ GİRİŞİ'!K141)</f>
        <v xml:space="preserve"> </v>
      </c>
      <c r="I121" s="1117"/>
      <c r="J121" s="1437">
        <f>ROUND(SUM(I121*'VERİ GİRİŞİ'!J141),2)</f>
        <v>0</v>
      </c>
      <c r="K121" s="1438"/>
      <c r="L121" s="1439"/>
      <c r="M121" s="90"/>
      <c r="N121" s="88"/>
      <c r="O121" s="88"/>
      <c r="P121" s="88"/>
      <c r="Q121" s="88"/>
      <c r="R121" s="88"/>
      <c r="S121" s="88"/>
      <c r="T121" s="88"/>
      <c r="U121" s="88"/>
      <c r="V121" s="88"/>
      <c r="W121" s="88"/>
      <c r="X121" s="88"/>
      <c r="IP121" s="90"/>
      <c r="IQ121" s="90"/>
      <c r="IR121" s="90"/>
      <c r="IS121" s="90"/>
      <c r="IT121" s="90"/>
    </row>
    <row r="122" spans="1:254" s="89" customFormat="1" ht="13.5" hidden="1" customHeight="1" thickBot="1">
      <c r="A122" s="882">
        <v>1</v>
      </c>
      <c r="B122" s="639">
        <f>'VERİ GİRİŞİ'!A142</f>
        <v>0</v>
      </c>
      <c r="C122" s="1495">
        <f>'VERİ GİRİŞİ'!B142</f>
        <v>0</v>
      </c>
      <c r="D122" s="1496"/>
      <c r="E122" s="1497"/>
      <c r="F122" s="1498">
        <f>'VERİ GİRİŞİ'!F142</f>
        <v>0</v>
      </c>
      <c r="G122" s="1499"/>
      <c r="H122" s="639" t="str">
        <f>CONCATENATE('VERİ GİRİŞİ'!J142," ",'VERİ GİRİŞİ'!K142)</f>
        <v xml:space="preserve"> </v>
      </c>
      <c r="I122" s="1118"/>
      <c r="J122" s="1511">
        <f>ROUND(SUM(I122*'VERİ GİRİŞİ'!J142),2)</f>
        <v>0</v>
      </c>
      <c r="K122" s="1512"/>
      <c r="L122" s="1513"/>
      <c r="M122" s="90"/>
      <c r="N122" s="88"/>
      <c r="O122" s="88"/>
      <c r="P122" s="88"/>
      <c r="Q122" s="88"/>
      <c r="R122" s="88"/>
      <c r="S122" s="88"/>
      <c r="T122" s="88"/>
      <c r="U122" s="88"/>
      <c r="V122" s="88"/>
      <c r="W122" s="88"/>
      <c r="X122" s="88"/>
      <c r="IP122" s="90"/>
      <c r="IQ122" s="90"/>
      <c r="IR122" s="90"/>
      <c r="IS122" s="90"/>
      <c r="IT122" s="90"/>
    </row>
    <row r="123" spans="1:254" s="89" customFormat="1" ht="17.100000000000001" customHeight="1" thickTop="1">
      <c r="A123" s="90"/>
      <c r="B123" s="1035"/>
      <c r="C123" s="861"/>
      <c r="D123" s="861"/>
      <c r="E123" s="91"/>
      <c r="F123" s="92"/>
      <c r="G123" s="1446" t="s">
        <v>315</v>
      </c>
      <c r="H123" s="1447"/>
      <c r="I123" s="1447"/>
      <c r="J123" s="1473">
        <f>SUM(J23:J122)</f>
        <v>0</v>
      </c>
      <c r="K123" s="1474"/>
      <c r="L123" s="1475"/>
      <c r="M123" s="90"/>
      <c r="N123" s="88"/>
      <c r="O123" s="88"/>
      <c r="P123" s="88"/>
      <c r="Q123" s="88"/>
      <c r="R123" s="88"/>
      <c r="S123" s="88"/>
      <c r="T123" s="88"/>
      <c r="U123" s="88"/>
      <c r="V123" s="88"/>
      <c r="W123" s="88"/>
      <c r="X123" s="88"/>
      <c r="IP123" s="90"/>
      <c r="IQ123" s="90"/>
      <c r="IR123" s="90"/>
      <c r="IS123" s="90"/>
      <c r="IT123" s="90"/>
    </row>
    <row r="124" spans="1:254" s="89" customFormat="1" ht="17.100000000000001" customHeight="1" thickBot="1">
      <c r="A124" s="90"/>
      <c r="B124" s="822" t="s">
        <v>316</v>
      </c>
      <c r="C124" s="117"/>
      <c r="D124" s="117"/>
      <c r="E124" s="117"/>
      <c r="F124" s="118"/>
      <c r="G124" s="1448"/>
      <c r="H124" s="1449"/>
      <c r="I124" s="1449"/>
      <c r="J124" s="1476"/>
      <c r="K124" s="1477"/>
      <c r="L124" s="1478"/>
      <c r="M124" s="90"/>
      <c r="N124" s="88"/>
      <c r="O124" s="88"/>
      <c r="P124" s="88"/>
      <c r="Q124" s="88"/>
      <c r="R124" s="88"/>
      <c r="S124" s="88"/>
      <c r="T124" s="88"/>
      <c r="U124" s="88"/>
      <c r="V124" s="88"/>
      <c r="W124" s="88"/>
      <c r="X124" s="88"/>
      <c r="IP124" s="90"/>
      <c r="IQ124" s="90"/>
      <c r="IR124" s="90"/>
      <c r="IS124" s="90"/>
      <c r="IT124" s="90"/>
    </row>
    <row r="125" spans="1:254" s="89" customFormat="1" ht="17.100000000000001" customHeight="1" thickTop="1">
      <c r="A125" s="90"/>
      <c r="B125" s="1455" t="s">
        <v>317</v>
      </c>
      <c r="C125" s="1455"/>
      <c r="D125" s="1455"/>
      <c r="E125" s="1455"/>
      <c r="F125" s="1455"/>
      <c r="G125" s="1452" t="str">
        <f>'VERİ GİRİŞİ'!F148</f>
        <v xml:space="preserve"> …../…./2024  saat 17:00'a kadar teslim edilecektir</v>
      </c>
      <c r="H125" s="1452"/>
      <c r="I125" s="1452"/>
      <c r="J125" s="1479" t="s">
        <v>590</v>
      </c>
      <c r="K125" s="1480"/>
      <c r="L125" s="1480"/>
      <c r="M125" s="90"/>
      <c r="N125" s="88"/>
      <c r="O125" s="88"/>
      <c r="P125" s="88"/>
      <c r="Q125" s="88"/>
      <c r="R125" s="88"/>
      <c r="S125" s="88"/>
      <c r="T125" s="88"/>
      <c r="U125" s="88"/>
      <c r="V125" s="88"/>
      <c r="W125" s="88"/>
      <c r="X125" s="88"/>
      <c r="IP125" s="90"/>
      <c r="IQ125" s="90"/>
      <c r="IR125" s="90"/>
      <c r="IS125" s="90"/>
      <c r="IT125" s="90"/>
    </row>
    <row r="126" spans="1:254" s="89" customFormat="1" ht="17.100000000000001" customHeight="1">
      <c r="A126" s="90"/>
      <c r="B126" s="1453" t="s">
        <v>318</v>
      </c>
      <c r="C126" s="1453"/>
      <c r="D126" s="1453"/>
      <c r="E126" s="1453"/>
      <c r="F126" s="1453"/>
      <c r="G126" s="1454">
        <f>'VERİ GİRİŞİ'!F149</f>
        <v>0</v>
      </c>
      <c r="H126" s="1454"/>
      <c r="I126" s="1454"/>
      <c r="J126" s="1481"/>
      <c r="K126" s="1482"/>
      <c r="L126" s="1482"/>
      <c r="M126" s="90"/>
      <c r="N126" s="88"/>
      <c r="O126" s="88"/>
      <c r="P126" s="88"/>
      <c r="Q126" s="88"/>
      <c r="R126" s="88"/>
      <c r="S126" s="88"/>
      <c r="T126" s="88"/>
      <c r="U126" s="88"/>
      <c r="V126" s="88"/>
      <c r="W126" s="88"/>
      <c r="X126" s="88"/>
      <c r="IP126" s="90"/>
      <c r="IQ126" s="90"/>
      <c r="IR126" s="90"/>
      <c r="IS126" s="90"/>
      <c r="IT126" s="90"/>
    </row>
    <row r="127" spans="1:254" s="89" customFormat="1" ht="17.100000000000001" customHeight="1">
      <c r="A127" s="90"/>
      <c r="B127" s="1453" t="s">
        <v>808</v>
      </c>
      <c r="C127" s="1453"/>
      <c r="D127" s="1453"/>
      <c r="E127" s="1453"/>
      <c r="F127" s="1453"/>
      <c r="G127" s="1454" t="str">
        <f>'VERİ GİRİŞİ'!F150</f>
        <v>Satıcıya</v>
      </c>
      <c r="H127" s="1454"/>
      <c r="I127" s="1454"/>
      <c r="J127" s="1459" t="s">
        <v>556</v>
      </c>
      <c r="K127" s="1459"/>
      <c r="L127" s="96"/>
      <c r="M127" s="90"/>
      <c r="N127" s="88"/>
      <c r="O127" s="88"/>
      <c r="P127" s="88"/>
      <c r="Q127" s="88"/>
      <c r="R127" s="88"/>
      <c r="S127" s="88"/>
      <c r="T127" s="88"/>
      <c r="U127" s="88"/>
      <c r="V127" s="88"/>
      <c r="W127" s="88"/>
      <c r="X127" s="88"/>
      <c r="IP127" s="90"/>
      <c r="IQ127" s="90"/>
      <c r="IR127" s="90"/>
      <c r="IS127" s="90"/>
      <c r="IT127" s="90"/>
    </row>
    <row r="128" spans="1:254" s="89" customFormat="1" ht="17.100000000000001" customHeight="1">
      <c r="A128" s="90"/>
      <c r="B128" s="1453" t="s">
        <v>809</v>
      </c>
      <c r="C128" s="1453"/>
      <c r="D128" s="1453"/>
      <c r="E128" s="1453"/>
      <c r="F128" s="1453"/>
      <c r="G128" s="1454">
        <f>'VERİ GİRİŞİ'!F151</f>
        <v>0</v>
      </c>
      <c r="H128" s="1454"/>
      <c r="I128" s="1454"/>
      <c r="J128" s="1459" t="s">
        <v>829</v>
      </c>
      <c r="K128" s="1459"/>
      <c r="L128" s="1459"/>
      <c r="M128" s="90"/>
      <c r="N128" s="88"/>
      <c r="O128" s="88"/>
      <c r="P128" s="88"/>
      <c r="Q128" s="88"/>
      <c r="R128" s="88"/>
      <c r="S128" s="88"/>
      <c r="T128" s="88"/>
      <c r="U128" s="88"/>
      <c r="V128" s="88"/>
      <c r="W128" s="88"/>
      <c r="X128" s="88"/>
      <c r="IP128" s="90"/>
      <c r="IQ128" s="90"/>
      <c r="IR128" s="90"/>
      <c r="IS128" s="90"/>
      <c r="IT128" s="90"/>
    </row>
    <row r="129" spans="1:254" s="89" customFormat="1" ht="17.100000000000001" customHeight="1">
      <c r="A129" s="90"/>
      <c r="B129" s="1453" t="s">
        <v>810</v>
      </c>
      <c r="C129" s="1453"/>
      <c r="D129" s="1453"/>
      <c r="E129" s="1453"/>
      <c r="F129" s="1453"/>
      <c r="G129" s="1454" t="str">
        <f>'VERİ GİRİŞİ'!F152</f>
        <v>TSE</v>
      </c>
      <c r="H129" s="1454"/>
      <c r="I129" s="1454"/>
      <c r="J129" s="1464"/>
      <c r="K129" s="1464"/>
      <c r="L129" s="1464"/>
      <c r="M129" s="90"/>
      <c r="N129" s="88"/>
      <c r="O129" s="88"/>
      <c r="P129" s="88"/>
      <c r="Q129" s="88"/>
      <c r="R129" s="88"/>
      <c r="S129" s="88"/>
      <c r="T129" s="88"/>
      <c r="U129" s="88"/>
      <c r="V129" s="88"/>
      <c r="W129" s="88"/>
      <c r="X129" s="88"/>
      <c r="IP129" s="90"/>
      <c r="IQ129" s="90"/>
      <c r="IR129" s="90"/>
      <c r="IS129" s="90"/>
      <c r="IT129" s="90"/>
    </row>
    <row r="130" spans="1:254" s="89" customFormat="1" ht="17.100000000000001" customHeight="1">
      <c r="A130" s="90"/>
      <c r="B130" s="1453" t="s">
        <v>811</v>
      </c>
      <c r="C130" s="1453"/>
      <c r="D130" s="1453"/>
      <c r="E130" s="1453"/>
      <c r="F130" s="1453"/>
      <c r="G130" s="1454" t="str">
        <f>'VERİ GİRİŞİ'!F153</f>
        <v>Fiyatlar KDV HARİÇ olacaktır</v>
      </c>
      <c r="H130" s="1454"/>
      <c r="I130" s="1454"/>
      <c r="J130" s="1470" t="s">
        <v>812</v>
      </c>
      <c r="K130" s="1471"/>
      <c r="L130" s="1471"/>
      <c r="M130" s="90"/>
      <c r="N130" s="88"/>
      <c r="O130" s="88"/>
      <c r="P130" s="88"/>
      <c r="Q130" s="88"/>
      <c r="R130" s="88"/>
      <c r="S130" s="88"/>
      <c r="T130" s="88"/>
      <c r="U130" s="88"/>
      <c r="V130" s="88"/>
      <c r="W130" s="88"/>
      <c r="X130" s="88"/>
      <c r="IP130" s="90"/>
      <c r="IQ130" s="90"/>
      <c r="IR130" s="90"/>
      <c r="IS130" s="90"/>
      <c r="IT130" s="90"/>
    </row>
    <row r="131" spans="1:254" s="89" customFormat="1" ht="17.100000000000001" customHeight="1">
      <c r="A131" s="90"/>
      <c r="B131" s="1463" t="s">
        <v>813</v>
      </c>
      <c r="C131" s="1463"/>
      <c r="D131" s="1463"/>
      <c r="E131" s="1463"/>
      <c r="F131" s="1463"/>
      <c r="G131" s="1462">
        <f>'VERİ GİRİŞİ'!F154</f>
        <v>0</v>
      </c>
      <c r="H131" s="1462"/>
      <c r="I131" s="1462"/>
      <c r="J131" s="1472" t="s">
        <v>814</v>
      </c>
      <c r="K131" s="1472"/>
      <c r="L131" s="1472"/>
      <c r="M131" s="90"/>
      <c r="N131" s="88"/>
      <c r="O131" s="88"/>
      <c r="P131" s="88"/>
      <c r="Q131" s="88"/>
      <c r="R131" s="88"/>
      <c r="S131" s="88"/>
      <c r="T131" s="88"/>
      <c r="U131" s="88"/>
      <c r="V131" s="88"/>
      <c r="W131" s="88"/>
      <c r="X131" s="88"/>
      <c r="IP131" s="90"/>
      <c r="IQ131" s="90"/>
      <c r="IR131" s="90"/>
      <c r="IS131" s="90"/>
      <c r="IT131" s="90"/>
    </row>
    <row r="132" spans="1:254" s="89" customFormat="1" ht="17.100000000000001" customHeight="1">
      <c r="A132" s="90"/>
      <c r="B132" s="1461" t="s">
        <v>815</v>
      </c>
      <c r="C132" s="1461"/>
      <c r="D132" s="1461"/>
      <c r="E132" s="1461"/>
      <c r="F132" s="1461"/>
      <c r="G132" s="1461"/>
      <c r="H132" s="1461"/>
      <c r="I132" s="1461"/>
      <c r="J132" s="1472" t="s">
        <v>816</v>
      </c>
      <c r="K132" s="1472"/>
      <c r="L132" s="1472"/>
      <c r="M132" s="90"/>
      <c r="N132" s="88"/>
      <c r="O132" s="88"/>
      <c r="P132" s="88"/>
      <c r="Q132" s="88"/>
      <c r="R132" s="88"/>
      <c r="S132" s="88"/>
      <c r="T132" s="88"/>
      <c r="U132" s="88"/>
      <c r="V132" s="88"/>
      <c r="W132" s="88"/>
      <c r="X132" s="88"/>
      <c r="IP132" s="90"/>
      <c r="IQ132" s="90"/>
      <c r="IR132" s="90"/>
      <c r="IS132" s="90"/>
      <c r="IT132" s="90"/>
    </row>
    <row r="133" spans="1:254" s="89" customFormat="1" ht="17.100000000000001" customHeight="1">
      <c r="A133" s="90"/>
      <c r="B133" s="86"/>
      <c r="C133" s="86"/>
      <c r="D133" s="86"/>
      <c r="E133" s="119"/>
      <c r="F133" s="119"/>
      <c r="G133" s="119"/>
      <c r="H133" s="119"/>
      <c r="I133" s="119"/>
      <c r="J133" s="1469"/>
      <c r="K133" s="1469"/>
      <c r="L133" s="1469"/>
      <c r="M133" s="90"/>
      <c r="N133" s="88"/>
      <c r="O133" s="88"/>
      <c r="P133" s="88"/>
      <c r="Q133" s="88"/>
      <c r="R133" s="88"/>
      <c r="S133" s="88"/>
      <c r="T133" s="88"/>
      <c r="U133" s="88"/>
      <c r="V133" s="88"/>
      <c r="W133" s="88"/>
      <c r="X133" s="88"/>
      <c r="IP133" s="90"/>
      <c r="IQ133" s="90"/>
      <c r="IR133" s="90"/>
      <c r="IS133" s="90"/>
      <c r="IT133" s="90"/>
    </row>
    <row r="134" spans="1:254" s="89" customFormat="1" ht="17.100000000000001" customHeight="1">
      <c r="A134" s="90"/>
      <c r="B134" s="85"/>
      <c r="C134" s="85"/>
      <c r="D134" s="85"/>
      <c r="E134" s="85"/>
      <c r="F134" s="85"/>
      <c r="G134" s="85"/>
      <c r="H134" s="85"/>
      <c r="I134" s="85"/>
      <c r="J134" s="120"/>
      <c r="K134" s="120"/>
      <c r="L134" s="120"/>
      <c r="M134" s="90"/>
      <c r="N134" s="88"/>
      <c r="O134" s="88"/>
      <c r="P134" s="88"/>
      <c r="Q134" s="88"/>
      <c r="R134" s="88"/>
      <c r="S134" s="88"/>
      <c r="T134" s="88"/>
      <c r="U134" s="88"/>
      <c r="V134" s="88"/>
      <c r="W134" s="88"/>
      <c r="X134" s="88"/>
      <c r="IP134" s="90"/>
      <c r="IQ134" s="90"/>
      <c r="IR134" s="90"/>
      <c r="IS134" s="90"/>
      <c r="IT134" s="90"/>
    </row>
    <row r="135" spans="1:254" ht="17.100000000000001" customHeight="1">
      <c r="B135" s="90"/>
      <c r="C135" s="90"/>
      <c r="D135" s="90"/>
      <c r="E135" s="90"/>
      <c r="F135" s="90"/>
      <c r="G135" s="90"/>
      <c r="H135" s="90"/>
      <c r="I135" s="90"/>
      <c r="J135" s="90"/>
      <c r="K135" s="90"/>
      <c r="L135" s="90"/>
      <c r="M135" s="90"/>
    </row>
    <row r="136" spans="1:254">
      <c r="B136" s="90"/>
      <c r="C136" s="90"/>
      <c r="D136" s="90"/>
      <c r="E136" s="90"/>
      <c r="F136" s="90"/>
      <c r="G136" s="90"/>
      <c r="H136" s="90"/>
      <c r="I136" s="90"/>
      <c r="J136" s="90"/>
      <c r="K136" s="90"/>
      <c r="L136" s="90"/>
      <c r="M136" s="90"/>
    </row>
    <row r="137" spans="1:254">
      <c r="B137" s="90"/>
      <c r="C137" s="90"/>
      <c r="D137" s="90"/>
      <c r="E137" s="90"/>
      <c r="F137" s="90"/>
      <c r="G137" s="90"/>
      <c r="H137" s="90"/>
      <c r="I137" s="90"/>
      <c r="J137" s="90"/>
      <c r="K137" s="90"/>
      <c r="L137" s="90"/>
      <c r="M137" s="90"/>
    </row>
    <row r="138" spans="1:254">
      <c r="B138" s="90"/>
      <c r="C138" s="90"/>
      <c r="D138" s="90"/>
      <c r="E138" s="90"/>
      <c r="F138" s="90"/>
      <c r="G138" s="90"/>
      <c r="H138" s="90"/>
      <c r="I138" s="90"/>
      <c r="J138" s="90"/>
      <c r="K138" s="90"/>
      <c r="L138" s="90"/>
      <c r="M138" s="90"/>
    </row>
    <row r="139" spans="1:254">
      <c r="B139" s="90"/>
      <c r="C139" s="90"/>
      <c r="D139" s="90"/>
      <c r="E139" s="90"/>
      <c r="F139" s="90"/>
      <c r="G139" s="90"/>
      <c r="H139" s="90"/>
      <c r="I139" s="90"/>
      <c r="J139" s="90"/>
      <c r="K139" s="90"/>
      <c r="L139" s="90"/>
      <c r="M139" s="90"/>
    </row>
    <row r="140" spans="1:254">
      <c r="B140" s="90"/>
      <c r="C140" s="90"/>
      <c r="D140" s="90"/>
      <c r="E140" s="90"/>
      <c r="F140" s="90"/>
      <c r="G140" s="90"/>
      <c r="H140" s="90"/>
      <c r="I140" s="90"/>
      <c r="J140" s="90"/>
      <c r="K140" s="90"/>
      <c r="L140" s="90"/>
      <c r="M140" s="90"/>
    </row>
    <row r="141" spans="1:254">
      <c r="B141" s="90"/>
      <c r="C141" s="90"/>
      <c r="D141" s="90"/>
      <c r="E141" s="90"/>
      <c r="F141" s="90"/>
      <c r="G141" s="90"/>
      <c r="H141" s="90"/>
      <c r="I141" s="90"/>
      <c r="J141" s="90"/>
      <c r="K141" s="90"/>
      <c r="L141" s="90"/>
      <c r="M141" s="90"/>
    </row>
    <row r="142" spans="1:254">
      <c r="B142" s="90"/>
      <c r="C142" s="90"/>
      <c r="D142" s="90"/>
      <c r="E142" s="90"/>
      <c r="F142" s="90"/>
      <c r="G142" s="90"/>
      <c r="H142" s="90"/>
      <c r="I142" s="90"/>
      <c r="J142" s="90"/>
      <c r="K142" s="90"/>
      <c r="L142" s="90"/>
      <c r="M142" s="90"/>
    </row>
    <row r="143" spans="1:254">
      <c r="B143" s="90"/>
      <c r="C143" s="90"/>
      <c r="D143" s="90"/>
      <c r="E143" s="90"/>
      <c r="F143" s="90"/>
      <c r="G143" s="90"/>
      <c r="H143" s="90"/>
      <c r="I143" s="90"/>
      <c r="J143" s="90"/>
      <c r="K143" s="90"/>
      <c r="L143" s="90"/>
      <c r="M143" s="90"/>
    </row>
    <row r="144" spans="1:254">
      <c r="B144" s="90"/>
      <c r="C144" s="90"/>
      <c r="D144" s="90"/>
      <c r="E144" s="90"/>
      <c r="F144" s="90"/>
      <c r="G144" s="90"/>
      <c r="H144" s="90"/>
      <c r="I144" s="90"/>
      <c r="J144" s="90"/>
      <c r="K144" s="90"/>
      <c r="L144" s="90"/>
      <c r="M144" s="90"/>
    </row>
    <row r="145" spans="2:13">
      <c r="B145" s="90"/>
      <c r="C145" s="90"/>
      <c r="D145" s="90"/>
      <c r="E145" s="90"/>
      <c r="F145" s="90"/>
      <c r="G145" s="90"/>
      <c r="H145" s="90"/>
      <c r="I145" s="90"/>
      <c r="J145" s="90"/>
      <c r="K145" s="90"/>
      <c r="L145" s="90"/>
      <c r="M145" s="90"/>
    </row>
    <row r="146" spans="2:13">
      <c r="B146" s="90"/>
      <c r="C146" s="90"/>
      <c r="D146" s="90"/>
      <c r="E146" s="90"/>
      <c r="F146" s="90"/>
      <c r="G146" s="90"/>
      <c r="H146" s="90"/>
      <c r="I146" s="90"/>
      <c r="J146" s="90"/>
      <c r="K146" s="90"/>
      <c r="L146" s="90"/>
      <c r="M146" s="90"/>
    </row>
    <row r="147" spans="2:13">
      <c r="B147" s="90"/>
      <c r="C147" s="90"/>
      <c r="D147" s="90"/>
      <c r="E147" s="90"/>
      <c r="F147" s="90"/>
      <c r="G147" s="90"/>
      <c r="H147" s="90"/>
      <c r="I147" s="90"/>
      <c r="J147" s="90"/>
      <c r="K147" s="90"/>
      <c r="L147" s="90"/>
      <c r="M147" s="90"/>
    </row>
    <row r="148" spans="2:13">
      <c r="B148" s="90"/>
      <c r="C148" s="90"/>
      <c r="D148" s="90"/>
      <c r="E148" s="90"/>
      <c r="F148" s="90"/>
      <c r="G148" s="90"/>
      <c r="H148" s="90"/>
      <c r="I148" s="90"/>
      <c r="J148" s="90"/>
      <c r="K148" s="90"/>
      <c r="L148" s="90"/>
      <c r="M148" s="90"/>
    </row>
    <row r="149" spans="2:13">
      <c r="B149" s="90"/>
      <c r="C149" s="90"/>
      <c r="D149" s="90"/>
      <c r="E149" s="90"/>
      <c r="F149" s="90"/>
      <c r="G149" s="90"/>
      <c r="H149" s="90"/>
      <c r="I149" s="90"/>
      <c r="J149" s="90"/>
      <c r="K149" s="90"/>
      <c r="L149" s="90"/>
      <c r="M149" s="90"/>
    </row>
    <row r="150" spans="2:13">
      <c r="B150" s="90"/>
      <c r="C150" s="90"/>
      <c r="D150" s="90"/>
      <c r="E150" s="90"/>
      <c r="F150" s="90"/>
      <c r="G150" s="90"/>
      <c r="H150" s="90"/>
      <c r="I150" s="90"/>
      <c r="J150" s="90"/>
      <c r="K150" s="90"/>
      <c r="L150" s="90"/>
      <c r="M150" s="90"/>
    </row>
    <row r="151" spans="2:13">
      <c r="B151" s="90"/>
      <c r="C151" s="90"/>
      <c r="D151" s="90"/>
      <c r="E151" s="90"/>
      <c r="F151" s="90"/>
      <c r="G151" s="90"/>
      <c r="H151" s="90"/>
      <c r="I151" s="90"/>
      <c r="J151" s="90"/>
      <c r="K151" s="90"/>
      <c r="L151" s="90"/>
      <c r="M151" s="90"/>
    </row>
    <row r="152" spans="2:13">
      <c r="B152" s="90"/>
      <c r="C152" s="90"/>
      <c r="D152" s="90"/>
      <c r="E152" s="90"/>
      <c r="F152" s="90"/>
      <c r="G152" s="90"/>
      <c r="H152" s="90"/>
      <c r="I152" s="90"/>
      <c r="J152" s="90"/>
      <c r="K152" s="90"/>
      <c r="L152" s="90"/>
      <c r="M152" s="90"/>
    </row>
    <row r="153" spans="2:13">
      <c r="B153" s="90"/>
      <c r="C153" s="90"/>
      <c r="D153" s="90"/>
      <c r="E153" s="90"/>
      <c r="F153" s="90"/>
      <c r="G153" s="90"/>
      <c r="H153" s="90"/>
      <c r="I153" s="90"/>
      <c r="J153" s="90"/>
      <c r="K153" s="90"/>
      <c r="L153" s="90"/>
      <c r="M153" s="90"/>
    </row>
    <row r="154" spans="2:13">
      <c r="B154" s="90"/>
      <c r="C154" s="90"/>
      <c r="D154" s="90"/>
      <c r="E154" s="90"/>
      <c r="F154" s="90"/>
      <c r="G154" s="90"/>
      <c r="H154" s="90"/>
      <c r="I154" s="90"/>
      <c r="J154" s="90"/>
      <c r="K154" s="90"/>
      <c r="L154" s="90"/>
      <c r="M154" s="90"/>
    </row>
    <row r="155" spans="2:13">
      <c r="B155" s="90"/>
      <c r="C155" s="90"/>
      <c r="D155" s="90"/>
      <c r="E155" s="90"/>
      <c r="F155" s="90"/>
      <c r="G155" s="90"/>
      <c r="H155" s="90"/>
      <c r="I155" s="90"/>
      <c r="J155" s="90"/>
      <c r="K155" s="90"/>
      <c r="L155" s="90"/>
      <c r="M155" s="90"/>
    </row>
    <row r="156" spans="2:13">
      <c r="B156" s="90"/>
      <c r="C156" s="90"/>
      <c r="D156" s="90"/>
      <c r="E156" s="90"/>
      <c r="F156" s="90"/>
      <c r="G156" s="90"/>
      <c r="H156" s="90"/>
      <c r="I156" s="90"/>
      <c r="J156" s="90"/>
      <c r="K156" s="90"/>
      <c r="L156" s="90"/>
      <c r="M156" s="90"/>
    </row>
    <row r="157" spans="2:13">
      <c r="B157" s="90"/>
      <c r="C157" s="90"/>
      <c r="D157" s="90"/>
      <c r="E157" s="90"/>
      <c r="F157" s="90"/>
      <c r="G157" s="90"/>
      <c r="H157" s="90"/>
      <c r="I157" s="90"/>
      <c r="J157" s="90"/>
      <c r="K157" s="90"/>
      <c r="L157" s="90"/>
      <c r="M157" s="90"/>
    </row>
    <row r="158" spans="2:13">
      <c r="B158" s="90"/>
      <c r="C158" s="90"/>
      <c r="D158" s="90"/>
      <c r="E158" s="90"/>
      <c r="F158" s="90"/>
      <c r="G158" s="90"/>
      <c r="H158" s="90"/>
      <c r="I158" s="90"/>
      <c r="J158" s="90"/>
      <c r="K158" s="90"/>
      <c r="L158" s="90"/>
      <c r="M158" s="90"/>
    </row>
    <row r="159" spans="2:13">
      <c r="B159" s="90"/>
      <c r="C159" s="90"/>
      <c r="D159" s="90"/>
      <c r="E159" s="90"/>
      <c r="F159" s="90"/>
      <c r="G159" s="90"/>
      <c r="H159" s="90"/>
      <c r="I159" s="90"/>
      <c r="J159" s="90"/>
      <c r="K159" s="90"/>
      <c r="L159" s="90"/>
      <c r="M159" s="90"/>
    </row>
    <row r="160" spans="2:13">
      <c r="B160" s="90"/>
      <c r="C160" s="90"/>
      <c r="D160" s="90"/>
      <c r="E160" s="90"/>
      <c r="F160" s="90"/>
      <c r="G160" s="90"/>
      <c r="H160" s="90"/>
      <c r="I160" s="90"/>
      <c r="J160" s="90"/>
      <c r="K160" s="90"/>
      <c r="L160" s="90"/>
      <c r="M160" s="90"/>
    </row>
    <row r="161" spans="2:13">
      <c r="B161" s="90"/>
      <c r="C161" s="90"/>
      <c r="D161" s="90"/>
      <c r="E161" s="90"/>
      <c r="F161" s="90"/>
      <c r="G161" s="90"/>
      <c r="H161" s="90"/>
      <c r="I161" s="90"/>
      <c r="J161" s="90"/>
      <c r="K161" s="90"/>
      <c r="L161" s="90"/>
      <c r="M161" s="90"/>
    </row>
    <row r="162" spans="2:13">
      <c r="B162" s="90"/>
      <c r="C162" s="90"/>
      <c r="D162" s="90"/>
      <c r="E162" s="90"/>
      <c r="F162" s="90"/>
      <c r="G162" s="90"/>
      <c r="H162" s="90"/>
      <c r="I162" s="90"/>
      <c r="J162" s="90"/>
      <c r="K162" s="90"/>
      <c r="L162" s="90"/>
      <c r="M162" s="90"/>
    </row>
    <row r="163" spans="2:13">
      <c r="B163" s="90"/>
      <c r="C163" s="90"/>
      <c r="D163" s="90"/>
      <c r="E163" s="90"/>
      <c r="F163" s="90"/>
      <c r="G163" s="90"/>
      <c r="H163" s="90"/>
      <c r="I163" s="90"/>
      <c r="J163" s="90"/>
      <c r="K163" s="90"/>
      <c r="L163" s="90"/>
      <c r="M163" s="90"/>
    </row>
    <row r="164" spans="2:13">
      <c r="B164" s="90"/>
      <c r="C164" s="90"/>
      <c r="D164" s="90"/>
      <c r="E164" s="90"/>
      <c r="F164" s="90"/>
      <c r="G164" s="90"/>
      <c r="H164" s="90"/>
      <c r="I164" s="90"/>
      <c r="J164" s="90"/>
      <c r="K164" s="90"/>
      <c r="L164" s="90"/>
      <c r="M164" s="90"/>
    </row>
    <row r="165" spans="2:13">
      <c r="B165" s="90"/>
      <c r="C165" s="90"/>
      <c r="D165" s="90"/>
      <c r="E165" s="90"/>
      <c r="F165" s="90"/>
      <c r="G165" s="90"/>
      <c r="H165" s="90"/>
      <c r="I165" s="90"/>
      <c r="J165" s="90"/>
      <c r="K165" s="90"/>
      <c r="L165" s="90"/>
      <c r="M165" s="90"/>
    </row>
    <row r="166" spans="2:13">
      <c r="B166" s="90"/>
      <c r="C166" s="90"/>
      <c r="D166" s="90"/>
      <c r="E166" s="90"/>
      <c r="F166" s="90"/>
      <c r="G166" s="90"/>
      <c r="H166" s="90"/>
      <c r="I166" s="90"/>
      <c r="J166" s="90"/>
      <c r="K166" s="90"/>
      <c r="L166" s="90"/>
      <c r="M166" s="90"/>
    </row>
    <row r="167" spans="2:13">
      <c r="B167" s="90"/>
      <c r="C167" s="90"/>
      <c r="D167" s="90"/>
      <c r="E167" s="90"/>
      <c r="F167" s="90"/>
      <c r="G167" s="90"/>
      <c r="H167" s="90"/>
      <c r="I167" s="90"/>
      <c r="J167" s="90"/>
      <c r="K167" s="90"/>
      <c r="L167" s="90"/>
      <c r="M167" s="90"/>
    </row>
    <row r="168" spans="2:13">
      <c r="B168" s="90"/>
      <c r="C168" s="90"/>
      <c r="D168" s="90"/>
      <c r="E168" s="90"/>
      <c r="F168" s="90"/>
      <c r="G168" s="90"/>
      <c r="H168" s="90"/>
      <c r="I168" s="90"/>
      <c r="J168" s="90"/>
      <c r="K168" s="90"/>
      <c r="L168" s="90"/>
      <c r="M168" s="90"/>
    </row>
    <row r="169" spans="2:13">
      <c r="B169" s="90"/>
      <c r="C169" s="90"/>
      <c r="D169" s="90"/>
      <c r="E169" s="90"/>
      <c r="F169" s="90"/>
      <c r="G169" s="90"/>
      <c r="H169" s="90"/>
      <c r="I169" s="90"/>
      <c r="J169" s="90"/>
      <c r="K169" s="90"/>
      <c r="L169" s="90"/>
      <c r="M169" s="90"/>
    </row>
    <row r="170" spans="2:13">
      <c r="B170" s="90"/>
      <c r="C170" s="90"/>
      <c r="D170" s="90"/>
      <c r="E170" s="90"/>
      <c r="F170" s="90"/>
      <c r="G170" s="90"/>
      <c r="H170" s="90"/>
      <c r="I170" s="90"/>
      <c r="J170" s="90"/>
      <c r="K170" s="90"/>
      <c r="L170" s="90"/>
      <c r="M170" s="90"/>
    </row>
    <row r="171" spans="2:13">
      <c r="B171" s="90"/>
      <c r="C171" s="90"/>
      <c r="D171" s="90"/>
      <c r="E171" s="90"/>
      <c r="F171" s="90"/>
      <c r="G171" s="90"/>
      <c r="H171" s="90"/>
      <c r="I171" s="90"/>
      <c r="J171" s="90"/>
      <c r="K171" s="90"/>
      <c r="L171" s="90"/>
      <c r="M171" s="90"/>
    </row>
    <row r="172" spans="2:13">
      <c r="B172" s="90"/>
      <c r="C172" s="90"/>
      <c r="D172" s="90"/>
      <c r="E172" s="90"/>
      <c r="F172" s="90"/>
      <c r="G172" s="90"/>
      <c r="H172" s="90"/>
      <c r="I172" s="90"/>
      <c r="J172" s="90"/>
      <c r="K172" s="90"/>
      <c r="L172" s="90"/>
      <c r="M172" s="90"/>
    </row>
    <row r="173" spans="2:13">
      <c r="B173" s="90"/>
      <c r="C173" s="90"/>
      <c r="D173" s="90"/>
      <c r="E173" s="90"/>
      <c r="F173" s="90"/>
      <c r="G173" s="90"/>
      <c r="H173" s="90"/>
      <c r="I173" s="90"/>
      <c r="J173" s="90"/>
      <c r="K173" s="90"/>
      <c r="L173" s="90"/>
      <c r="M173" s="90"/>
    </row>
    <row r="174" spans="2:13">
      <c r="B174" s="90"/>
      <c r="C174" s="90"/>
      <c r="D174" s="90"/>
      <c r="E174" s="90"/>
      <c r="F174" s="90"/>
      <c r="G174" s="90"/>
      <c r="H174" s="90"/>
      <c r="I174" s="90"/>
      <c r="J174" s="90"/>
      <c r="K174" s="90"/>
      <c r="L174" s="90"/>
      <c r="M174" s="90"/>
    </row>
    <row r="175" spans="2:13">
      <c r="B175" s="90"/>
      <c r="C175" s="90"/>
      <c r="D175" s="90"/>
      <c r="E175" s="90"/>
      <c r="F175" s="90"/>
      <c r="G175" s="90"/>
      <c r="H175" s="90"/>
      <c r="I175" s="90"/>
      <c r="J175" s="90"/>
      <c r="K175" s="90"/>
      <c r="L175" s="90"/>
      <c r="M175" s="90"/>
    </row>
    <row r="176" spans="2:13">
      <c r="B176" s="90"/>
      <c r="C176" s="90"/>
      <c r="D176" s="90"/>
      <c r="E176" s="90"/>
      <c r="F176" s="90"/>
      <c r="G176" s="90"/>
      <c r="H176" s="90"/>
      <c r="I176" s="90"/>
      <c r="J176" s="90"/>
      <c r="K176" s="90"/>
      <c r="L176" s="90"/>
      <c r="M176" s="90"/>
    </row>
    <row r="177" spans="2:13">
      <c r="B177" s="90"/>
      <c r="C177" s="90"/>
      <c r="D177" s="90"/>
      <c r="E177" s="90"/>
      <c r="F177" s="90"/>
      <c r="G177" s="90"/>
      <c r="H177" s="90"/>
      <c r="I177" s="90"/>
      <c r="J177" s="90"/>
      <c r="K177" s="90"/>
      <c r="L177" s="90"/>
      <c r="M177" s="90"/>
    </row>
    <row r="178" spans="2:13">
      <c r="B178" s="90"/>
      <c r="C178" s="90"/>
      <c r="D178" s="90"/>
      <c r="E178" s="90"/>
      <c r="F178" s="90"/>
      <c r="G178" s="90"/>
      <c r="H178" s="90"/>
      <c r="I178" s="90"/>
      <c r="J178" s="90"/>
      <c r="K178" s="90"/>
      <c r="L178" s="90"/>
      <c r="M178" s="90"/>
    </row>
    <row r="179" spans="2:13">
      <c r="B179" s="90"/>
      <c r="C179" s="90"/>
      <c r="D179" s="90"/>
      <c r="E179" s="90"/>
      <c r="F179" s="90"/>
      <c r="G179" s="90"/>
      <c r="H179" s="90"/>
      <c r="I179" s="90"/>
      <c r="J179" s="90"/>
      <c r="K179" s="90"/>
      <c r="L179" s="90"/>
      <c r="M179" s="90"/>
    </row>
    <row r="180" spans="2:13">
      <c r="B180" s="90"/>
      <c r="C180" s="90"/>
      <c r="D180" s="90"/>
      <c r="E180" s="90"/>
      <c r="F180" s="90"/>
      <c r="G180" s="90"/>
      <c r="H180" s="90"/>
      <c r="I180" s="90"/>
      <c r="J180" s="90"/>
      <c r="K180" s="90"/>
      <c r="L180" s="90"/>
      <c r="M180" s="90"/>
    </row>
    <row r="181" spans="2:13">
      <c r="B181" s="90"/>
      <c r="C181" s="90"/>
      <c r="D181" s="90"/>
      <c r="E181" s="90"/>
      <c r="F181" s="90"/>
      <c r="G181" s="90"/>
      <c r="H181" s="90"/>
      <c r="I181" s="90"/>
      <c r="J181" s="90"/>
      <c r="K181" s="90"/>
      <c r="L181" s="90"/>
      <c r="M181" s="90"/>
    </row>
    <row r="182" spans="2:13">
      <c r="B182" s="90"/>
      <c r="C182" s="90"/>
      <c r="D182" s="90"/>
      <c r="E182" s="90"/>
      <c r="F182" s="90"/>
      <c r="G182" s="90"/>
      <c r="H182" s="90"/>
      <c r="I182" s="90"/>
      <c r="J182" s="90"/>
      <c r="K182" s="90"/>
      <c r="L182" s="90"/>
      <c r="M182" s="90"/>
    </row>
    <row r="183" spans="2:13">
      <c r="B183" s="90"/>
      <c r="C183" s="90"/>
      <c r="D183" s="90"/>
      <c r="E183" s="90"/>
      <c r="F183" s="90"/>
      <c r="G183" s="90"/>
      <c r="H183" s="90"/>
      <c r="I183" s="90"/>
      <c r="J183" s="90"/>
      <c r="K183" s="90"/>
      <c r="L183" s="90"/>
      <c r="M183" s="90"/>
    </row>
    <row r="184" spans="2:13">
      <c r="B184" s="90"/>
      <c r="C184" s="90"/>
      <c r="D184" s="90"/>
      <c r="E184" s="90"/>
      <c r="F184" s="90"/>
      <c r="G184" s="90"/>
      <c r="H184" s="90"/>
      <c r="I184" s="90"/>
      <c r="J184" s="90"/>
      <c r="K184" s="90"/>
      <c r="L184" s="90"/>
      <c r="M184" s="90"/>
    </row>
    <row r="185" spans="2:13">
      <c r="B185" s="90"/>
      <c r="C185" s="90"/>
      <c r="D185" s="90"/>
      <c r="E185" s="90"/>
      <c r="F185" s="90"/>
      <c r="G185" s="90"/>
      <c r="H185" s="90"/>
      <c r="I185" s="90"/>
      <c r="J185" s="90"/>
      <c r="K185" s="90"/>
      <c r="L185" s="90"/>
      <c r="M185" s="90"/>
    </row>
    <row r="186" spans="2:13">
      <c r="B186" s="90"/>
      <c r="C186" s="90"/>
      <c r="D186" s="90"/>
      <c r="E186" s="90"/>
      <c r="F186" s="90"/>
      <c r="G186" s="90"/>
      <c r="H186" s="90"/>
      <c r="I186" s="90"/>
      <c r="J186" s="90"/>
      <c r="K186" s="90"/>
      <c r="L186" s="90"/>
      <c r="M186" s="90"/>
    </row>
    <row r="187" spans="2:13">
      <c r="B187" s="90"/>
      <c r="C187" s="90"/>
      <c r="D187" s="90"/>
      <c r="E187" s="90"/>
      <c r="F187" s="90"/>
      <c r="G187" s="90"/>
      <c r="H187" s="90"/>
      <c r="I187" s="90"/>
      <c r="J187" s="90"/>
      <c r="K187" s="90"/>
      <c r="L187" s="90"/>
      <c r="M187" s="90"/>
    </row>
    <row r="188" spans="2:13">
      <c r="B188" s="90"/>
      <c r="C188" s="90"/>
      <c r="D188" s="90"/>
      <c r="E188" s="90"/>
      <c r="F188" s="90"/>
      <c r="G188" s="90"/>
      <c r="H188" s="90"/>
      <c r="I188" s="90"/>
      <c r="J188" s="90"/>
      <c r="K188" s="90"/>
      <c r="L188" s="90"/>
      <c r="M188" s="90"/>
    </row>
    <row r="189" spans="2:13">
      <c r="B189" s="90"/>
      <c r="C189" s="90"/>
      <c r="D189" s="90"/>
      <c r="E189" s="90"/>
      <c r="F189" s="90"/>
      <c r="G189" s="90"/>
      <c r="H189" s="90"/>
      <c r="I189" s="90"/>
      <c r="J189" s="90"/>
      <c r="K189" s="90"/>
      <c r="L189" s="90"/>
      <c r="M189" s="90"/>
    </row>
    <row r="190" spans="2:13">
      <c r="B190" s="90"/>
      <c r="C190" s="90"/>
      <c r="D190" s="90"/>
      <c r="E190" s="90"/>
      <c r="F190" s="90"/>
      <c r="G190" s="90"/>
      <c r="H190" s="90"/>
      <c r="I190" s="90"/>
      <c r="J190" s="90"/>
      <c r="K190" s="90"/>
      <c r="L190" s="90"/>
      <c r="M190" s="90"/>
    </row>
    <row r="191" spans="2:13">
      <c r="B191" s="90"/>
      <c r="C191" s="90"/>
      <c r="D191" s="90"/>
      <c r="E191" s="90"/>
      <c r="F191" s="90"/>
      <c r="G191" s="90"/>
      <c r="H191" s="90"/>
      <c r="I191" s="90"/>
      <c r="J191" s="90"/>
      <c r="K191" s="90"/>
      <c r="L191" s="90"/>
      <c r="M191" s="90"/>
    </row>
  </sheetData>
  <sheetProtection password="CB70" sheet="1" objects="1" scenarios="1" formatCells="0"/>
  <customSheetViews>
    <customSheetView guid="{95D0C6C0-F15D-449A-B6BA-3466C2F1E3FF}" showGridLines="0" showRowCol="0" outlineSymbols="0" zeroValues="0" hiddenRows="1" hiddenColumns="1" showRuler="0">
      <selection activeCell="H29" sqref="H29"/>
      <pageMargins left="0.59055118110236227" right="0.39370078740157483" top="0.59055118110236227" bottom="0.19685039370078741" header="0" footer="0"/>
      <printOptions horizontalCentered="1"/>
      <pageSetup paperSize="9" scale="79" orientation="portrait" blackAndWhite="1" r:id="rId1"/>
      <headerFooter alignWithMargins="0">
        <oddFooter>&amp;R&amp;5</oddFooter>
      </headerFooter>
    </customSheetView>
  </customSheetViews>
  <mergeCells count="347">
    <mergeCell ref="C119:E119"/>
    <mergeCell ref="F119:G119"/>
    <mergeCell ref="J119:L119"/>
    <mergeCell ref="C117:E117"/>
    <mergeCell ref="F117:G117"/>
    <mergeCell ref="C122:E122"/>
    <mergeCell ref="F122:G122"/>
    <mergeCell ref="J122:L122"/>
    <mergeCell ref="C120:E120"/>
    <mergeCell ref="F120:G120"/>
    <mergeCell ref="J120:L120"/>
    <mergeCell ref="C121:E121"/>
    <mergeCell ref="F121:G121"/>
    <mergeCell ref="J121:L121"/>
    <mergeCell ref="C115:E115"/>
    <mergeCell ref="F115:G115"/>
    <mergeCell ref="J115:L115"/>
    <mergeCell ref="C116:E116"/>
    <mergeCell ref="F116:G116"/>
    <mergeCell ref="J116:L116"/>
    <mergeCell ref="J117:L117"/>
    <mergeCell ref="C118:E118"/>
    <mergeCell ref="F118:G118"/>
    <mergeCell ref="J118:L118"/>
    <mergeCell ref="C112:E112"/>
    <mergeCell ref="F112:G112"/>
    <mergeCell ref="J112:L112"/>
    <mergeCell ref="C113:E113"/>
    <mergeCell ref="F113:G113"/>
    <mergeCell ref="J113:L113"/>
    <mergeCell ref="C114:E114"/>
    <mergeCell ref="F114:G114"/>
    <mergeCell ref="J114:L114"/>
    <mergeCell ref="C109:E109"/>
    <mergeCell ref="F109:G109"/>
    <mergeCell ref="J109:L109"/>
    <mergeCell ref="C110:E110"/>
    <mergeCell ref="F110:G110"/>
    <mergeCell ref="J110:L110"/>
    <mergeCell ref="C111:E111"/>
    <mergeCell ref="F111:G111"/>
    <mergeCell ref="J111:L111"/>
    <mergeCell ref="C106:E106"/>
    <mergeCell ref="F106:G106"/>
    <mergeCell ref="J106:L106"/>
    <mergeCell ref="C107:E107"/>
    <mergeCell ref="F107:G107"/>
    <mergeCell ref="J107:L107"/>
    <mergeCell ref="C108:E108"/>
    <mergeCell ref="F108:G108"/>
    <mergeCell ref="J108:L108"/>
    <mergeCell ref="C103:E103"/>
    <mergeCell ref="F103:G103"/>
    <mergeCell ref="J103:L103"/>
    <mergeCell ref="C104:E104"/>
    <mergeCell ref="F104:G104"/>
    <mergeCell ref="J104:L104"/>
    <mergeCell ref="C105:E105"/>
    <mergeCell ref="F105:G105"/>
    <mergeCell ref="J105:L105"/>
    <mergeCell ref="C100:E100"/>
    <mergeCell ref="F100:G100"/>
    <mergeCell ref="J100:L100"/>
    <mergeCell ref="C101:E101"/>
    <mergeCell ref="F101:G101"/>
    <mergeCell ref="J101:L101"/>
    <mergeCell ref="C102:E102"/>
    <mergeCell ref="F102:G102"/>
    <mergeCell ref="J102:L102"/>
    <mergeCell ref="C97:E97"/>
    <mergeCell ref="F97:G97"/>
    <mergeCell ref="J97:L97"/>
    <mergeCell ref="C98:E98"/>
    <mergeCell ref="F98:G98"/>
    <mergeCell ref="J98:L98"/>
    <mergeCell ref="C99:E99"/>
    <mergeCell ref="F99:G99"/>
    <mergeCell ref="J99:L99"/>
    <mergeCell ref="C94:E94"/>
    <mergeCell ref="F94:G94"/>
    <mergeCell ref="J94:L94"/>
    <mergeCell ref="C95:E95"/>
    <mergeCell ref="F95:G95"/>
    <mergeCell ref="J95:L95"/>
    <mergeCell ref="C96:E96"/>
    <mergeCell ref="F96:G96"/>
    <mergeCell ref="J96:L96"/>
    <mergeCell ref="C91:E91"/>
    <mergeCell ref="F91:G91"/>
    <mergeCell ref="J91:L91"/>
    <mergeCell ref="C92:E92"/>
    <mergeCell ref="F92:G92"/>
    <mergeCell ref="J92:L92"/>
    <mergeCell ref="C93:E93"/>
    <mergeCell ref="F93:G93"/>
    <mergeCell ref="J93:L93"/>
    <mergeCell ref="C88:E88"/>
    <mergeCell ref="F88:G88"/>
    <mergeCell ref="J88:L88"/>
    <mergeCell ref="C89:E89"/>
    <mergeCell ref="F89:G89"/>
    <mergeCell ref="J89:L89"/>
    <mergeCell ref="C90:E90"/>
    <mergeCell ref="F90:G90"/>
    <mergeCell ref="J90:L90"/>
    <mergeCell ref="C85:E85"/>
    <mergeCell ref="F85:G85"/>
    <mergeCell ref="J85:L85"/>
    <mergeCell ref="C86:E86"/>
    <mergeCell ref="F86:G86"/>
    <mergeCell ref="J86:L86"/>
    <mergeCell ref="C87:E87"/>
    <mergeCell ref="F87:G87"/>
    <mergeCell ref="J87:L87"/>
    <mergeCell ref="C82:E82"/>
    <mergeCell ref="F82:G82"/>
    <mergeCell ref="J82:L82"/>
    <mergeCell ref="C83:E83"/>
    <mergeCell ref="F83:G83"/>
    <mergeCell ref="J83:L83"/>
    <mergeCell ref="C84:E84"/>
    <mergeCell ref="F84:G84"/>
    <mergeCell ref="J84:L84"/>
    <mergeCell ref="C79:E79"/>
    <mergeCell ref="F79:G79"/>
    <mergeCell ref="J79:L79"/>
    <mergeCell ref="C80:E80"/>
    <mergeCell ref="F80:G80"/>
    <mergeCell ref="J80:L80"/>
    <mergeCell ref="C81:E81"/>
    <mergeCell ref="F81:G81"/>
    <mergeCell ref="J81:L81"/>
    <mergeCell ref="C76:E76"/>
    <mergeCell ref="F76:G76"/>
    <mergeCell ref="J76:L76"/>
    <mergeCell ref="C77:E77"/>
    <mergeCell ref="F77:G77"/>
    <mergeCell ref="J77:L77"/>
    <mergeCell ref="C78:E78"/>
    <mergeCell ref="F78:G78"/>
    <mergeCell ref="J78:L78"/>
    <mergeCell ref="C73:E73"/>
    <mergeCell ref="F73:G73"/>
    <mergeCell ref="J73:L73"/>
    <mergeCell ref="C74:E74"/>
    <mergeCell ref="F74:G74"/>
    <mergeCell ref="J74:L74"/>
    <mergeCell ref="C75:E75"/>
    <mergeCell ref="F75:G75"/>
    <mergeCell ref="J75:L75"/>
    <mergeCell ref="C70:E70"/>
    <mergeCell ref="F70:G70"/>
    <mergeCell ref="J70:L70"/>
    <mergeCell ref="C71:E71"/>
    <mergeCell ref="F71:G71"/>
    <mergeCell ref="J71:L71"/>
    <mergeCell ref="C72:E72"/>
    <mergeCell ref="F72:G72"/>
    <mergeCell ref="J72:L72"/>
    <mergeCell ref="C67:E67"/>
    <mergeCell ref="F67:G67"/>
    <mergeCell ref="J67:L67"/>
    <mergeCell ref="C68:E68"/>
    <mergeCell ref="F68:G68"/>
    <mergeCell ref="J68:L68"/>
    <mergeCell ref="C69:E69"/>
    <mergeCell ref="F69:G69"/>
    <mergeCell ref="J69:L69"/>
    <mergeCell ref="C64:E64"/>
    <mergeCell ref="F64:G64"/>
    <mergeCell ref="J64:L64"/>
    <mergeCell ref="C65:E65"/>
    <mergeCell ref="F65:G65"/>
    <mergeCell ref="J65:L65"/>
    <mergeCell ref="C66:E66"/>
    <mergeCell ref="F66:G66"/>
    <mergeCell ref="J66:L66"/>
    <mergeCell ref="C61:E61"/>
    <mergeCell ref="F61:G61"/>
    <mergeCell ref="J61:L61"/>
    <mergeCell ref="C62:E62"/>
    <mergeCell ref="F62:G62"/>
    <mergeCell ref="J62:L62"/>
    <mergeCell ref="C63:E63"/>
    <mergeCell ref="F63:G63"/>
    <mergeCell ref="J63:L63"/>
    <mergeCell ref="C58:E58"/>
    <mergeCell ref="F58:G58"/>
    <mergeCell ref="J58:L58"/>
    <mergeCell ref="C59:E59"/>
    <mergeCell ref="F59:G59"/>
    <mergeCell ref="J59:L59"/>
    <mergeCell ref="C60:E60"/>
    <mergeCell ref="F60:G60"/>
    <mergeCell ref="J60:L60"/>
    <mergeCell ref="C55:E55"/>
    <mergeCell ref="F55:G55"/>
    <mergeCell ref="J55:L55"/>
    <mergeCell ref="C56:E56"/>
    <mergeCell ref="F56:G56"/>
    <mergeCell ref="J56:L56"/>
    <mergeCell ref="C57:E57"/>
    <mergeCell ref="F57:G57"/>
    <mergeCell ref="J57:L57"/>
    <mergeCell ref="C52:E52"/>
    <mergeCell ref="F52:G52"/>
    <mergeCell ref="J52:L52"/>
    <mergeCell ref="C53:E53"/>
    <mergeCell ref="F53:G53"/>
    <mergeCell ref="J53:L53"/>
    <mergeCell ref="C54:E54"/>
    <mergeCell ref="F54:G54"/>
    <mergeCell ref="J54:L54"/>
    <mergeCell ref="C49:E49"/>
    <mergeCell ref="F49:G49"/>
    <mergeCell ref="J49:L49"/>
    <mergeCell ref="C50:E50"/>
    <mergeCell ref="F50:G50"/>
    <mergeCell ref="J50:L50"/>
    <mergeCell ref="C51:E51"/>
    <mergeCell ref="F51:G51"/>
    <mergeCell ref="J51:L51"/>
    <mergeCell ref="C44:E44"/>
    <mergeCell ref="C46:E46"/>
    <mergeCell ref="F46:G46"/>
    <mergeCell ref="J46:L46"/>
    <mergeCell ref="C47:E47"/>
    <mergeCell ref="F47:G47"/>
    <mergeCell ref="J47:L47"/>
    <mergeCell ref="C48:E48"/>
    <mergeCell ref="F48:G48"/>
    <mergeCell ref="J48:L48"/>
    <mergeCell ref="D6:E6"/>
    <mergeCell ref="D7:E7"/>
    <mergeCell ref="C22:E22"/>
    <mergeCell ref="C23:E23"/>
    <mergeCell ref="E8:F8"/>
    <mergeCell ref="F10:J10"/>
    <mergeCell ref="C32:E32"/>
    <mergeCell ref="C33:E33"/>
    <mergeCell ref="C34:E34"/>
    <mergeCell ref="C28:E28"/>
    <mergeCell ref="C29:E29"/>
    <mergeCell ref="C30:E30"/>
    <mergeCell ref="C31:E31"/>
    <mergeCell ref="J34:L34"/>
    <mergeCell ref="H12:J12"/>
    <mergeCell ref="F9:J9"/>
    <mergeCell ref="J15:K15"/>
    <mergeCell ref="E21:I21"/>
    <mergeCell ref="B14:L14"/>
    <mergeCell ref="F34:G34"/>
    <mergeCell ref="F33:G33"/>
    <mergeCell ref="J17:L17"/>
    <mergeCell ref="J18:L18"/>
    <mergeCell ref="J19:L19"/>
    <mergeCell ref="J133:L133"/>
    <mergeCell ref="J130:L130"/>
    <mergeCell ref="J132:L132"/>
    <mergeCell ref="J128:L128"/>
    <mergeCell ref="J131:L131"/>
    <mergeCell ref="C24:E24"/>
    <mergeCell ref="C25:E25"/>
    <mergeCell ref="C26:E26"/>
    <mergeCell ref="C27:E27"/>
    <mergeCell ref="C36:E36"/>
    <mergeCell ref="C37:E37"/>
    <mergeCell ref="F37:G37"/>
    <mergeCell ref="J37:L37"/>
    <mergeCell ref="C35:E35"/>
    <mergeCell ref="F35:G35"/>
    <mergeCell ref="J35:L35"/>
    <mergeCell ref="J38:L38"/>
    <mergeCell ref="C39:E39"/>
    <mergeCell ref="F39:G39"/>
    <mergeCell ref="G126:I126"/>
    <mergeCell ref="F30:G30"/>
    <mergeCell ref="J123:L124"/>
    <mergeCell ref="J125:L126"/>
    <mergeCell ref="C43:E43"/>
    <mergeCell ref="B2:L2"/>
    <mergeCell ref="B5:L5"/>
    <mergeCell ref="B4:L4"/>
    <mergeCell ref="B3:L3"/>
    <mergeCell ref="G17:H17"/>
    <mergeCell ref="F27:G27"/>
    <mergeCell ref="F28:G28"/>
    <mergeCell ref="B132:I132"/>
    <mergeCell ref="G131:I131"/>
    <mergeCell ref="B126:F126"/>
    <mergeCell ref="B127:F127"/>
    <mergeCell ref="B128:F128"/>
    <mergeCell ref="B130:F130"/>
    <mergeCell ref="B131:F131"/>
    <mergeCell ref="G130:I130"/>
    <mergeCell ref="J129:L129"/>
    <mergeCell ref="F22:G22"/>
    <mergeCell ref="F23:G23"/>
    <mergeCell ref="J29:L29"/>
    <mergeCell ref="G19:H19"/>
    <mergeCell ref="F24:G24"/>
    <mergeCell ref="F25:G25"/>
    <mergeCell ref="J28:L28"/>
    <mergeCell ref="F26:G26"/>
    <mergeCell ref="G125:I125"/>
    <mergeCell ref="B129:F129"/>
    <mergeCell ref="G129:I129"/>
    <mergeCell ref="G128:I128"/>
    <mergeCell ref="G127:I127"/>
    <mergeCell ref="B125:F125"/>
    <mergeCell ref="F29:G29"/>
    <mergeCell ref="J39:L39"/>
    <mergeCell ref="C38:E38"/>
    <mergeCell ref="F40:G40"/>
    <mergeCell ref="J40:L40"/>
    <mergeCell ref="C41:E41"/>
    <mergeCell ref="F41:G41"/>
    <mergeCell ref="J41:L41"/>
    <mergeCell ref="C40:E40"/>
    <mergeCell ref="F42:G42"/>
    <mergeCell ref="J42:L42"/>
    <mergeCell ref="J127:K127"/>
    <mergeCell ref="F43:G43"/>
    <mergeCell ref="J43:L43"/>
    <mergeCell ref="C42:E42"/>
    <mergeCell ref="F44:G44"/>
    <mergeCell ref="J44:L44"/>
    <mergeCell ref="C45:E45"/>
    <mergeCell ref="G18:H18"/>
    <mergeCell ref="J26:L26"/>
    <mergeCell ref="J27:L27"/>
    <mergeCell ref="J24:L24"/>
    <mergeCell ref="J23:L23"/>
    <mergeCell ref="J22:L22"/>
    <mergeCell ref="J25:L25"/>
    <mergeCell ref="G123:I124"/>
    <mergeCell ref="F32:G32"/>
    <mergeCell ref="F31:G31"/>
    <mergeCell ref="J30:L30"/>
    <mergeCell ref="J33:L33"/>
    <mergeCell ref="J31:L31"/>
    <mergeCell ref="J32:L32"/>
    <mergeCell ref="F36:G36"/>
    <mergeCell ref="J36:L36"/>
    <mergeCell ref="F38:G38"/>
    <mergeCell ref="F45:G45"/>
    <mergeCell ref="J45:L45"/>
  </mergeCells>
  <phoneticPr fontId="5" type="noConversion"/>
  <printOptions horizontalCentered="1"/>
  <pageMargins left="0.59055118110236227" right="0.39370078740157483" top="0.59055118110236227" bottom="0.19685039370078741" header="0" footer="0"/>
  <pageSetup paperSize="9" scale="79" orientation="portrait" blackAndWhite="1" r:id="rId2"/>
  <headerFooter alignWithMargins="0">
    <oddFooter>&amp;R&amp;5</oddFooter>
  </headerFooter>
  <legacyDrawing r:id="rId3"/>
</worksheet>
</file>

<file path=xl/worksheets/sheet4.xml><?xml version="1.0" encoding="utf-8"?>
<worksheet xmlns="http://schemas.openxmlformats.org/spreadsheetml/2006/main" xmlns:r="http://schemas.openxmlformats.org/officeDocument/2006/relationships">
  <sheetPr codeName="Sayfa13" enableFormatConditionsCalculation="0">
    <tabColor indexed="40"/>
    <pageSetUpPr fitToPage="1"/>
  </sheetPr>
  <dimension ref="A1:IV156"/>
  <sheetViews>
    <sheetView showZeros="0" topLeftCell="A16" workbookViewId="0">
      <selection activeCell="R19" sqref="R19:S19"/>
    </sheetView>
  </sheetViews>
  <sheetFormatPr defaultColWidth="32.5546875" defaultRowHeight="13.2" zeroHeight="1"/>
  <cols>
    <col min="1" max="1" width="1.33203125" style="984" customWidth="1"/>
    <col min="2" max="2" width="2.44140625" style="147" customWidth="1"/>
    <col min="3" max="3" width="4.44140625" style="147" customWidth="1"/>
    <col min="4" max="4" width="5.5546875" style="147" customWidth="1"/>
    <col min="5" max="5" width="6.44140625" style="147" customWidth="1"/>
    <col min="6" max="6" width="8.33203125" style="147" customWidth="1"/>
    <col min="7" max="7" width="6.33203125" style="147" customWidth="1"/>
    <col min="8" max="8" width="3.44140625" style="147" customWidth="1"/>
    <col min="9" max="9" width="3.6640625" style="147" customWidth="1"/>
    <col min="10" max="10" width="5.33203125" style="147" customWidth="1"/>
    <col min="11" max="11" width="3.88671875" style="147" customWidth="1"/>
    <col min="12" max="12" width="7" style="147" customWidth="1"/>
    <col min="13" max="13" width="5.44140625" style="147" customWidth="1"/>
    <col min="14" max="14" width="6.109375" style="147" customWidth="1"/>
    <col min="15" max="15" width="4.33203125" style="147" customWidth="1"/>
    <col min="16" max="16" width="3.44140625" style="147" customWidth="1"/>
    <col min="17" max="17" width="4.6640625" style="147" customWidth="1"/>
    <col min="18" max="18" width="6.33203125" style="147" customWidth="1"/>
    <col min="19" max="19" width="4.6640625" style="147" customWidth="1"/>
    <col min="20" max="20" width="2" style="147" customWidth="1"/>
    <col min="21" max="21" width="4.6640625" style="147" customWidth="1"/>
    <col min="22" max="23" width="5.33203125" style="147" customWidth="1"/>
    <col min="24" max="24" width="5.6640625" style="147" customWidth="1"/>
    <col min="25" max="25" width="12" style="147" customWidth="1"/>
    <col min="26" max="26" width="11.109375" style="147" customWidth="1"/>
    <col min="27" max="27" width="12.44140625" style="147" customWidth="1"/>
    <col min="28" max="28" width="0.6640625" style="147" customWidth="1"/>
    <col min="29" max="29" width="3.5546875" style="147" customWidth="1"/>
    <col min="30" max="30" width="7.6640625" style="147" customWidth="1"/>
    <col min="31" max="31" width="4" style="147" customWidth="1"/>
    <col min="32" max="32" width="4.109375" style="147" customWidth="1"/>
    <col min="33" max="33" width="4.44140625" style="147" customWidth="1"/>
    <col min="34" max="35" width="2.109375" style="1039" customWidth="1"/>
    <col min="36" max="36" width="17.44140625" style="1064" hidden="1" customWidth="1"/>
    <col min="37" max="37" width="3.33203125" style="1064" hidden="1" customWidth="1"/>
    <col min="38" max="39" width="10.88671875" style="1065" hidden="1" customWidth="1"/>
    <col min="40" max="40" width="0" style="1064" hidden="1" customWidth="1"/>
    <col min="41" max="41" width="15.5546875" style="1064" hidden="1" customWidth="1"/>
    <col min="42" max="46" width="0" style="1064" hidden="1" customWidth="1"/>
    <col min="47" max="254" width="0" style="1037" hidden="1" customWidth="1"/>
    <col min="255" max="255" width="16.6640625" style="1037" hidden="1" customWidth="1"/>
    <col min="256" max="16384" width="32.5546875" style="1037"/>
  </cols>
  <sheetData>
    <row r="1" spans="1:256" ht="21" customHeight="1">
      <c r="B1" s="21"/>
      <c r="C1" s="21"/>
      <c r="D1" s="1521" t="s">
        <v>817</v>
      </c>
      <c r="E1" s="1521"/>
      <c r="F1" s="1521"/>
      <c r="G1" s="1521"/>
      <c r="H1" s="1521"/>
      <c r="I1" s="1521"/>
      <c r="J1" s="1521"/>
      <c r="K1" s="1521"/>
      <c r="L1" s="1521"/>
      <c r="M1" s="1521"/>
      <c r="N1" s="1521"/>
      <c r="O1" s="1521"/>
      <c r="P1" s="1521"/>
      <c r="Q1" s="1521"/>
      <c r="R1" s="1521"/>
      <c r="S1" s="1521"/>
      <c r="T1" s="1521"/>
      <c r="U1" s="1521"/>
      <c r="V1" s="1521"/>
      <c r="W1" s="1521"/>
      <c r="X1" s="1521"/>
      <c r="Y1" s="1521"/>
      <c r="Z1" s="1521"/>
      <c r="AA1" s="1521"/>
      <c r="AB1" s="1521"/>
      <c r="AC1" s="1521"/>
      <c r="AD1" s="1521"/>
      <c r="AE1" s="1521"/>
      <c r="AF1" s="1521"/>
      <c r="AG1" s="1521"/>
      <c r="AH1" s="1036"/>
      <c r="AI1" s="1036"/>
      <c r="IV1" s="1038"/>
    </row>
    <row r="2" spans="1:256" ht="17.25" customHeight="1">
      <c r="B2" s="21"/>
      <c r="C2" s="1579" t="s">
        <v>818</v>
      </c>
      <c r="D2" s="1579"/>
      <c r="E2" s="1579"/>
      <c r="F2" s="1579"/>
      <c r="G2" s="1579"/>
      <c r="H2" s="1579"/>
      <c r="I2" s="1579"/>
      <c r="J2" s="1570" t="str">
        <f>'VERİ GİRİŞİ'!H21</f>
        <v>ZELİHA SEYMEN İLKOKULU</v>
      </c>
      <c r="K2" s="1571"/>
      <c r="L2" s="1571"/>
      <c r="M2" s="1571"/>
      <c r="N2" s="1571"/>
      <c r="O2" s="1571"/>
      <c r="P2" s="1571"/>
      <c r="Q2" s="1571"/>
      <c r="R2" s="1571"/>
      <c r="S2" s="1571"/>
      <c r="T2" s="1571"/>
      <c r="U2" s="1571"/>
      <c r="V2" s="1571"/>
      <c r="W2" s="1571"/>
      <c r="X2" s="1571"/>
      <c r="Y2" s="1571"/>
      <c r="Z2" s="1571"/>
      <c r="AA2" s="1572"/>
      <c r="AB2" s="121"/>
      <c r="AC2" s="1545" t="s">
        <v>819</v>
      </c>
      <c r="AD2" s="1546"/>
      <c r="AE2" s="1546"/>
      <c r="AF2" s="1546"/>
      <c r="AG2" s="1547"/>
      <c r="AH2" s="1036"/>
      <c r="AI2" s="1036"/>
      <c r="AN2" s="1066">
        <v>2</v>
      </c>
      <c r="AO2" s="1066">
        <f>AVERAGE(AL2,AM2,AN2)</f>
        <v>2</v>
      </c>
      <c r="AP2" s="1064">
        <f>IF(AM2&gt;0,AM2,0)</f>
        <v>0</v>
      </c>
      <c r="IV2" s="1038"/>
    </row>
    <row r="3" spans="1:256" ht="15.75" customHeight="1">
      <c r="B3" s="21"/>
      <c r="C3" s="1579" t="s">
        <v>820</v>
      </c>
      <c r="D3" s="1579"/>
      <c r="E3" s="1579"/>
      <c r="F3" s="1579"/>
      <c r="G3" s="1579"/>
      <c r="H3" s="1579"/>
      <c r="I3" s="1579"/>
      <c r="J3" s="1567" t="s">
        <v>849</v>
      </c>
      <c r="K3" s="1568"/>
      <c r="L3" s="1568"/>
      <c r="M3" s="1568"/>
      <c r="N3" s="1568"/>
      <c r="O3" s="1568"/>
      <c r="P3" s="1568"/>
      <c r="Q3" s="1568"/>
      <c r="R3" s="1568"/>
      <c r="S3" s="1568"/>
      <c r="T3" s="1568"/>
      <c r="U3" s="1568"/>
      <c r="V3" s="1568"/>
      <c r="W3" s="1568"/>
      <c r="X3" s="1568"/>
      <c r="Y3" s="1568"/>
      <c r="Z3" s="1568"/>
      <c r="AA3" s="1569"/>
      <c r="AB3" s="122"/>
      <c r="AC3" s="1548"/>
      <c r="AD3" s="1549"/>
      <c r="AE3" s="1549"/>
      <c r="AF3" s="1549"/>
      <c r="AG3" s="1550"/>
      <c r="AH3" s="1036"/>
      <c r="AI3" s="1036"/>
      <c r="IV3" s="1038"/>
    </row>
    <row r="4" spans="1:256" ht="12.75" customHeight="1">
      <c r="B4" s="21"/>
      <c r="C4" s="1586" t="s">
        <v>821</v>
      </c>
      <c r="D4" s="1587"/>
      <c r="E4" s="1587"/>
      <c r="F4" s="1587"/>
      <c r="G4" s="1587"/>
      <c r="H4" s="1587"/>
      <c r="I4" s="1588"/>
      <c r="J4" s="1533">
        <f>'VERİ GİRİŞİ'!K6</f>
        <v>45631</v>
      </c>
      <c r="K4" s="1534"/>
      <c r="L4" s="1535"/>
      <c r="M4" s="1585" t="s">
        <v>220</v>
      </c>
      <c r="N4" s="1546"/>
      <c r="O4" s="1546"/>
      <c r="P4" s="1546"/>
      <c r="Q4" s="1546"/>
      <c r="R4" s="1546"/>
      <c r="S4" s="1546"/>
      <c r="T4" s="1546"/>
      <c r="U4" s="1546"/>
      <c r="V4" s="1546"/>
      <c r="W4" s="1546"/>
      <c r="X4" s="1546"/>
      <c r="Y4" s="1546"/>
      <c r="Z4" s="1546"/>
      <c r="AA4" s="1547"/>
      <c r="AB4" s="123"/>
      <c r="AC4" s="1548"/>
      <c r="AD4" s="1549"/>
      <c r="AE4" s="1549"/>
      <c r="AF4" s="1549"/>
      <c r="AG4" s="1550"/>
      <c r="AH4" s="1036"/>
      <c r="AI4" s="1036"/>
      <c r="IV4" s="1038"/>
    </row>
    <row r="5" spans="1:256" ht="6.75" customHeight="1">
      <c r="B5" s="21"/>
      <c r="C5" s="1589"/>
      <c r="D5" s="1590"/>
      <c r="E5" s="1590"/>
      <c r="F5" s="1590"/>
      <c r="G5" s="1590"/>
      <c r="H5" s="1590"/>
      <c r="I5" s="1591"/>
      <c r="J5" s="1536"/>
      <c r="K5" s="1537"/>
      <c r="L5" s="1538"/>
      <c r="M5" s="1549"/>
      <c r="N5" s="1549"/>
      <c r="O5" s="1549"/>
      <c r="P5" s="1549"/>
      <c r="Q5" s="1549"/>
      <c r="R5" s="1549"/>
      <c r="S5" s="1549"/>
      <c r="T5" s="1549"/>
      <c r="U5" s="1549"/>
      <c r="V5" s="1549"/>
      <c r="W5" s="1549"/>
      <c r="X5" s="1549"/>
      <c r="Y5" s="1549"/>
      <c r="Z5" s="1549"/>
      <c r="AA5" s="1550"/>
      <c r="AB5" s="123"/>
      <c r="AC5" s="1548"/>
      <c r="AD5" s="1549"/>
      <c r="AE5" s="1549"/>
      <c r="AF5" s="1549"/>
      <c r="AG5" s="1550"/>
      <c r="AH5" s="1036"/>
      <c r="AI5" s="1036"/>
      <c r="IV5" s="1038"/>
    </row>
    <row r="6" spans="1:256" ht="13.5" customHeight="1">
      <c r="B6" s="21"/>
      <c r="C6" s="1582" t="s">
        <v>596</v>
      </c>
      <c r="D6" s="1573" t="s">
        <v>822</v>
      </c>
      <c r="E6" s="1574"/>
      <c r="F6" s="1574"/>
      <c r="G6" s="1574"/>
      <c r="H6" s="1574"/>
      <c r="I6" s="1574"/>
      <c r="J6" s="1574"/>
      <c r="K6" s="1574"/>
      <c r="L6" s="1575"/>
      <c r="M6" s="1552"/>
      <c r="N6" s="1552"/>
      <c r="O6" s="1552"/>
      <c r="P6" s="1552"/>
      <c r="Q6" s="1552"/>
      <c r="R6" s="1552"/>
      <c r="S6" s="1552"/>
      <c r="T6" s="1552"/>
      <c r="U6" s="1552"/>
      <c r="V6" s="1552"/>
      <c r="W6" s="1552"/>
      <c r="X6" s="1552"/>
      <c r="Y6" s="1552"/>
      <c r="Z6" s="1552"/>
      <c r="AA6" s="1553"/>
      <c r="AB6" s="124"/>
      <c r="AC6" s="1548"/>
      <c r="AD6" s="1549"/>
      <c r="AE6" s="1549"/>
      <c r="AF6" s="1549"/>
      <c r="AG6" s="1550"/>
      <c r="AH6" s="1036"/>
      <c r="AI6" s="1036"/>
      <c r="IV6" s="1038"/>
    </row>
    <row r="7" spans="1:256" ht="12.75" customHeight="1">
      <c r="B7" s="21"/>
      <c r="C7" s="1583"/>
      <c r="D7" s="1576"/>
      <c r="E7" s="1529"/>
      <c r="F7" s="1529"/>
      <c r="G7" s="1529"/>
      <c r="H7" s="1529"/>
      <c r="I7" s="1529"/>
      <c r="J7" s="1529"/>
      <c r="K7" s="1529"/>
      <c r="L7" s="1529"/>
      <c r="M7" s="1592">
        <v>1</v>
      </c>
      <c r="N7" s="1592"/>
      <c r="O7" s="1592"/>
      <c r="P7" s="1592"/>
      <c r="Q7" s="1592"/>
      <c r="R7" s="1592">
        <v>2</v>
      </c>
      <c r="S7" s="1592"/>
      <c r="T7" s="1592"/>
      <c r="U7" s="1592"/>
      <c r="V7" s="1592"/>
      <c r="W7" s="1530">
        <v>3</v>
      </c>
      <c r="X7" s="1531"/>
      <c r="Y7" s="1532"/>
      <c r="Z7" s="1530">
        <v>4</v>
      </c>
      <c r="AA7" s="1532"/>
      <c r="AB7" s="125"/>
      <c r="AC7" s="1551"/>
      <c r="AD7" s="1552"/>
      <c r="AE7" s="1552"/>
      <c r="AF7" s="1552"/>
      <c r="AG7" s="1553"/>
      <c r="AH7" s="1036"/>
      <c r="AI7" s="1036"/>
      <c r="IV7" s="1038"/>
    </row>
    <row r="8" spans="1:256" ht="33.75" customHeight="1">
      <c r="B8" s="21"/>
      <c r="C8" s="1583"/>
      <c r="D8" s="1577"/>
      <c r="E8" s="1578"/>
      <c r="F8" s="1578"/>
      <c r="G8" s="1578"/>
      <c r="H8" s="1578"/>
      <c r="I8" s="1578"/>
      <c r="J8" s="1578"/>
      <c r="K8" s="1578"/>
      <c r="L8" s="1578"/>
      <c r="M8" s="1593" t="s">
        <v>847</v>
      </c>
      <c r="N8" s="1593"/>
      <c r="O8" s="1593"/>
      <c r="P8" s="1593"/>
      <c r="Q8" s="1593"/>
      <c r="R8" s="1593" t="s">
        <v>848</v>
      </c>
      <c r="S8" s="1593"/>
      <c r="T8" s="1593"/>
      <c r="U8" s="1593"/>
      <c r="V8" s="1593"/>
      <c r="W8" s="1559" t="s">
        <v>854</v>
      </c>
      <c r="X8" s="1560"/>
      <c r="Y8" s="1561"/>
      <c r="Z8" s="1559"/>
      <c r="AA8" s="1561"/>
      <c r="AB8" s="126"/>
      <c r="AC8" s="1554" t="s">
        <v>0</v>
      </c>
      <c r="AD8" s="1554"/>
      <c r="AE8" s="1556" t="s">
        <v>1</v>
      </c>
      <c r="AF8" s="1556"/>
      <c r="AG8" s="1556"/>
      <c r="AH8" s="1036"/>
      <c r="AI8" s="1036"/>
      <c r="IV8" s="1038"/>
    </row>
    <row r="9" spans="1:256" ht="28.5" customHeight="1">
      <c r="B9" s="21"/>
      <c r="C9" s="1583"/>
      <c r="D9" s="1556" t="s">
        <v>311</v>
      </c>
      <c r="E9" s="1556"/>
      <c r="F9" s="1556"/>
      <c r="G9" s="1556" t="s">
        <v>2</v>
      </c>
      <c r="H9" s="1556"/>
      <c r="I9" s="1556"/>
      <c r="J9" s="1556" t="s">
        <v>3</v>
      </c>
      <c r="K9" s="1556"/>
      <c r="L9" s="631" t="s">
        <v>4</v>
      </c>
      <c r="M9" s="1596" t="s">
        <v>5</v>
      </c>
      <c r="N9" s="1597"/>
      <c r="O9" s="1594" t="s">
        <v>6</v>
      </c>
      <c r="P9" s="1594"/>
      <c r="Q9" s="1595"/>
      <c r="R9" s="1596" t="s">
        <v>5</v>
      </c>
      <c r="S9" s="1597"/>
      <c r="T9" s="1594" t="s">
        <v>6</v>
      </c>
      <c r="U9" s="1594"/>
      <c r="V9" s="1595"/>
      <c r="W9" s="1580" t="s">
        <v>5</v>
      </c>
      <c r="X9" s="1581"/>
      <c r="Y9" s="723" t="s">
        <v>6</v>
      </c>
      <c r="Z9" s="724" t="s">
        <v>5</v>
      </c>
      <c r="AA9" s="713" t="s">
        <v>6</v>
      </c>
      <c r="AB9" s="125"/>
      <c r="AC9" s="1555"/>
      <c r="AD9" s="1555"/>
      <c r="AE9" s="1557"/>
      <c r="AF9" s="1557"/>
      <c r="AG9" s="1557"/>
      <c r="AH9" s="1036"/>
      <c r="AI9" s="1036"/>
      <c r="IV9" s="1038"/>
    </row>
    <row r="10" spans="1:256" ht="12" customHeight="1">
      <c r="A10" s="882">
        <f>IF(ISTEXT(D10),1,"")</f>
        <v>1</v>
      </c>
      <c r="B10" s="21"/>
      <c r="C10" s="725">
        <f>'VERİ GİRİŞİ'!A43</f>
        <v>1</v>
      </c>
      <c r="D10" s="1584" t="str">
        <f>'VERİ GİRİŞİ'!B43</f>
        <v>A/4 FOTOKOPİ KAĞIDI</v>
      </c>
      <c r="E10" s="1584"/>
      <c r="F10" s="1584"/>
      <c r="G10" s="1584" t="str">
        <f>'VERİ GİRİŞİ'!F43</f>
        <v>80 GR</v>
      </c>
      <c r="H10" s="1584"/>
      <c r="I10" s="1584"/>
      <c r="J10" s="1564">
        <f>'VERİ GİRİŞİ'!J43</f>
        <v>45</v>
      </c>
      <c r="K10" s="1564"/>
      <c r="L10" s="642" t="str">
        <f>'VERİ GİRİŞİ'!K43</f>
        <v>PAKET</v>
      </c>
      <c r="M10" s="1562">
        <v>101</v>
      </c>
      <c r="N10" s="1563"/>
      <c r="O10" s="1598">
        <f t="shared" ref="O10:O19" si="0">ROUND(SUM(J10*M10),2)</f>
        <v>4545</v>
      </c>
      <c r="P10" s="1598"/>
      <c r="Q10" s="1599"/>
      <c r="R10" s="1562">
        <v>105</v>
      </c>
      <c r="S10" s="1563"/>
      <c r="T10" s="1598">
        <f t="shared" ref="T10:T19" si="1">ROUND(SUM(J10*R10),2)</f>
        <v>4725</v>
      </c>
      <c r="U10" s="1598"/>
      <c r="V10" s="1599"/>
      <c r="W10" s="1562">
        <v>108</v>
      </c>
      <c r="X10" s="1563"/>
      <c r="Y10" s="726">
        <f>ROUND(SUM(J10*W10),2)</f>
        <v>4860</v>
      </c>
      <c r="Z10" s="714"/>
      <c r="AA10" s="715">
        <f t="shared" ref="AA10:AA19" si="2">ROUND(SUM(J10*Z10),2)</f>
        <v>0</v>
      </c>
      <c r="AB10" s="720"/>
      <c r="AC10" s="1562">
        <f>AJ10</f>
        <v>104.67</v>
      </c>
      <c r="AD10" s="1563"/>
      <c r="AE10" s="1602">
        <f>ROUND(SUM(J10*AC10),2)</f>
        <v>4710.1499999999996</v>
      </c>
      <c r="AF10" s="1602"/>
      <c r="AG10" s="1603"/>
      <c r="AH10" s="1036"/>
      <c r="AI10" s="1036"/>
      <c r="AJ10" s="1065">
        <f t="shared" ref="AJ10:AJ19" si="3">IF(AM10&gt;0,AL10,0)</f>
        <v>104.67</v>
      </c>
      <c r="AL10" s="1065">
        <f t="shared" ref="AL10:AL19" si="4">ROUND(SUM(AM10/AQ10),2)</f>
        <v>104.67</v>
      </c>
      <c r="AM10" s="1065">
        <f>ROUND(SUM(M10+R10+W10+Z10),2)</f>
        <v>314</v>
      </c>
      <c r="AN10" s="1067">
        <f>COUNTIF(M10,"&gt;0")</f>
        <v>1</v>
      </c>
      <c r="AO10" s="1067">
        <f>COUNTIF(R10,"&gt;0")</f>
        <v>1</v>
      </c>
      <c r="AP10" s="1067">
        <f>COUNTIF(W10,"&gt;0")</f>
        <v>1</v>
      </c>
      <c r="AQ10" s="1067">
        <f t="shared" ref="AQ10:AQ19" si="5">AN10+AO10+AP10+AS10</f>
        <v>3</v>
      </c>
      <c r="AR10" s="1064">
        <f>VALUE(AQ10)</f>
        <v>3</v>
      </c>
      <c r="AS10" s="1064">
        <f>COUNTIF(Z10,"&gt;0")</f>
        <v>0</v>
      </c>
      <c r="IV10" s="1038"/>
    </row>
    <row r="11" spans="1:256" ht="12" customHeight="1">
      <c r="A11" s="882" t="str">
        <f t="shared" ref="A11:A74" si="6">IF(ISTEXT(D11),1,"")</f>
        <v/>
      </c>
      <c r="B11" s="21"/>
      <c r="C11" s="727">
        <f>'VERİ GİRİŞİ'!A44</f>
        <v>0</v>
      </c>
      <c r="D11" s="1542">
        <f>'VERİ GİRİŞİ'!B44</f>
        <v>0</v>
      </c>
      <c r="E11" s="1542"/>
      <c r="F11" s="1542"/>
      <c r="G11" s="1542">
        <f>'VERİ GİRİŞİ'!F44</f>
        <v>0</v>
      </c>
      <c r="H11" s="1542"/>
      <c r="I11" s="1542"/>
      <c r="J11" s="1558">
        <f>'VERİ GİRİŞİ'!J44</f>
        <v>0</v>
      </c>
      <c r="K11" s="1558"/>
      <c r="L11" s="643">
        <f>'VERİ GİRİŞİ'!K44</f>
        <v>0</v>
      </c>
      <c r="M11" s="1525"/>
      <c r="N11" s="1526"/>
      <c r="O11" s="1565">
        <f t="shared" si="0"/>
        <v>0</v>
      </c>
      <c r="P11" s="1565"/>
      <c r="Q11" s="1566"/>
      <c r="R11" s="1525"/>
      <c r="S11" s="1526"/>
      <c r="T11" s="1565">
        <f t="shared" si="1"/>
        <v>0</v>
      </c>
      <c r="U11" s="1565"/>
      <c r="V11" s="1566"/>
      <c r="W11" s="1525"/>
      <c r="X11" s="1526"/>
      <c r="Y11" s="728">
        <f t="shared" ref="Y11:Y19" si="7">ROUND(SUM(J11*W11),2)</f>
        <v>0</v>
      </c>
      <c r="Z11" s="711"/>
      <c r="AA11" s="712">
        <f t="shared" si="2"/>
        <v>0</v>
      </c>
      <c r="AB11" s="721"/>
      <c r="AC11" s="1525">
        <f>AJ11</f>
        <v>0</v>
      </c>
      <c r="AD11" s="1526"/>
      <c r="AE11" s="1527">
        <f t="shared" ref="AE11:AE19" si="8">ROUND(SUM(J11*AC11),2)</f>
        <v>0</v>
      </c>
      <c r="AF11" s="1527"/>
      <c r="AG11" s="1528"/>
      <c r="AH11" s="1036"/>
      <c r="AI11" s="1036"/>
      <c r="AJ11" s="1065">
        <f t="shared" si="3"/>
        <v>0</v>
      </c>
      <c r="AL11" s="1065" t="e">
        <f t="shared" si="4"/>
        <v>#DIV/0!</v>
      </c>
      <c r="AM11" s="1065">
        <f t="shared" ref="AM11:AM19" si="9">ROUND(SUM(M11+R11+W11+Z11),2)</f>
        <v>0</v>
      </c>
      <c r="AN11" s="1067">
        <f t="shared" ref="AN11:AN19" si="10">COUNTIF(M11,"&gt;0")</f>
        <v>0</v>
      </c>
      <c r="AO11" s="1067">
        <f t="shared" ref="AO11:AO19" si="11">COUNTIF(R11,"&gt;0")</f>
        <v>0</v>
      </c>
      <c r="AP11" s="1067">
        <f t="shared" ref="AP11:AP19" si="12">COUNTIF(W11,"&gt;0")</f>
        <v>0</v>
      </c>
      <c r="AQ11" s="1067">
        <f t="shared" si="5"/>
        <v>0</v>
      </c>
      <c r="AS11" s="1064">
        <f t="shared" ref="AS11:AS19" si="13">COUNTIF(Z11,"&gt;0")</f>
        <v>0</v>
      </c>
      <c r="IV11" s="1038"/>
    </row>
    <row r="12" spans="1:256" ht="12" customHeight="1">
      <c r="A12" s="882" t="str">
        <f t="shared" si="6"/>
        <v/>
      </c>
      <c r="B12" s="21"/>
      <c r="C12" s="727">
        <f>'VERİ GİRİŞİ'!A45</f>
        <v>0</v>
      </c>
      <c r="D12" s="1542">
        <f>'VERİ GİRİŞİ'!B45</f>
        <v>0</v>
      </c>
      <c r="E12" s="1542"/>
      <c r="F12" s="1542"/>
      <c r="G12" s="1542">
        <f>'VERİ GİRİŞİ'!F45</f>
        <v>0</v>
      </c>
      <c r="H12" s="1542"/>
      <c r="I12" s="1542"/>
      <c r="J12" s="1558">
        <f>'VERİ GİRİŞİ'!J45</f>
        <v>0</v>
      </c>
      <c r="K12" s="1558"/>
      <c r="L12" s="643">
        <f>'VERİ GİRİŞİ'!K45</f>
        <v>0</v>
      </c>
      <c r="M12" s="1525"/>
      <c r="N12" s="1526"/>
      <c r="O12" s="1565">
        <f t="shared" si="0"/>
        <v>0</v>
      </c>
      <c r="P12" s="1565"/>
      <c r="Q12" s="1566"/>
      <c r="R12" s="1525"/>
      <c r="S12" s="1526"/>
      <c r="T12" s="1565">
        <f t="shared" si="1"/>
        <v>0</v>
      </c>
      <c r="U12" s="1565"/>
      <c r="V12" s="1566"/>
      <c r="W12" s="1525"/>
      <c r="X12" s="1526"/>
      <c r="Y12" s="728">
        <f t="shared" si="7"/>
        <v>0</v>
      </c>
      <c r="Z12" s="711"/>
      <c r="AA12" s="712">
        <f t="shared" si="2"/>
        <v>0</v>
      </c>
      <c r="AB12" s="721"/>
      <c r="AC12" s="1525">
        <f t="shared" ref="AC12:AC19" si="14">AJ12</f>
        <v>0</v>
      </c>
      <c r="AD12" s="1526"/>
      <c r="AE12" s="1527">
        <f t="shared" si="8"/>
        <v>0</v>
      </c>
      <c r="AF12" s="1527"/>
      <c r="AG12" s="1528"/>
      <c r="AH12" s="1036"/>
      <c r="AI12" s="1036"/>
      <c r="AJ12" s="1065">
        <f t="shared" si="3"/>
        <v>0</v>
      </c>
      <c r="AL12" s="1065" t="e">
        <f t="shared" si="4"/>
        <v>#DIV/0!</v>
      </c>
      <c r="AM12" s="1065">
        <f t="shared" si="9"/>
        <v>0</v>
      </c>
      <c r="AN12" s="1067">
        <f t="shared" si="10"/>
        <v>0</v>
      </c>
      <c r="AO12" s="1067">
        <f t="shared" si="11"/>
        <v>0</v>
      </c>
      <c r="AP12" s="1067">
        <f t="shared" si="12"/>
        <v>0</v>
      </c>
      <c r="AQ12" s="1067">
        <f t="shared" si="5"/>
        <v>0</v>
      </c>
      <c r="AS12" s="1064">
        <f t="shared" si="13"/>
        <v>0</v>
      </c>
      <c r="IV12" s="1038"/>
    </row>
    <row r="13" spans="1:256" ht="12" customHeight="1">
      <c r="A13" s="882" t="str">
        <f t="shared" si="6"/>
        <v/>
      </c>
      <c r="B13" s="21"/>
      <c r="C13" s="727">
        <f>'VERİ GİRİŞİ'!A46</f>
        <v>0</v>
      </c>
      <c r="D13" s="1542">
        <f>'VERİ GİRİŞİ'!B46</f>
        <v>0</v>
      </c>
      <c r="E13" s="1542"/>
      <c r="F13" s="1542"/>
      <c r="G13" s="1542">
        <f>'VERİ GİRİŞİ'!F46</f>
        <v>0</v>
      </c>
      <c r="H13" s="1542"/>
      <c r="I13" s="1542"/>
      <c r="J13" s="1558">
        <f>'VERİ GİRİŞİ'!J46</f>
        <v>0</v>
      </c>
      <c r="K13" s="1558"/>
      <c r="L13" s="643">
        <f>'VERİ GİRİŞİ'!K46</f>
        <v>0</v>
      </c>
      <c r="M13" s="1525"/>
      <c r="N13" s="1526"/>
      <c r="O13" s="1565">
        <f t="shared" si="0"/>
        <v>0</v>
      </c>
      <c r="P13" s="1565"/>
      <c r="Q13" s="1566"/>
      <c r="R13" s="1525"/>
      <c r="S13" s="1526"/>
      <c r="T13" s="1565">
        <f t="shared" si="1"/>
        <v>0</v>
      </c>
      <c r="U13" s="1565"/>
      <c r="V13" s="1566"/>
      <c r="W13" s="1525"/>
      <c r="X13" s="1526"/>
      <c r="Y13" s="728">
        <f t="shared" si="7"/>
        <v>0</v>
      </c>
      <c r="Z13" s="711"/>
      <c r="AA13" s="712">
        <f t="shared" si="2"/>
        <v>0</v>
      </c>
      <c r="AB13" s="721"/>
      <c r="AC13" s="1525">
        <f t="shared" si="14"/>
        <v>0</v>
      </c>
      <c r="AD13" s="1526"/>
      <c r="AE13" s="1527">
        <f t="shared" si="8"/>
        <v>0</v>
      </c>
      <c r="AF13" s="1527"/>
      <c r="AG13" s="1528"/>
      <c r="AH13" s="1036"/>
      <c r="AI13" s="1036"/>
      <c r="AJ13" s="1065">
        <f t="shared" si="3"/>
        <v>0</v>
      </c>
      <c r="AL13" s="1065" t="e">
        <f t="shared" si="4"/>
        <v>#DIV/0!</v>
      </c>
      <c r="AM13" s="1065">
        <f t="shared" si="9"/>
        <v>0</v>
      </c>
      <c r="AN13" s="1067">
        <f t="shared" si="10"/>
        <v>0</v>
      </c>
      <c r="AO13" s="1067">
        <f t="shared" si="11"/>
        <v>0</v>
      </c>
      <c r="AP13" s="1067">
        <f t="shared" si="12"/>
        <v>0</v>
      </c>
      <c r="AQ13" s="1067">
        <f t="shared" si="5"/>
        <v>0</v>
      </c>
      <c r="AS13" s="1064">
        <f t="shared" si="13"/>
        <v>0</v>
      </c>
      <c r="IV13" s="1038"/>
    </row>
    <row r="14" spans="1:256" ht="12" customHeight="1">
      <c r="A14" s="882" t="str">
        <f t="shared" si="6"/>
        <v/>
      </c>
      <c r="B14" s="21"/>
      <c r="C14" s="727">
        <f>'VERİ GİRİŞİ'!A47</f>
        <v>0</v>
      </c>
      <c r="D14" s="1542">
        <f>'VERİ GİRİŞİ'!B47</f>
        <v>0</v>
      </c>
      <c r="E14" s="1542"/>
      <c r="F14" s="1542"/>
      <c r="G14" s="1542">
        <f>'VERİ GİRİŞİ'!F47</f>
        <v>0</v>
      </c>
      <c r="H14" s="1542"/>
      <c r="I14" s="1542"/>
      <c r="J14" s="1558">
        <f>'VERİ GİRİŞİ'!J47</f>
        <v>0</v>
      </c>
      <c r="K14" s="1558"/>
      <c r="L14" s="643">
        <f>'VERİ GİRİŞİ'!K47</f>
        <v>0</v>
      </c>
      <c r="M14" s="1525"/>
      <c r="N14" s="1526"/>
      <c r="O14" s="1565">
        <f t="shared" si="0"/>
        <v>0</v>
      </c>
      <c r="P14" s="1565"/>
      <c r="Q14" s="1566"/>
      <c r="R14" s="1525"/>
      <c r="S14" s="1526"/>
      <c r="T14" s="1565">
        <f t="shared" si="1"/>
        <v>0</v>
      </c>
      <c r="U14" s="1565"/>
      <c r="V14" s="1566"/>
      <c r="W14" s="1525"/>
      <c r="X14" s="1526"/>
      <c r="Y14" s="728">
        <f t="shared" si="7"/>
        <v>0</v>
      </c>
      <c r="Z14" s="711"/>
      <c r="AA14" s="712">
        <f t="shared" si="2"/>
        <v>0</v>
      </c>
      <c r="AB14" s="721"/>
      <c r="AC14" s="1525">
        <f t="shared" si="14"/>
        <v>0</v>
      </c>
      <c r="AD14" s="1526"/>
      <c r="AE14" s="1527">
        <f t="shared" si="8"/>
        <v>0</v>
      </c>
      <c r="AF14" s="1527"/>
      <c r="AG14" s="1528"/>
      <c r="AH14" s="1036"/>
      <c r="AI14" s="1036"/>
      <c r="AJ14" s="1065">
        <f t="shared" si="3"/>
        <v>0</v>
      </c>
      <c r="AL14" s="1065" t="e">
        <f t="shared" si="4"/>
        <v>#DIV/0!</v>
      </c>
      <c r="AM14" s="1065">
        <f t="shared" si="9"/>
        <v>0</v>
      </c>
      <c r="AN14" s="1067">
        <f t="shared" si="10"/>
        <v>0</v>
      </c>
      <c r="AO14" s="1067">
        <f t="shared" si="11"/>
        <v>0</v>
      </c>
      <c r="AP14" s="1067">
        <f t="shared" si="12"/>
        <v>0</v>
      </c>
      <c r="AQ14" s="1067">
        <f t="shared" si="5"/>
        <v>0</v>
      </c>
      <c r="AS14" s="1064">
        <f t="shared" si="13"/>
        <v>0</v>
      </c>
      <c r="IV14" s="1038"/>
    </row>
    <row r="15" spans="1:256" ht="12" customHeight="1">
      <c r="A15" s="882" t="str">
        <f t="shared" si="6"/>
        <v/>
      </c>
      <c r="B15" s="21"/>
      <c r="C15" s="727">
        <f>'VERİ GİRİŞİ'!A48</f>
        <v>0</v>
      </c>
      <c r="D15" s="1542">
        <f>'VERİ GİRİŞİ'!B48</f>
        <v>0</v>
      </c>
      <c r="E15" s="1542"/>
      <c r="F15" s="1542"/>
      <c r="G15" s="1542">
        <f>'VERİ GİRİŞİ'!F48</f>
        <v>0</v>
      </c>
      <c r="H15" s="1542"/>
      <c r="I15" s="1542"/>
      <c r="J15" s="1558">
        <f>'VERİ GİRİŞİ'!J48</f>
        <v>0</v>
      </c>
      <c r="K15" s="1558"/>
      <c r="L15" s="643">
        <f>'VERİ GİRİŞİ'!K48</f>
        <v>0</v>
      </c>
      <c r="M15" s="1525"/>
      <c r="N15" s="1526"/>
      <c r="O15" s="1565">
        <f t="shared" si="0"/>
        <v>0</v>
      </c>
      <c r="P15" s="1565"/>
      <c r="Q15" s="1566"/>
      <c r="R15" s="1525"/>
      <c r="S15" s="1526"/>
      <c r="T15" s="1565">
        <f t="shared" si="1"/>
        <v>0</v>
      </c>
      <c r="U15" s="1565"/>
      <c r="V15" s="1566"/>
      <c r="W15" s="1525"/>
      <c r="X15" s="1526"/>
      <c r="Y15" s="728">
        <f t="shared" si="7"/>
        <v>0</v>
      </c>
      <c r="Z15" s="711"/>
      <c r="AA15" s="712">
        <f t="shared" si="2"/>
        <v>0</v>
      </c>
      <c r="AB15" s="721"/>
      <c r="AC15" s="1525">
        <f t="shared" si="14"/>
        <v>0</v>
      </c>
      <c r="AD15" s="1526"/>
      <c r="AE15" s="1527">
        <f t="shared" si="8"/>
        <v>0</v>
      </c>
      <c r="AF15" s="1527"/>
      <c r="AG15" s="1528"/>
      <c r="AH15" s="1036"/>
      <c r="AI15" s="1036"/>
      <c r="AJ15" s="1065">
        <f t="shared" si="3"/>
        <v>0</v>
      </c>
      <c r="AL15" s="1065" t="e">
        <f t="shared" si="4"/>
        <v>#DIV/0!</v>
      </c>
      <c r="AM15" s="1065">
        <f t="shared" si="9"/>
        <v>0</v>
      </c>
      <c r="AN15" s="1067">
        <f t="shared" si="10"/>
        <v>0</v>
      </c>
      <c r="AO15" s="1067">
        <f t="shared" si="11"/>
        <v>0</v>
      </c>
      <c r="AP15" s="1067">
        <f t="shared" si="12"/>
        <v>0</v>
      </c>
      <c r="AQ15" s="1067">
        <f t="shared" si="5"/>
        <v>0</v>
      </c>
      <c r="AS15" s="1064">
        <f t="shared" si="13"/>
        <v>0</v>
      </c>
      <c r="IV15" s="1038"/>
    </row>
    <row r="16" spans="1:256" ht="12" customHeight="1">
      <c r="A16" s="882" t="str">
        <f t="shared" si="6"/>
        <v/>
      </c>
      <c r="B16" s="21"/>
      <c r="C16" s="727">
        <f>'VERİ GİRİŞİ'!A49</f>
        <v>0</v>
      </c>
      <c r="D16" s="1542">
        <f>'VERİ GİRİŞİ'!B49</f>
        <v>0</v>
      </c>
      <c r="E16" s="1542"/>
      <c r="F16" s="1542"/>
      <c r="G16" s="1542">
        <f>'VERİ GİRİŞİ'!F49</f>
        <v>0</v>
      </c>
      <c r="H16" s="1542"/>
      <c r="I16" s="1542"/>
      <c r="J16" s="1558">
        <f>'VERİ GİRİŞİ'!J49</f>
        <v>0</v>
      </c>
      <c r="K16" s="1558"/>
      <c r="L16" s="643">
        <f>'VERİ GİRİŞİ'!K49</f>
        <v>0</v>
      </c>
      <c r="M16" s="1525"/>
      <c r="N16" s="1526"/>
      <c r="O16" s="1565">
        <f t="shared" si="0"/>
        <v>0</v>
      </c>
      <c r="P16" s="1565"/>
      <c r="Q16" s="1566"/>
      <c r="R16" s="1525"/>
      <c r="S16" s="1526"/>
      <c r="T16" s="1565">
        <f t="shared" si="1"/>
        <v>0</v>
      </c>
      <c r="U16" s="1565"/>
      <c r="V16" s="1566"/>
      <c r="W16" s="1525"/>
      <c r="X16" s="1526"/>
      <c r="Y16" s="728">
        <f t="shared" si="7"/>
        <v>0</v>
      </c>
      <c r="Z16" s="711"/>
      <c r="AA16" s="712">
        <f t="shared" si="2"/>
        <v>0</v>
      </c>
      <c r="AB16" s="721"/>
      <c r="AC16" s="1525">
        <f t="shared" si="14"/>
        <v>0</v>
      </c>
      <c r="AD16" s="1526"/>
      <c r="AE16" s="1527">
        <f t="shared" si="8"/>
        <v>0</v>
      </c>
      <c r="AF16" s="1527"/>
      <c r="AG16" s="1528"/>
      <c r="AH16" s="1036"/>
      <c r="AI16" s="1036"/>
      <c r="AJ16" s="1065">
        <f t="shared" si="3"/>
        <v>0</v>
      </c>
      <c r="AL16" s="1065" t="e">
        <f t="shared" si="4"/>
        <v>#DIV/0!</v>
      </c>
      <c r="AM16" s="1065">
        <f t="shared" si="9"/>
        <v>0</v>
      </c>
      <c r="AN16" s="1067">
        <f t="shared" si="10"/>
        <v>0</v>
      </c>
      <c r="AO16" s="1067">
        <f t="shared" si="11"/>
        <v>0</v>
      </c>
      <c r="AP16" s="1067">
        <f t="shared" si="12"/>
        <v>0</v>
      </c>
      <c r="AQ16" s="1067">
        <f t="shared" si="5"/>
        <v>0</v>
      </c>
      <c r="AS16" s="1064">
        <f t="shared" si="13"/>
        <v>0</v>
      </c>
      <c r="IV16" s="1038"/>
    </row>
    <row r="17" spans="1:256" ht="12" customHeight="1">
      <c r="A17" s="882" t="str">
        <f t="shared" si="6"/>
        <v/>
      </c>
      <c r="B17" s="21"/>
      <c r="C17" s="727">
        <f>'VERİ GİRİŞİ'!A50</f>
        <v>0</v>
      </c>
      <c r="D17" s="1542">
        <f>'VERİ GİRİŞİ'!B50</f>
        <v>0</v>
      </c>
      <c r="E17" s="1542"/>
      <c r="F17" s="1542"/>
      <c r="G17" s="1542">
        <f>'VERİ GİRİŞİ'!F50</f>
        <v>0</v>
      </c>
      <c r="H17" s="1542"/>
      <c r="I17" s="1542"/>
      <c r="J17" s="1558">
        <f>'VERİ GİRİŞİ'!J50</f>
        <v>0</v>
      </c>
      <c r="K17" s="1558"/>
      <c r="L17" s="643">
        <f>'VERİ GİRİŞİ'!K50</f>
        <v>0</v>
      </c>
      <c r="M17" s="1525"/>
      <c r="N17" s="1526"/>
      <c r="O17" s="1565">
        <f t="shared" si="0"/>
        <v>0</v>
      </c>
      <c r="P17" s="1565"/>
      <c r="Q17" s="1566"/>
      <c r="R17" s="1525"/>
      <c r="S17" s="1526"/>
      <c r="T17" s="1565">
        <f t="shared" si="1"/>
        <v>0</v>
      </c>
      <c r="U17" s="1565"/>
      <c r="V17" s="1566"/>
      <c r="W17" s="1525"/>
      <c r="X17" s="1526"/>
      <c r="Y17" s="728">
        <f t="shared" si="7"/>
        <v>0</v>
      </c>
      <c r="Z17" s="711"/>
      <c r="AA17" s="712">
        <f t="shared" si="2"/>
        <v>0</v>
      </c>
      <c r="AB17" s="721"/>
      <c r="AC17" s="1525">
        <f t="shared" si="14"/>
        <v>0</v>
      </c>
      <c r="AD17" s="1526"/>
      <c r="AE17" s="1527">
        <f t="shared" si="8"/>
        <v>0</v>
      </c>
      <c r="AF17" s="1527"/>
      <c r="AG17" s="1528"/>
      <c r="AH17" s="1036"/>
      <c r="AI17" s="1036"/>
      <c r="AJ17" s="1065">
        <f t="shared" si="3"/>
        <v>0</v>
      </c>
      <c r="AL17" s="1065" t="e">
        <f t="shared" si="4"/>
        <v>#DIV/0!</v>
      </c>
      <c r="AM17" s="1065">
        <f t="shared" si="9"/>
        <v>0</v>
      </c>
      <c r="AN17" s="1067">
        <f t="shared" si="10"/>
        <v>0</v>
      </c>
      <c r="AO17" s="1067">
        <f t="shared" si="11"/>
        <v>0</v>
      </c>
      <c r="AP17" s="1067">
        <f t="shared" si="12"/>
        <v>0</v>
      </c>
      <c r="AQ17" s="1067">
        <f t="shared" si="5"/>
        <v>0</v>
      </c>
      <c r="AS17" s="1064">
        <f t="shared" si="13"/>
        <v>0</v>
      </c>
      <c r="IV17" s="1038"/>
    </row>
    <row r="18" spans="1:256" ht="12" customHeight="1">
      <c r="A18" s="882" t="str">
        <f t="shared" si="6"/>
        <v/>
      </c>
      <c r="B18" s="21"/>
      <c r="C18" s="727">
        <f>'VERİ GİRİŞİ'!A51</f>
        <v>0</v>
      </c>
      <c r="D18" s="1542">
        <f>'VERİ GİRİŞİ'!B51</f>
        <v>0</v>
      </c>
      <c r="E18" s="1542"/>
      <c r="F18" s="1542"/>
      <c r="G18" s="1542">
        <f>'VERİ GİRİŞİ'!F51</f>
        <v>0</v>
      </c>
      <c r="H18" s="1542"/>
      <c r="I18" s="1542"/>
      <c r="J18" s="1558">
        <f>'VERİ GİRİŞİ'!J51</f>
        <v>0</v>
      </c>
      <c r="K18" s="1558"/>
      <c r="L18" s="643">
        <f>'VERİ GİRİŞİ'!K51</f>
        <v>0</v>
      </c>
      <c r="M18" s="1525"/>
      <c r="N18" s="1526"/>
      <c r="O18" s="1565">
        <f t="shared" si="0"/>
        <v>0</v>
      </c>
      <c r="P18" s="1565"/>
      <c r="Q18" s="1566"/>
      <c r="R18" s="1525"/>
      <c r="S18" s="1526"/>
      <c r="T18" s="1565">
        <f t="shared" si="1"/>
        <v>0</v>
      </c>
      <c r="U18" s="1565"/>
      <c r="V18" s="1566"/>
      <c r="W18" s="1525"/>
      <c r="X18" s="1526"/>
      <c r="Y18" s="728">
        <f t="shared" si="7"/>
        <v>0</v>
      </c>
      <c r="Z18" s="711"/>
      <c r="AA18" s="712">
        <f t="shared" si="2"/>
        <v>0</v>
      </c>
      <c r="AB18" s="721"/>
      <c r="AC18" s="1525">
        <f t="shared" si="14"/>
        <v>0</v>
      </c>
      <c r="AD18" s="1526"/>
      <c r="AE18" s="1527">
        <f t="shared" si="8"/>
        <v>0</v>
      </c>
      <c r="AF18" s="1527"/>
      <c r="AG18" s="1528"/>
      <c r="AH18" s="1036"/>
      <c r="AI18" s="1036"/>
      <c r="AJ18" s="1065">
        <f t="shared" si="3"/>
        <v>0</v>
      </c>
      <c r="AL18" s="1065" t="e">
        <f t="shared" si="4"/>
        <v>#DIV/0!</v>
      </c>
      <c r="AM18" s="1065">
        <f t="shared" si="9"/>
        <v>0</v>
      </c>
      <c r="AN18" s="1067">
        <f t="shared" si="10"/>
        <v>0</v>
      </c>
      <c r="AO18" s="1067">
        <f t="shared" si="11"/>
        <v>0</v>
      </c>
      <c r="AP18" s="1067">
        <f t="shared" si="12"/>
        <v>0</v>
      </c>
      <c r="AQ18" s="1067">
        <f t="shared" si="5"/>
        <v>0</v>
      </c>
      <c r="AS18" s="1064">
        <f t="shared" si="13"/>
        <v>0</v>
      </c>
      <c r="IV18" s="1038"/>
    </row>
    <row r="19" spans="1:256" ht="12" customHeight="1">
      <c r="A19" s="882" t="str">
        <f t="shared" si="6"/>
        <v/>
      </c>
      <c r="B19" s="21"/>
      <c r="C19" s="727">
        <f>'VERİ GİRİŞİ'!A52</f>
        <v>0</v>
      </c>
      <c r="D19" s="1542">
        <f>'VERİ GİRİŞİ'!B52</f>
        <v>0</v>
      </c>
      <c r="E19" s="1542"/>
      <c r="F19" s="1542"/>
      <c r="G19" s="1542">
        <f>'VERİ GİRİŞİ'!F52</f>
        <v>0</v>
      </c>
      <c r="H19" s="1542"/>
      <c r="I19" s="1542"/>
      <c r="J19" s="1558">
        <f>'VERİ GİRİŞİ'!J52</f>
        <v>0</v>
      </c>
      <c r="K19" s="1558"/>
      <c r="L19" s="643">
        <f>'VERİ GİRİŞİ'!K52</f>
        <v>0</v>
      </c>
      <c r="M19" s="1525"/>
      <c r="N19" s="1526"/>
      <c r="O19" s="1565">
        <f t="shared" si="0"/>
        <v>0</v>
      </c>
      <c r="P19" s="1565"/>
      <c r="Q19" s="1566"/>
      <c r="R19" s="1525"/>
      <c r="S19" s="1526"/>
      <c r="T19" s="1565">
        <f t="shared" si="1"/>
        <v>0</v>
      </c>
      <c r="U19" s="1565"/>
      <c r="V19" s="1566"/>
      <c r="W19" s="1525"/>
      <c r="X19" s="1526"/>
      <c r="Y19" s="728">
        <f t="shared" si="7"/>
        <v>0</v>
      </c>
      <c r="Z19" s="711"/>
      <c r="AA19" s="712">
        <f t="shared" si="2"/>
        <v>0</v>
      </c>
      <c r="AB19" s="721"/>
      <c r="AC19" s="1525">
        <f t="shared" si="14"/>
        <v>0</v>
      </c>
      <c r="AD19" s="1526"/>
      <c r="AE19" s="1527">
        <f t="shared" si="8"/>
        <v>0</v>
      </c>
      <c r="AF19" s="1527"/>
      <c r="AG19" s="1528"/>
      <c r="AH19" s="1036"/>
      <c r="AI19" s="1036"/>
      <c r="AJ19" s="1065">
        <f t="shared" si="3"/>
        <v>0</v>
      </c>
      <c r="AL19" s="1065" t="e">
        <f t="shared" si="4"/>
        <v>#DIV/0!</v>
      </c>
      <c r="AM19" s="1065">
        <f t="shared" si="9"/>
        <v>0</v>
      </c>
      <c r="AN19" s="1067">
        <f t="shared" si="10"/>
        <v>0</v>
      </c>
      <c r="AO19" s="1067">
        <f t="shared" si="11"/>
        <v>0</v>
      </c>
      <c r="AP19" s="1067">
        <f t="shared" si="12"/>
        <v>0</v>
      </c>
      <c r="AQ19" s="1067">
        <f t="shared" si="5"/>
        <v>0</v>
      </c>
      <c r="AS19" s="1064">
        <f t="shared" si="13"/>
        <v>0</v>
      </c>
      <c r="IV19" s="1038"/>
    </row>
    <row r="20" spans="1:256" ht="12" customHeight="1">
      <c r="A20" s="882" t="str">
        <f t="shared" si="6"/>
        <v/>
      </c>
      <c r="B20" s="21"/>
      <c r="C20" s="727">
        <f>'VERİ GİRİŞİ'!A53</f>
        <v>0</v>
      </c>
      <c r="D20" s="1542">
        <f>'VERİ GİRİŞİ'!B53</f>
        <v>0</v>
      </c>
      <c r="E20" s="1542"/>
      <c r="F20" s="1542"/>
      <c r="G20" s="1542">
        <f>'VERİ GİRİŞİ'!F53</f>
        <v>0</v>
      </c>
      <c r="H20" s="1542"/>
      <c r="I20" s="1542"/>
      <c r="J20" s="1558">
        <f>'VERİ GİRİŞİ'!J53</f>
        <v>0</v>
      </c>
      <c r="K20" s="1558"/>
      <c r="L20" s="643">
        <f>'VERİ GİRİŞİ'!K53</f>
        <v>0</v>
      </c>
      <c r="M20" s="1525"/>
      <c r="N20" s="1526"/>
      <c r="O20" s="1565">
        <f t="shared" ref="O20:O83" si="15">ROUND(SUM(J20*M20),2)</f>
        <v>0</v>
      </c>
      <c r="P20" s="1565"/>
      <c r="Q20" s="1566"/>
      <c r="R20" s="1525"/>
      <c r="S20" s="1526"/>
      <c r="T20" s="1565">
        <f t="shared" ref="T20:T83" si="16">ROUND(SUM(J20*R20),2)</f>
        <v>0</v>
      </c>
      <c r="U20" s="1565"/>
      <c r="V20" s="1566"/>
      <c r="W20" s="1525"/>
      <c r="X20" s="1526"/>
      <c r="Y20" s="728">
        <f t="shared" ref="Y20:Y83" si="17">ROUND(SUM(J20*W20),2)</f>
        <v>0</v>
      </c>
      <c r="Z20" s="711"/>
      <c r="AA20" s="712">
        <f t="shared" ref="AA20:AA83" si="18">ROUND(SUM(J20*Z20),2)</f>
        <v>0</v>
      </c>
      <c r="AB20" s="721"/>
      <c r="AC20" s="1525">
        <f t="shared" ref="AC20:AC74" si="19">AJ20</f>
        <v>0</v>
      </c>
      <c r="AD20" s="1526"/>
      <c r="AE20" s="1527">
        <f t="shared" ref="AE20:AE83" si="20">ROUND(SUM(J20*AC20),2)</f>
        <v>0</v>
      </c>
      <c r="AF20" s="1527"/>
      <c r="AG20" s="1528"/>
      <c r="AH20" s="1036"/>
      <c r="AI20" s="1036"/>
      <c r="AJ20" s="1065">
        <f t="shared" ref="AJ20:AJ83" si="21">IF(AM20&gt;0,AL20,0)</f>
        <v>0</v>
      </c>
      <c r="AL20" s="1065" t="e">
        <f t="shared" ref="AL20:AL83" si="22">ROUND(SUM(AM20/AQ20),2)</f>
        <v>#DIV/0!</v>
      </c>
      <c r="AM20" s="1065">
        <f t="shared" ref="AM20:AM83" si="23">ROUND(SUM(M20+R20+W20+Z20),2)</f>
        <v>0</v>
      </c>
      <c r="AN20" s="1067">
        <f t="shared" ref="AN20:AN83" si="24">COUNTIF(M20,"&gt;0")</f>
        <v>0</v>
      </c>
      <c r="AO20" s="1067">
        <f t="shared" ref="AO20:AO83" si="25">COUNTIF(R20,"&gt;0")</f>
        <v>0</v>
      </c>
      <c r="AP20" s="1067">
        <f t="shared" ref="AP20:AP83" si="26">COUNTIF(W20,"&gt;0")</f>
        <v>0</v>
      </c>
      <c r="AQ20" s="1067">
        <f t="shared" ref="AQ20:AQ83" si="27">AN20+AO20+AP20+AS20</f>
        <v>0</v>
      </c>
      <c r="AS20" s="1064">
        <f t="shared" ref="AS20:AS83" si="28">COUNTIF(Z20,"&gt;0")</f>
        <v>0</v>
      </c>
      <c r="IV20" s="1038"/>
    </row>
    <row r="21" spans="1:256" ht="12" customHeight="1">
      <c r="A21" s="882" t="str">
        <f t="shared" si="6"/>
        <v/>
      </c>
      <c r="B21" s="21"/>
      <c r="C21" s="727">
        <f>'VERİ GİRİŞİ'!A54</f>
        <v>0</v>
      </c>
      <c r="D21" s="1542">
        <f>'VERİ GİRİŞİ'!B54</f>
        <v>0</v>
      </c>
      <c r="E21" s="1542"/>
      <c r="F21" s="1542"/>
      <c r="G21" s="1542">
        <f>'VERİ GİRİŞİ'!F54</f>
        <v>0</v>
      </c>
      <c r="H21" s="1542"/>
      <c r="I21" s="1542"/>
      <c r="J21" s="1558">
        <f>'VERİ GİRİŞİ'!J54</f>
        <v>0</v>
      </c>
      <c r="K21" s="1558"/>
      <c r="L21" s="643">
        <f>'VERİ GİRİŞİ'!K54</f>
        <v>0</v>
      </c>
      <c r="M21" s="1525"/>
      <c r="N21" s="1526"/>
      <c r="O21" s="1565">
        <f t="shared" si="15"/>
        <v>0</v>
      </c>
      <c r="P21" s="1565"/>
      <c r="Q21" s="1566"/>
      <c r="R21" s="1525"/>
      <c r="S21" s="1526"/>
      <c r="T21" s="1565">
        <f t="shared" si="16"/>
        <v>0</v>
      </c>
      <c r="U21" s="1565"/>
      <c r="V21" s="1566"/>
      <c r="W21" s="1525"/>
      <c r="X21" s="1526"/>
      <c r="Y21" s="728">
        <f t="shared" si="17"/>
        <v>0</v>
      </c>
      <c r="Z21" s="711"/>
      <c r="AA21" s="712">
        <f t="shared" si="18"/>
        <v>0</v>
      </c>
      <c r="AB21" s="721"/>
      <c r="AC21" s="1525">
        <f t="shared" si="19"/>
        <v>0</v>
      </c>
      <c r="AD21" s="1526"/>
      <c r="AE21" s="1527">
        <f t="shared" si="20"/>
        <v>0</v>
      </c>
      <c r="AF21" s="1527"/>
      <c r="AG21" s="1528"/>
      <c r="AH21" s="1036"/>
      <c r="AI21" s="1036"/>
      <c r="AJ21" s="1065">
        <f t="shared" si="21"/>
        <v>0</v>
      </c>
      <c r="AL21" s="1065" t="e">
        <f t="shared" si="22"/>
        <v>#DIV/0!</v>
      </c>
      <c r="AM21" s="1065">
        <f t="shared" si="23"/>
        <v>0</v>
      </c>
      <c r="AN21" s="1067">
        <f t="shared" si="24"/>
        <v>0</v>
      </c>
      <c r="AO21" s="1067">
        <f t="shared" si="25"/>
        <v>0</v>
      </c>
      <c r="AP21" s="1067">
        <f t="shared" si="26"/>
        <v>0</v>
      </c>
      <c r="AQ21" s="1067">
        <f t="shared" si="27"/>
        <v>0</v>
      </c>
      <c r="AS21" s="1064">
        <f t="shared" si="28"/>
        <v>0</v>
      </c>
      <c r="IV21" s="1038"/>
    </row>
    <row r="22" spans="1:256" ht="12" customHeight="1">
      <c r="A22" s="882" t="str">
        <f t="shared" si="6"/>
        <v/>
      </c>
      <c r="B22" s="21"/>
      <c r="C22" s="727">
        <f>'VERİ GİRİŞİ'!A55</f>
        <v>0</v>
      </c>
      <c r="D22" s="1542">
        <f>'VERİ GİRİŞİ'!B55</f>
        <v>0</v>
      </c>
      <c r="E22" s="1542"/>
      <c r="F22" s="1542"/>
      <c r="G22" s="1542">
        <f>'VERİ GİRİŞİ'!F55</f>
        <v>0</v>
      </c>
      <c r="H22" s="1542"/>
      <c r="I22" s="1542"/>
      <c r="J22" s="1558">
        <f>'VERİ GİRİŞİ'!J55</f>
        <v>0</v>
      </c>
      <c r="K22" s="1558"/>
      <c r="L22" s="643">
        <f>'VERİ GİRİŞİ'!K55</f>
        <v>0</v>
      </c>
      <c r="M22" s="1525"/>
      <c r="N22" s="1526"/>
      <c r="O22" s="1565">
        <f t="shared" si="15"/>
        <v>0</v>
      </c>
      <c r="P22" s="1565"/>
      <c r="Q22" s="1566"/>
      <c r="R22" s="1525"/>
      <c r="S22" s="1526"/>
      <c r="T22" s="1565">
        <f t="shared" si="16"/>
        <v>0</v>
      </c>
      <c r="U22" s="1565"/>
      <c r="V22" s="1566"/>
      <c r="W22" s="1525"/>
      <c r="X22" s="1526"/>
      <c r="Y22" s="728">
        <f t="shared" si="17"/>
        <v>0</v>
      </c>
      <c r="Z22" s="711"/>
      <c r="AA22" s="712">
        <f t="shared" si="18"/>
        <v>0</v>
      </c>
      <c r="AB22" s="721"/>
      <c r="AC22" s="1525">
        <f t="shared" si="19"/>
        <v>0</v>
      </c>
      <c r="AD22" s="1526"/>
      <c r="AE22" s="1527">
        <f t="shared" si="20"/>
        <v>0</v>
      </c>
      <c r="AF22" s="1527"/>
      <c r="AG22" s="1528"/>
      <c r="AH22" s="1036"/>
      <c r="AI22" s="1036"/>
      <c r="AJ22" s="1065">
        <f t="shared" si="21"/>
        <v>0</v>
      </c>
      <c r="AL22" s="1065" t="e">
        <f t="shared" si="22"/>
        <v>#DIV/0!</v>
      </c>
      <c r="AM22" s="1065">
        <f t="shared" si="23"/>
        <v>0</v>
      </c>
      <c r="AN22" s="1067">
        <f t="shared" si="24"/>
        <v>0</v>
      </c>
      <c r="AO22" s="1067">
        <f t="shared" si="25"/>
        <v>0</v>
      </c>
      <c r="AP22" s="1067">
        <f t="shared" si="26"/>
        <v>0</v>
      </c>
      <c r="AQ22" s="1067">
        <f t="shared" si="27"/>
        <v>0</v>
      </c>
      <c r="AS22" s="1064">
        <f t="shared" si="28"/>
        <v>0</v>
      </c>
      <c r="IV22" s="1038"/>
    </row>
    <row r="23" spans="1:256" ht="12" customHeight="1">
      <c r="A23" s="882" t="str">
        <f t="shared" si="6"/>
        <v/>
      </c>
      <c r="B23" s="21"/>
      <c r="C23" s="727">
        <f>'VERİ GİRİŞİ'!A56</f>
        <v>0</v>
      </c>
      <c r="D23" s="1542">
        <f>'VERİ GİRİŞİ'!B56</f>
        <v>0</v>
      </c>
      <c r="E23" s="1542"/>
      <c r="F23" s="1542"/>
      <c r="G23" s="1542">
        <f>'VERİ GİRİŞİ'!F56</f>
        <v>0</v>
      </c>
      <c r="H23" s="1542"/>
      <c r="I23" s="1542"/>
      <c r="J23" s="1558">
        <f>'VERİ GİRİŞİ'!J56</f>
        <v>0</v>
      </c>
      <c r="K23" s="1558"/>
      <c r="L23" s="643">
        <f>'VERİ GİRİŞİ'!K56</f>
        <v>0</v>
      </c>
      <c r="M23" s="1525"/>
      <c r="N23" s="1526"/>
      <c r="O23" s="1565">
        <f t="shared" si="15"/>
        <v>0</v>
      </c>
      <c r="P23" s="1565"/>
      <c r="Q23" s="1566"/>
      <c r="R23" s="1525"/>
      <c r="S23" s="1526"/>
      <c r="T23" s="1565">
        <f t="shared" si="16"/>
        <v>0</v>
      </c>
      <c r="U23" s="1565"/>
      <c r="V23" s="1566"/>
      <c r="W23" s="1525"/>
      <c r="X23" s="1526"/>
      <c r="Y23" s="728">
        <f t="shared" si="17"/>
        <v>0</v>
      </c>
      <c r="Z23" s="711"/>
      <c r="AA23" s="712">
        <f t="shared" si="18"/>
        <v>0</v>
      </c>
      <c r="AB23" s="721"/>
      <c r="AC23" s="1525">
        <f t="shared" si="19"/>
        <v>0</v>
      </c>
      <c r="AD23" s="1526"/>
      <c r="AE23" s="1527">
        <f t="shared" si="20"/>
        <v>0</v>
      </c>
      <c r="AF23" s="1527"/>
      <c r="AG23" s="1528"/>
      <c r="AH23" s="1036"/>
      <c r="AI23" s="1036"/>
      <c r="AJ23" s="1065">
        <f t="shared" si="21"/>
        <v>0</v>
      </c>
      <c r="AL23" s="1065" t="e">
        <f t="shared" si="22"/>
        <v>#DIV/0!</v>
      </c>
      <c r="AM23" s="1065">
        <f t="shared" si="23"/>
        <v>0</v>
      </c>
      <c r="AN23" s="1067">
        <f t="shared" si="24"/>
        <v>0</v>
      </c>
      <c r="AO23" s="1067">
        <f t="shared" si="25"/>
        <v>0</v>
      </c>
      <c r="AP23" s="1067">
        <f t="shared" si="26"/>
        <v>0</v>
      </c>
      <c r="AQ23" s="1067">
        <f t="shared" si="27"/>
        <v>0</v>
      </c>
      <c r="AS23" s="1064">
        <f t="shared" si="28"/>
        <v>0</v>
      </c>
      <c r="IV23" s="1038"/>
    </row>
    <row r="24" spans="1:256" ht="12" customHeight="1">
      <c r="A24" s="882" t="str">
        <f t="shared" si="6"/>
        <v/>
      </c>
      <c r="B24" s="21"/>
      <c r="C24" s="727">
        <f>'VERİ GİRİŞİ'!A57</f>
        <v>0</v>
      </c>
      <c r="D24" s="1542">
        <f>'VERİ GİRİŞİ'!B57</f>
        <v>0</v>
      </c>
      <c r="E24" s="1542"/>
      <c r="F24" s="1542"/>
      <c r="G24" s="1542">
        <f>'VERİ GİRİŞİ'!F57</f>
        <v>0</v>
      </c>
      <c r="H24" s="1542"/>
      <c r="I24" s="1542"/>
      <c r="J24" s="1558">
        <f>'VERİ GİRİŞİ'!J57</f>
        <v>0</v>
      </c>
      <c r="K24" s="1558"/>
      <c r="L24" s="643">
        <f>'VERİ GİRİŞİ'!K57</f>
        <v>0</v>
      </c>
      <c r="M24" s="1525"/>
      <c r="N24" s="1526"/>
      <c r="O24" s="1565">
        <f t="shared" si="15"/>
        <v>0</v>
      </c>
      <c r="P24" s="1565"/>
      <c r="Q24" s="1566"/>
      <c r="R24" s="1525"/>
      <c r="S24" s="1526"/>
      <c r="T24" s="1565">
        <f t="shared" si="16"/>
        <v>0</v>
      </c>
      <c r="U24" s="1565"/>
      <c r="V24" s="1566"/>
      <c r="W24" s="1525"/>
      <c r="X24" s="1526"/>
      <c r="Y24" s="728">
        <f t="shared" si="17"/>
        <v>0</v>
      </c>
      <c r="Z24" s="711"/>
      <c r="AA24" s="712">
        <f t="shared" si="18"/>
        <v>0</v>
      </c>
      <c r="AB24" s="721"/>
      <c r="AC24" s="1525">
        <f t="shared" si="19"/>
        <v>0</v>
      </c>
      <c r="AD24" s="1526"/>
      <c r="AE24" s="1527">
        <f t="shared" si="20"/>
        <v>0</v>
      </c>
      <c r="AF24" s="1527"/>
      <c r="AG24" s="1528"/>
      <c r="AH24" s="1036"/>
      <c r="AI24" s="1036"/>
      <c r="AJ24" s="1065">
        <f t="shared" si="21"/>
        <v>0</v>
      </c>
      <c r="AL24" s="1065" t="e">
        <f t="shared" si="22"/>
        <v>#DIV/0!</v>
      </c>
      <c r="AM24" s="1065">
        <f t="shared" si="23"/>
        <v>0</v>
      </c>
      <c r="AN24" s="1067">
        <f t="shared" si="24"/>
        <v>0</v>
      </c>
      <c r="AO24" s="1067">
        <f t="shared" si="25"/>
        <v>0</v>
      </c>
      <c r="AP24" s="1067">
        <f t="shared" si="26"/>
        <v>0</v>
      </c>
      <c r="AQ24" s="1067">
        <f t="shared" si="27"/>
        <v>0</v>
      </c>
      <c r="AS24" s="1064">
        <f t="shared" si="28"/>
        <v>0</v>
      </c>
      <c r="IV24" s="1038"/>
    </row>
    <row r="25" spans="1:256" ht="12" customHeight="1">
      <c r="A25" s="882" t="str">
        <f t="shared" si="6"/>
        <v/>
      </c>
      <c r="B25" s="21"/>
      <c r="C25" s="727">
        <f>'VERİ GİRİŞİ'!A58</f>
        <v>0</v>
      </c>
      <c r="D25" s="1542">
        <f>'VERİ GİRİŞİ'!B58</f>
        <v>0</v>
      </c>
      <c r="E25" s="1542"/>
      <c r="F25" s="1542"/>
      <c r="G25" s="1542">
        <f>'VERİ GİRİŞİ'!F58</f>
        <v>0</v>
      </c>
      <c r="H25" s="1542"/>
      <c r="I25" s="1542"/>
      <c r="J25" s="1558">
        <f>'VERİ GİRİŞİ'!J58</f>
        <v>0</v>
      </c>
      <c r="K25" s="1558"/>
      <c r="L25" s="643">
        <f>'VERİ GİRİŞİ'!K58</f>
        <v>0</v>
      </c>
      <c r="M25" s="1525"/>
      <c r="N25" s="1526"/>
      <c r="O25" s="1565">
        <f t="shared" si="15"/>
        <v>0</v>
      </c>
      <c r="P25" s="1565"/>
      <c r="Q25" s="1566"/>
      <c r="R25" s="1525"/>
      <c r="S25" s="1526"/>
      <c r="T25" s="1565">
        <f t="shared" si="16"/>
        <v>0</v>
      </c>
      <c r="U25" s="1565"/>
      <c r="V25" s="1566"/>
      <c r="W25" s="1525"/>
      <c r="X25" s="1526"/>
      <c r="Y25" s="728">
        <f t="shared" si="17"/>
        <v>0</v>
      </c>
      <c r="Z25" s="711"/>
      <c r="AA25" s="712">
        <f t="shared" si="18"/>
        <v>0</v>
      </c>
      <c r="AB25" s="721"/>
      <c r="AC25" s="1525">
        <f t="shared" si="19"/>
        <v>0</v>
      </c>
      <c r="AD25" s="1526"/>
      <c r="AE25" s="1527">
        <f t="shared" si="20"/>
        <v>0</v>
      </c>
      <c r="AF25" s="1527"/>
      <c r="AG25" s="1528"/>
      <c r="AH25" s="1036"/>
      <c r="AI25" s="1036"/>
      <c r="AJ25" s="1065">
        <f t="shared" si="21"/>
        <v>0</v>
      </c>
      <c r="AL25" s="1065" t="e">
        <f t="shared" si="22"/>
        <v>#DIV/0!</v>
      </c>
      <c r="AM25" s="1065">
        <f t="shared" si="23"/>
        <v>0</v>
      </c>
      <c r="AN25" s="1067">
        <f t="shared" si="24"/>
        <v>0</v>
      </c>
      <c r="AO25" s="1067">
        <f t="shared" si="25"/>
        <v>0</v>
      </c>
      <c r="AP25" s="1067">
        <f t="shared" si="26"/>
        <v>0</v>
      </c>
      <c r="AQ25" s="1067">
        <f t="shared" si="27"/>
        <v>0</v>
      </c>
      <c r="AS25" s="1064">
        <f t="shared" si="28"/>
        <v>0</v>
      </c>
      <c r="IV25" s="1038"/>
    </row>
    <row r="26" spans="1:256" ht="12" customHeight="1">
      <c r="A26" s="882" t="str">
        <f t="shared" si="6"/>
        <v/>
      </c>
      <c r="B26" s="21"/>
      <c r="C26" s="727">
        <f>'VERİ GİRİŞİ'!A59</f>
        <v>0</v>
      </c>
      <c r="D26" s="1542">
        <f>'VERİ GİRİŞİ'!B59</f>
        <v>0</v>
      </c>
      <c r="E26" s="1542"/>
      <c r="F26" s="1542"/>
      <c r="G26" s="1542">
        <f>'VERİ GİRİŞİ'!F59</f>
        <v>0</v>
      </c>
      <c r="H26" s="1542"/>
      <c r="I26" s="1542"/>
      <c r="J26" s="1558">
        <f>'VERİ GİRİŞİ'!J59</f>
        <v>0</v>
      </c>
      <c r="K26" s="1558"/>
      <c r="L26" s="643">
        <f>'VERİ GİRİŞİ'!K59</f>
        <v>0</v>
      </c>
      <c r="M26" s="1525"/>
      <c r="N26" s="1526"/>
      <c r="O26" s="1565">
        <f t="shared" si="15"/>
        <v>0</v>
      </c>
      <c r="P26" s="1565"/>
      <c r="Q26" s="1566"/>
      <c r="R26" s="1525"/>
      <c r="S26" s="1526"/>
      <c r="T26" s="1565">
        <f t="shared" si="16"/>
        <v>0</v>
      </c>
      <c r="U26" s="1565"/>
      <c r="V26" s="1566"/>
      <c r="W26" s="1525"/>
      <c r="X26" s="1526"/>
      <c r="Y26" s="728">
        <f t="shared" si="17"/>
        <v>0</v>
      </c>
      <c r="Z26" s="711"/>
      <c r="AA26" s="712">
        <f t="shared" si="18"/>
        <v>0</v>
      </c>
      <c r="AB26" s="721"/>
      <c r="AC26" s="1525">
        <f t="shared" si="19"/>
        <v>0</v>
      </c>
      <c r="AD26" s="1526"/>
      <c r="AE26" s="1527">
        <f t="shared" si="20"/>
        <v>0</v>
      </c>
      <c r="AF26" s="1527"/>
      <c r="AG26" s="1528"/>
      <c r="AH26" s="1036"/>
      <c r="AI26" s="1036"/>
      <c r="AJ26" s="1065">
        <f t="shared" si="21"/>
        <v>0</v>
      </c>
      <c r="AL26" s="1065" t="e">
        <f t="shared" si="22"/>
        <v>#DIV/0!</v>
      </c>
      <c r="AM26" s="1065">
        <f t="shared" si="23"/>
        <v>0</v>
      </c>
      <c r="AN26" s="1067">
        <f t="shared" si="24"/>
        <v>0</v>
      </c>
      <c r="AO26" s="1067">
        <f t="shared" si="25"/>
        <v>0</v>
      </c>
      <c r="AP26" s="1067">
        <f t="shared" si="26"/>
        <v>0</v>
      </c>
      <c r="AQ26" s="1067">
        <f t="shared" si="27"/>
        <v>0</v>
      </c>
      <c r="AS26" s="1064">
        <f t="shared" si="28"/>
        <v>0</v>
      </c>
      <c r="IV26" s="1038"/>
    </row>
    <row r="27" spans="1:256" ht="12" customHeight="1">
      <c r="A27" s="882" t="str">
        <f t="shared" si="6"/>
        <v/>
      </c>
      <c r="B27" s="21"/>
      <c r="C27" s="727">
        <f>'VERİ GİRİŞİ'!A60</f>
        <v>0</v>
      </c>
      <c r="D27" s="1542">
        <f>'VERİ GİRİŞİ'!B60</f>
        <v>0</v>
      </c>
      <c r="E27" s="1542"/>
      <c r="F27" s="1542"/>
      <c r="G27" s="1542">
        <f>'VERİ GİRİŞİ'!F60</f>
        <v>0</v>
      </c>
      <c r="H27" s="1542"/>
      <c r="I27" s="1542"/>
      <c r="J27" s="1558">
        <f>'VERİ GİRİŞİ'!J60</f>
        <v>0</v>
      </c>
      <c r="K27" s="1558"/>
      <c r="L27" s="643">
        <f>'VERİ GİRİŞİ'!K60</f>
        <v>0</v>
      </c>
      <c r="M27" s="1525"/>
      <c r="N27" s="1526"/>
      <c r="O27" s="1565">
        <f t="shared" si="15"/>
        <v>0</v>
      </c>
      <c r="P27" s="1565"/>
      <c r="Q27" s="1566"/>
      <c r="R27" s="1525"/>
      <c r="S27" s="1526"/>
      <c r="T27" s="1565">
        <f t="shared" si="16"/>
        <v>0</v>
      </c>
      <c r="U27" s="1565"/>
      <c r="V27" s="1566"/>
      <c r="W27" s="1525"/>
      <c r="X27" s="1526"/>
      <c r="Y27" s="728">
        <f t="shared" si="17"/>
        <v>0</v>
      </c>
      <c r="Z27" s="711"/>
      <c r="AA27" s="712">
        <f t="shared" si="18"/>
        <v>0</v>
      </c>
      <c r="AB27" s="721"/>
      <c r="AC27" s="1525">
        <f t="shared" si="19"/>
        <v>0</v>
      </c>
      <c r="AD27" s="1526"/>
      <c r="AE27" s="1527">
        <f t="shared" si="20"/>
        <v>0</v>
      </c>
      <c r="AF27" s="1527"/>
      <c r="AG27" s="1528"/>
      <c r="AH27" s="1036"/>
      <c r="AI27" s="1036"/>
      <c r="AJ27" s="1065">
        <f t="shared" si="21"/>
        <v>0</v>
      </c>
      <c r="AL27" s="1065" t="e">
        <f t="shared" si="22"/>
        <v>#DIV/0!</v>
      </c>
      <c r="AM27" s="1065">
        <f t="shared" si="23"/>
        <v>0</v>
      </c>
      <c r="AN27" s="1067">
        <f t="shared" si="24"/>
        <v>0</v>
      </c>
      <c r="AO27" s="1067">
        <f t="shared" si="25"/>
        <v>0</v>
      </c>
      <c r="AP27" s="1067">
        <f t="shared" si="26"/>
        <v>0</v>
      </c>
      <c r="AQ27" s="1067">
        <f t="shared" si="27"/>
        <v>0</v>
      </c>
      <c r="AS27" s="1064">
        <f t="shared" si="28"/>
        <v>0</v>
      </c>
      <c r="IV27" s="1038"/>
    </row>
    <row r="28" spans="1:256" ht="12" customHeight="1">
      <c r="A28" s="882" t="str">
        <f t="shared" si="6"/>
        <v/>
      </c>
      <c r="B28" s="21"/>
      <c r="C28" s="727">
        <f>'VERİ GİRİŞİ'!A61</f>
        <v>0</v>
      </c>
      <c r="D28" s="1542">
        <f>'VERİ GİRİŞİ'!B61</f>
        <v>0</v>
      </c>
      <c r="E28" s="1542"/>
      <c r="F28" s="1542"/>
      <c r="G28" s="1542">
        <f>'VERİ GİRİŞİ'!F61</f>
        <v>0</v>
      </c>
      <c r="H28" s="1542"/>
      <c r="I28" s="1542"/>
      <c r="J28" s="1558">
        <f>'VERİ GİRİŞİ'!J61</f>
        <v>0</v>
      </c>
      <c r="K28" s="1558"/>
      <c r="L28" s="643">
        <f>'VERİ GİRİŞİ'!K61</f>
        <v>0</v>
      </c>
      <c r="M28" s="1525"/>
      <c r="N28" s="1526"/>
      <c r="O28" s="1565">
        <f t="shared" si="15"/>
        <v>0</v>
      </c>
      <c r="P28" s="1565"/>
      <c r="Q28" s="1566"/>
      <c r="R28" s="1525"/>
      <c r="S28" s="1526"/>
      <c r="T28" s="1565">
        <f t="shared" si="16"/>
        <v>0</v>
      </c>
      <c r="U28" s="1565"/>
      <c r="V28" s="1566"/>
      <c r="W28" s="1525"/>
      <c r="X28" s="1526"/>
      <c r="Y28" s="728">
        <f t="shared" si="17"/>
        <v>0</v>
      </c>
      <c r="Z28" s="711"/>
      <c r="AA28" s="712">
        <f t="shared" si="18"/>
        <v>0</v>
      </c>
      <c r="AB28" s="721"/>
      <c r="AC28" s="1525">
        <f t="shared" si="19"/>
        <v>0</v>
      </c>
      <c r="AD28" s="1526"/>
      <c r="AE28" s="1527">
        <f t="shared" si="20"/>
        <v>0</v>
      </c>
      <c r="AF28" s="1527"/>
      <c r="AG28" s="1528"/>
      <c r="AH28" s="1036"/>
      <c r="AI28" s="1036"/>
      <c r="AJ28" s="1065">
        <f t="shared" si="21"/>
        <v>0</v>
      </c>
      <c r="AL28" s="1065" t="e">
        <f t="shared" si="22"/>
        <v>#DIV/0!</v>
      </c>
      <c r="AM28" s="1065">
        <f t="shared" si="23"/>
        <v>0</v>
      </c>
      <c r="AN28" s="1067">
        <f t="shared" si="24"/>
        <v>0</v>
      </c>
      <c r="AO28" s="1067">
        <f t="shared" si="25"/>
        <v>0</v>
      </c>
      <c r="AP28" s="1067">
        <f t="shared" si="26"/>
        <v>0</v>
      </c>
      <c r="AQ28" s="1067">
        <f t="shared" si="27"/>
        <v>0</v>
      </c>
      <c r="AS28" s="1064">
        <f t="shared" si="28"/>
        <v>0</v>
      </c>
      <c r="IV28" s="1038"/>
    </row>
    <row r="29" spans="1:256" ht="12" customHeight="1">
      <c r="A29" s="882" t="str">
        <f t="shared" si="6"/>
        <v/>
      </c>
      <c r="B29" s="21"/>
      <c r="C29" s="727">
        <f>'VERİ GİRİŞİ'!A62</f>
        <v>0</v>
      </c>
      <c r="D29" s="1542">
        <f>'VERİ GİRİŞİ'!B62</f>
        <v>0</v>
      </c>
      <c r="E29" s="1542"/>
      <c r="F29" s="1542"/>
      <c r="G29" s="1542">
        <f>'VERİ GİRİŞİ'!F62</f>
        <v>0</v>
      </c>
      <c r="H29" s="1542"/>
      <c r="I29" s="1542"/>
      <c r="J29" s="1558">
        <f>'VERİ GİRİŞİ'!J62</f>
        <v>0</v>
      </c>
      <c r="K29" s="1558"/>
      <c r="L29" s="643">
        <f>'VERİ GİRİŞİ'!K62</f>
        <v>0</v>
      </c>
      <c r="M29" s="1525"/>
      <c r="N29" s="1526"/>
      <c r="O29" s="1565">
        <f t="shared" si="15"/>
        <v>0</v>
      </c>
      <c r="P29" s="1565"/>
      <c r="Q29" s="1566"/>
      <c r="R29" s="1525"/>
      <c r="S29" s="1526"/>
      <c r="T29" s="1565">
        <f t="shared" si="16"/>
        <v>0</v>
      </c>
      <c r="U29" s="1565"/>
      <c r="V29" s="1566"/>
      <c r="W29" s="1525"/>
      <c r="X29" s="1526"/>
      <c r="Y29" s="728">
        <f t="shared" si="17"/>
        <v>0</v>
      </c>
      <c r="Z29" s="711"/>
      <c r="AA29" s="712">
        <f t="shared" si="18"/>
        <v>0</v>
      </c>
      <c r="AB29" s="721"/>
      <c r="AC29" s="1525">
        <f t="shared" si="19"/>
        <v>0</v>
      </c>
      <c r="AD29" s="1526"/>
      <c r="AE29" s="1527">
        <f t="shared" si="20"/>
        <v>0</v>
      </c>
      <c r="AF29" s="1527"/>
      <c r="AG29" s="1528"/>
      <c r="AH29" s="1036"/>
      <c r="AI29" s="1036"/>
      <c r="AJ29" s="1065">
        <f t="shared" si="21"/>
        <v>0</v>
      </c>
      <c r="AL29" s="1065" t="e">
        <f t="shared" si="22"/>
        <v>#DIV/0!</v>
      </c>
      <c r="AM29" s="1065">
        <f t="shared" si="23"/>
        <v>0</v>
      </c>
      <c r="AN29" s="1067">
        <f t="shared" si="24"/>
        <v>0</v>
      </c>
      <c r="AO29" s="1067">
        <f t="shared" si="25"/>
        <v>0</v>
      </c>
      <c r="AP29" s="1067">
        <f t="shared" si="26"/>
        <v>0</v>
      </c>
      <c r="AQ29" s="1067">
        <f t="shared" si="27"/>
        <v>0</v>
      </c>
      <c r="AS29" s="1064">
        <f t="shared" si="28"/>
        <v>0</v>
      </c>
      <c r="IV29" s="1038"/>
    </row>
    <row r="30" spans="1:256" ht="12" customHeight="1">
      <c r="A30" s="882" t="str">
        <f t="shared" si="6"/>
        <v/>
      </c>
      <c r="B30" s="21"/>
      <c r="C30" s="727">
        <f>'VERİ GİRİŞİ'!A63</f>
        <v>0</v>
      </c>
      <c r="D30" s="1542">
        <f>'VERİ GİRİŞİ'!B63</f>
        <v>0</v>
      </c>
      <c r="E30" s="1542"/>
      <c r="F30" s="1542"/>
      <c r="G30" s="1542">
        <f>'VERİ GİRİŞİ'!F63</f>
        <v>0</v>
      </c>
      <c r="H30" s="1542"/>
      <c r="I30" s="1542"/>
      <c r="J30" s="1558">
        <f>'VERİ GİRİŞİ'!J63</f>
        <v>0</v>
      </c>
      <c r="K30" s="1558"/>
      <c r="L30" s="643">
        <f>'VERİ GİRİŞİ'!K63</f>
        <v>0</v>
      </c>
      <c r="M30" s="1525"/>
      <c r="N30" s="1526"/>
      <c r="O30" s="1565">
        <f t="shared" si="15"/>
        <v>0</v>
      </c>
      <c r="P30" s="1565"/>
      <c r="Q30" s="1566"/>
      <c r="R30" s="1525"/>
      <c r="S30" s="1526"/>
      <c r="T30" s="1565">
        <f t="shared" si="16"/>
        <v>0</v>
      </c>
      <c r="U30" s="1565"/>
      <c r="V30" s="1566"/>
      <c r="W30" s="1525"/>
      <c r="X30" s="1526"/>
      <c r="Y30" s="728">
        <f t="shared" si="17"/>
        <v>0</v>
      </c>
      <c r="Z30" s="711"/>
      <c r="AA30" s="712">
        <f t="shared" si="18"/>
        <v>0</v>
      </c>
      <c r="AB30" s="721"/>
      <c r="AC30" s="1525">
        <f t="shared" si="19"/>
        <v>0</v>
      </c>
      <c r="AD30" s="1526"/>
      <c r="AE30" s="1527">
        <f t="shared" si="20"/>
        <v>0</v>
      </c>
      <c r="AF30" s="1527"/>
      <c r="AG30" s="1528"/>
      <c r="AH30" s="1036"/>
      <c r="AI30" s="1036"/>
      <c r="AJ30" s="1065">
        <f t="shared" si="21"/>
        <v>0</v>
      </c>
      <c r="AL30" s="1065" t="e">
        <f t="shared" si="22"/>
        <v>#DIV/0!</v>
      </c>
      <c r="AM30" s="1065">
        <f t="shared" si="23"/>
        <v>0</v>
      </c>
      <c r="AN30" s="1067">
        <f t="shared" si="24"/>
        <v>0</v>
      </c>
      <c r="AO30" s="1067">
        <f t="shared" si="25"/>
        <v>0</v>
      </c>
      <c r="AP30" s="1067">
        <f t="shared" si="26"/>
        <v>0</v>
      </c>
      <c r="AQ30" s="1067">
        <f t="shared" si="27"/>
        <v>0</v>
      </c>
      <c r="AS30" s="1064">
        <f t="shared" si="28"/>
        <v>0</v>
      </c>
      <c r="IV30" s="1038"/>
    </row>
    <row r="31" spans="1:256" ht="12" customHeight="1">
      <c r="A31" s="882" t="str">
        <f t="shared" si="6"/>
        <v/>
      </c>
      <c r="B31" s="21"/>
      <c r="C31" s="727">
        <f>'VERİ GİRİŞİ'!A64</f>
        <v>0</v>
      </c>
      <c r="D31" s="1542">
        <f>'VERİ GİRİŞİ'!B64</f>
        <v>0</v>
      </c>
      <c r="E31" s="1542"/>
      <c r="F31" s="1542"/>
      <c r="G31" s="1542">
        <f>'VERİ GİRİŞİ'!F64</f>
        <v>0</v>
      </c>
      <c r="H31" s="1542"/>
      <c r="I31" s="1542"/>
      <c r="J31" s="1558">
        <f>'VERİ GİRİŞİ'!J64</f>
        <v>0</v>
      </c>
      <c r="K31" s="1558"/>
      <c r="L31" s="643">
        <f>'VERİ GİRİŞİ'!K64</f>
        <v>0</v>
      </c>
      <c r="M31" s="1525"/>
      <c r="N31" s="1526"/>
      <c r="O31" s="1565">
        <f t="shared" si="15"/>
        <v>0</v>
      </c>
      <c r="P31" s="1565"/>
      <c r="Q31" s="1566"/>
      <c r="R31" s="1525"/>
      <c r="S31" s="1526"/>
      <c r="T31" s="1565">
        <f t="shared" si="16"/>
        <v>0</v>
      </c>
      <c r="U31" s="1565"/>
      <c r="V31" s="1566"/>
      <c r="W31" s="1525"/>
      <c r="X31" s="1526"/>
      <c r="Y31" s="728">
        <f t="shared" si="17"/>
        <v>0</v>
      </c>
      <c r="Z31" s="711"/>
      <c r="AA31" s="712">
        <f t="shared" si="18"/>
        <v>0</v>
      </c>
      <c r="AB31" s="721"/>
      <c r="AC31" s="1525">
        <f t="shared" si="19"/>
        <v>0</v>
      </c>
      <c r="AD31" s="1526"/>
      <c r="AE31" s="1527">
        <f t="shared" si="20"/>
        <v>0</v>
      </c>
      <c r="AF31" s="1527"/>
      <c r="AG31" s="1528"/>
      <c r="AH31" s="1036"/>
      <c r="AI31" s="1036"/>
      <c r="AJ31" s="1065">
        <f t="shared" si="21"/>
        <v>0</v>
      </c>
      <c r="AL31" s="1065" t="e">
        <f t="shared" si="22"/>
        <v>#DIV/0!</v>
      </c>
      <c r="AM31" s="1065">
        <f t="shared" si="23"/>
        <v>0</v>
      </c>
      <c r="AN31" s="1067">
        <f t="shared" si="24"/>
        <v>0</v>
      </c>
      <c r="AO31" s="1067">
        <f t="shared" si="25"/>
        <v>0</v>
      </c>
      <c r="AP31" s="1067">
        <f t="shared" si="26"/>
        <v>0</v>
      </c>
      <c r="AQ31" s="1067">
        <f t="shared" si="27"/>
        <v>0</v>
      </c>
      <c r="AS31" s="1064">
        <f t="shared" si="28"/>
        <v>0</v>
      </c>
      <c r="IV31" s="1038"/>
    </row>
    <row r="32" spans="1:256" ht="12" customHeight="1">
      <c r="A32" s="882" t="str">
        <f t="shared" si="6"/>
        <v/>
      </c>
      <c r="B32" s="21"/>
      <c r="C32" s="727">
        <f>'VERİ GİRİŞİ'!A65</f>
        <v>0</v>
      </c>
      <c r="D32" s="1542">
        <f>'VERİ GİRİŞİ'!B65</f>
        <v>0</v>
      </c>
      <c r="E32" s="1542"/>
      <c r="F32" s="1542"/>
      <c r="G32" s="1542">
        <f>'VERİ GİRİŞİ'!F65</f>
        <v>0</v>
      </c>
      <c r="H32" s="1542"/>
      <c r="I32" s="1542"/>
      <c r="J32" s="1558">
        <f>'VERİ GİRİŞİ'!J65</f>
        <v>0</v>
      </c>
      <c r="K32" s="1558"/>
      <c r="L32" s="643">
        <f>'VERİ GİRİŞİ'!K65</f>
        <v>0</v>
      </c>
      <c r="M32" s="1525"/>
      <c r="N32" s="1526"/>
      <c r="O32" s="1565">
        <f t="shared" si="15"/>
        <v>0</v>
      </c>
      <c r="P32" s="1565"/>
      <c r="Q32" s="1566"/>
      <c r="R32" s="1525"/>
      <c r="S32" s="1526"/>
      <c r="T32" s="1565">
        <f t="shared" si="16"/>
        <v>0</v>
      </c>
      <c r="U32" s="1565"/>
      <c r="V32" s="1566"/>
      <c r="W32" s="1525"/>
      <c r="X32" s="1526"/>
      <c r="Y32" s="728">
        <f t="shared" si="17"/>
        <v>0</v>
      </c>
      <c r="Z32" s="711"/>
      <c r="AA32" s="712">
        <f t="shared" si="18"/>
        <v>0</v>
      </c>
      <c r="AB32" s="721"/>
      <c r="AC32" s="1525">
        <f t="shared" si="19"/>
        <v>0</v>
      </c>
      <c r="AD32" s="1526"/>
      <c r="AE32" s="1527">
        <f t="shared" si="20"/>
        <v>0</v>
      </c>
      <c r="AF32" s="1527"/>
      <c r="AG32" s="1528"/>
      <c r="AH32" s="1036"/>
      <c r="AI32" s="1036"/>
      <c r="AJ32" s="1065">
        <f t="shared" si="21"/>
        <v>0</v>
      </c>
      <c r="AL32" s="1065" t="e">
        <f t="shared" si="22"/>
        <v>#DIV/0!</v>
      </c>
      <c r="AM32" s="1065">
        <f t="shared" si="23"/>
        <v>0</v>
      </c>
      <c r="AN32" s="1067">
        <f t="shared" si="24"/>
        <v>0</v>
      </c>
      <c r="AO32" s="1067">
        <f t="shared" si="25"/>
        <v>0</v>
      </c>
      <c r="AP32" s="1067">
        <f t="shared" si="26"/>
        <v>0</v>
      </c>
      <c r="AQ32" s="1067">
        <f t="shared" si="27"/>
        <v>0</v>
      </c>
      <c r="AS32" s="1064">
        <f t="shared" si="28"/>
        <v>0</v>
      </c>
      <c r="IV32" s="1038"/>
    </row>
    <row r="33" spans="1:256" ht="12" customHeight="1">
      <c r="A33" s="882" t="str">
        <f t="shared" si="6"/>
        <v/>
      </c>
      <c r="B33" s="21"/>
      <c r="C33" s="727">
        <f>'VERİ GİRİŞİ'!A66</f>
        <v>0</v>
      </c>
      <c r="D33" s="1542">
        <f>'VERİ GİRİŞİ'!B66</f>
        <v>0</v>
      </c>
      <c r="E33" s="1542"/>
      <c r="F33" s="1542"/>
      <c r="G33" s="1542">
        <f>'VERİ GİRİŞİ'!F66</f>
        <v>0</v>
      </c>
      <c r="H33" s="1542"/>
      <c r="I33" s="1542"/>
      <c r="J33" s="1558">
        <f>'VERİ GİRİŞİ'!J66</f>
        <v>0</v>
      </c>
      <c r="K33" s="1558"/>
      <c r="L33" s="643">
        <f>'VERİ GİRİŞİ'!K66</f>
        <v>0</v>
      </c>
      <c r="M33" s="1525"/>
      <c r="N33" s="1526"/>
      <c r="O33" s="1565">
        <f t="shared" si="15"/>
        <v>0</v>
      </c>
      <c r="P33" s="1565"/>
      <c r="Q33" s="1566"/>
      <c r="R33" s="1525"/>
      <c r="S33" s="1526"/>
      <c r="T33" s="1565">
        <f t="shared" si="16"/>
        <v>0</v>
      </c>
      <c r="U33" s="1565"/>
      <c r="V33" s="1566"/>
      <c r="W33" s="1525"/>
      <c r="X33" s="1526"/>
      <c r="Y33" s="728">
        <f t="shared" si="17"/>
        <v>0</v>
      </c>
      <c r="Z33" s="711"/>
      <c r="AA33" s="712">
        <f t="shared" si="18"/>
        <v>0</v>
      </c>
      <c r="AB33" s="721"/>
      <c r="AC33" s="1525">
        <f t="shared" si="19"/>
        <v>0</v>
      </c>
      <c r="AD33" s="1526"/>
      <c r="AE33" s="1527">
        <f t="shared" si="20"/>
        <v>0</v>
      </c>
      <c r="AF33" s="1527"/>
      <c r="AG33" s="1528"/>
      <c r="AH33" s="1036"/>
      <c r="AI33" s="1036"/>
      <c r="AJ33" s="1065">
        <f t="shared" si="21"/>
        <v>0</v>
      </c>
      <c r="AL33" s="1065" t="e">
        <f t="shared" si="22"/>
        <v>#DIV/0!</v>
      </c>
      <c r="AM33" s="1065">
        <f t="shared" si="23"/>
        <v>0</v>
      </c>
      <c r="AN33" s="1067">
        <f t="shared" si="24"/>
        <v>0</v>
      </c>
      <c r="AO33" s="1067">
        <f t="shared" si="25"/>
        <v>0</v>
      </c>
      <c r="AP33" s="1067">
        <f t="shared" si="26"/>
        <v>0</v>
      </c>
      <c r="AQ33" s="1067">
        <f t="shared" si="27"/>
        <v>0</v>
      </c>
      <c r="AS33" s="1064">
        <f t="shared" si="28"/>
        <v>0</v>
      </c>
      <c r="IV33" s="1038"/>
    </row>
    <row r="34" spans="1:256" ht="12" customHeight="1">
      <c r="A34" s="882" t="str">
        <f t="shared" si="6"/>
        <v/>
      </c>
      <c r="B34" s="21"/>
      <c r="C34" s="727">
        <f>'VERİ GİRİŞİ'!A67</f>
        <v>0</v>
      </c>
      <c r="D34" s="1542">
        <f>'VERİ GİRİŞİ'!B67</f>
        <v>0</v>
      </c>
      <c r="E34" s="1542"/>
      <c r="F34" s="1542"/>
      <c r="G34" s="1542">
        <f>'VERİ GİRİŞİ'!F67</f>
        <v>0</v>
      </c>
      <c r="H34" s="1542"/>
      <c r="I34" s="1542"/>
      <c r="J34" s="1558">
        <f>'VERİ GİRİŞİ'!J67</f>
        <v>0</v>
      </c>
      <c r="K34" s="1558"/>
      <c r="L34" s="643">
        <f>'VERİ GİRİŞİ'!K67</f>
        <v>0</v>
      </c>
      <c r="M34" s="1525"/>
      <c r="N34" s="1526"/>
      <c r="O34" s="1565">
        <f t="shared" si="15"/>
        <v>0</v>
      </c>
      <c r="P34" s="1565"/>
      <c r="Q34" s="1566"/>
      <c r="R34" s="1525"/>
      <c r="S34" s="1526"/>
      <c r="T34" s="1565">
        <f t="shared" si="16"/>
        <v>0</v>
      </c>
      <c r="U34" s="1565"/>
      <c r="V34" s="1566"/>
      <c r="W34" s="1525"/>
      <c r="X34" s="1526"/>
      <c r="Y34" s="728">
        <f t="shared" si="17"/>
        <v>0</v>
      </c>
      <c r="Z34" s="711"/>
      <c r="AA34" s="712">
        <f t="shared" si="18"/>
        <v>0</v>
      </c>
      <c r="AB34" s="721"/>
      <c r="AC34" s="1525">
        <f t="shared" si="19"/>
        <v>0</v>
      </c>
      <c r="AD34" s="1526"/>
      <c r="AE34" s="1527">
        <f t="shared" si="20"/>
        <v>0</v>
      </c>
      <c r="AF34" s="1527"/>
      <c r="AG34" s="1528"/>
      <c r="AH34" s="1036"/>
      <c r="AI34" s="1036"/>
      <c r="AJ34" s="1065">
        <f t="shared" si="21"/>
        <v>0</v>
      </c>
      <c r="AL34" s="1065" t="e">
        <f t="shared" si="22"/>
        <v>#DIV/0!</v>
      </c>
      <c r="AM34" s="1065">
        <f t="shared" si="23"/>
        <v>0</v>
      </c>
      <c r="AN34" s="1067">
        <f t="shared" si="24"/>
        <v>0</v>
      </c>
      <c r="AO34" s="1067">
        <f t="shared" si="25"/>
        <v>0</v>
      </c>
      <c r="AP34" s="1067">
        <f t="shared" si="26"/>
        <v>0</v>
      </c>
      <c r="AQ34" s="1067">
        <f t="shared" si="27"/>
        <v>0</v>
      </c>
      <c r="AS34" s="1064">
        <f t="shared" si="28"/>
        <v>0</v>
      </c>
      <c r="IV34" s="1038"/>
    </row>
    <row r="35" spans="1:256" ht="12" customHeight="1">
      <c r="A35" s="882" t="str">
        <f t="shared" si="6"/>
        <v/>
      </c>
      <c r="B35" s="21"/>
      <c r="C35" s="727">
        <f>'VERİ GİRİŞİ'!A68</f>
        <v>0</v>
      </c>
      <c r="D35" s="1542">
        <f>'VERİ GİRİŞİ'!B68</f>
        <v>0</v>
      </c>
      <c r="E35" s="1542"/>
      <c r="F35" s="1542"/>
      <c r="G35" s="1542">
        <f>'VERİ GİRİŞİ'!F68</f>
        <v>0</v>
      </c>
      <c r="H35" s="1542"/>
      <c r="I35" s="1542"/>
      <c r="J35" s="1558">
        <f>'VERİ GİRİŞİ'!J68</f>
        <v>0</v>
      </c>
      <c r="K35" s="1558"/>
      <c r="L35" s="643">
        <f>'VERİ GİRİŞİ'!K68</f>
        <v>0</v>
      </c>
      <c r="M35" s="1525"/>
      <c r="N35" s="1526"/>
      <c r="O35" s="1565">
        <f t="shared" si="15"/>
        <v>0</v>
      </c>
      <c r="P35" s="1565"/>
      <c r="Q35" s="1566"/>
      <c r="R35" s="1525"/>
      <c r="S35" s="1526"/>
      <c r="T35" s="1565">
        <f t="shared" si="16"/>
        <v>0</v>
      </c>
      <c r="U35" s="1565"/>
      <c r="V35" s="1566"/>
      <c r="W35" s="1525"/>
      <c r="X35" s="1526"/>
      <c r="Y35" s="728">
        <f t="shared" si="17"/>
        <v>0</v>
      </c>
      <c r="Z35" s="711"/>
      <c r="AA35" s="712">
        <f t="shared" si="18"/>
        <v>0</v>
      </c>
      <c r="AB35" s="721"/>
      <c r="AC35" s="1525">
        <f t="shared" si="19"/>
        <v>0</v>
      </c>
      <c r="AD35" s="1526"/>
      <c r="AE35" s="1527">
        <f t="shared" si="20"/>
        <v>0</v>
      </c>
      <c r="AF35" s="1527"/>
      <c r="AG35" s="1528"/>
      <c r="AH35" s="1036"/>
      <c r="AI35" s="1036"/>
      <c r="AJ35" s="1065">
        <f t="shared" si="21"/>
        <v>0</v>
      </c>
      <c r="AL35" s="1065" t="e">
        <f t="shared" si="22"/>
        <v>#DIV/0!</v>
      </c>
      <c r="AM35" s="1065">
        <f t="shared" si="23"/>
        <v>0</v>
      </c>
      <c r="AN35" s="1067">
        <f t="shared" si="24"/>
        <v>0</v>
      </c>
      <c r="AO35" s="1067">
        <f t="shared" si="25"/>
        <v>0</v>
      </c>
      <c r="AP35" s="1067">
        <f t="shared" si="26"/>
        <v>0</v>
      </c>
      <c r="AQ35" s="1067">
        <f t="shared" si="27"/>
        <v>0</v>
      </c>
      <c r="AS35" s="1064">
        <f t="shared" si="28"/>
        <v>0</v>
      </c>
      <c r="IV35" s="1038"/>
    </row>
    <row r="36" spans="1:256" ht="12" customHeight="1">
      <c r="A36" s="882" t="str">
        <f t="shared" si="6"/>
        <v/>
      </c>
      <c r="B36" s="21"/>
      <c r="C36" s="727">
        <f>'VERİ GİRİŞİ'!A69</f>
        <v>0</v>
      </c>
      <c r="D36" s="1542">
        <f>'VERİ GİRİŞİ'!B69</f>
        <v>0</v>
      </c>
      <c r="E36" s="1542"/>
      <c r="F36" s="1542"/>
      <c r="G36" s="1542">
        <f>'VERİ GİRİŞİ'!F69</f>
        <v>0</v>
      </c>
      <c r="H36" s="1542"/>
      <c r="I36" s="1542"/>
      <c r="J36" s="1558">
        <f>'VERİ GİRİŞİ'!J69</f>
        <v>0</v>
      </c>
      <c r="K36" s="1558"/>
      <c r="L36" s="643">
        <f>'VERİ GİRİŞİ'!K69</f>
        <v>0</v>
      </c>
      <c r="M36" s="1525"/>
      <c r="N36" s="1526"/>
      <c r="O36" s="1565">
        <f t="shared" si="15"/>
        <v>0</v>
      </c>
      <c r="P36" s="1565"/>
      <c r="Q36" s="1566"/>
      <c r="R36" s="1525"/>
      <c r="S36" s="1526"/>
      <c r="T36" s="1565">
        <f t="shared" si="16"/>
        <v>0</v>
      </c>
      <c r="U36" s="1565"/>
      <c r="V36" s="1566"/>
      <c r="W36" s="1525"/>
      <c r="X36" s="1526"/>
      <c r="Y36" s="728">
        <f t="shared" si="17"/>
        <v>0</v>
      </c>
      <c r="Z36" s="711"/>
      <c r="AA36" s="712">
        <f t="shared" si="18"/>
        <v>0</v>
      </c>
      <c r="AB36" s="721"/>
      <c r="AC36" s="1525">
        <f t="shared" si="19"/>
        <v>0</v>
      </c>
      <c r="AD36" s="1526"/>
      <c r="AE36" s="1527">
        <f t="shared" si="20"/>
        <v>0</v>
      </c>
      <c r="AF36" s="1527"/>
      <c r="AG36" s="1528"/>
      <c r="AH36" s="1036"/>
      <c r="AI36" s="1036"/>
      <c r="AJ36" s="1065">
        <f t="shared" si="21"/>
        <v>0</v>
      </c>
      <c r="AL36" s="1065" t="e">
        <f t="shared" si="22"/>
        <v>#DIV/0!</v>
      </c>
      <c r="AM36" s="1065">
        <f t="shared" si="23"/>
        <v>0</v>
      </c>
      <c r="AN36" s="1067">
        <f t="shared" si="24"/>
        <v>0</v>
      </c>
      <c r="AO36" s="1067">
        <f t="shared" si="25"/>
        <v>0</v>
      </c>
      <c r="AP36" s="1067">
        <f t="shared" si="26"/>
        <v>0</v>
      </c>
      <c r="AQ36" s="1067">
        <f t="shared" si="27"/>
        <v>0</v>
      </c>
      <c r="AS36" s="1064">
        <f t="shared" si="28"/>
        <v>0</v>
      </c>
      <c r="IV36" s="1038"/>
    </row>
    <row r="37" spans="1:256" ht="12" customHeight="1">
      <c r="A37" s="882" t="str">
        <f t="shared" si="6"/>
        <v/>
      </c>
      <c r="B37" s="21"/>
      <c r="C37" s="727">
        <f>'VERİ GİRİŞİ'!A70</f>
        <v>0</v>
      </c>
      <c r="D37" s="1542">
        <f>'VERİ GİRİŞİ'!B70</f>
        <v>0</v>
      </c>
      <c r="E37" s="1542"/>
      <c r="F37" s="1542"/>
      <c r="G37" s="1542">
        <f>'VERİ GİRİŞİ'!F70</f>
        <v>0</v>
      </c>
      <c r="H37" s="1542"/>
      <c r="I37" s="1542"/>
      <c r="J37" s="1558">
        <f>'VERİ GİRİŞİ'!J70</f>
        <v>0</v>
      </c>
      <c r="K37" s="1558"/>
      <c r="L37" s="643">
        <f>'VERİ GİRİŞİ'!K70</f>
        <v>0</v>
      </c>
      <c r="M37" s="1525"/>
      <c r="N37" s="1526"/>
      <c r="O37" s="1565">
        <f t="shared" si="15"/>
        <v>0</v>
      </c>
      <c r="P37" s="1565"/>
      <c r="Q37" s="1566"/>
      <c r="R37" s="1525"/>
      <c r="S37" s="1526"/>
      <c r="T37" s="1565">
        <f t="shared" si="16"/>
        <v>0</v>
      </c>
      <c r="U37" s="1565"/>
      <c r="V37" s="1566"/>
      <c r="W37" s="1525"/>
      <c r="X37" s="1526"/>
      <c r="Y37" s="728">
        <f t="shared" si="17"/>
        <v>0</v>
      </c>
      <c r="Z37" s="711"/>
      <c r="AA37" s="712">
        <f t="shared" si="18"/>
        <v>0</v>
      </c>
      <c r="AB37" s="721"/>
      <c r="AC37" s="1525">
        <f t="shared" si="19"/>
        <v>0</v>
      </c>
      <c r="AD37" s="1526"/>
      <c r="AE37" s="1527">
        <f t="shared" si="20"/>
        <v>0</v>
      </c>
      <c r="AF37" s="1527"/>
      <c r="AG37" s="1528"/>
      <c r="AH37" s="1036"/>
      <c r="AI37" s="1036"/>
      <c r="AJ37" s="1065">
        <f t="shared" si="21"/>
        <v>0</v>
      </c>
      <c r="AL37" s="1065" t="e">
        <f t="shared" si="22"/>
        <v>#DIV/0!</v>
      </c>
      <c r="AM37" s="1065">
        <f t="shared" si="23"/>
        <v>0</v>
      </c>
      <c r="AN37" s="1067">
        <f t="shared" si="24"/>
        <v>0</v>
      </c>
      <c r="AO37" s="1067">
        <f t="shared" si="25"/>
        <v>0</v>
      </c>
      <c r="AP37" s="1067">
        <f t="shared" si="26"/>
        <v>0</v>
      </c>
      <c r="AQ37" s="1067">
        <f t="shared" si="27"/>
        <v>0</v>
      </c>
      <c r="AS37" s="1064">
        <f t="shared" si="28"/>
        <v>0</v>
      </c>
      <c r="IV37" s="1038"/>
    </row>
    <row r="38" spans="1:256" ht="12" customHeight="1">
      <c r="A38" s="882" t="str">
        <f t="shared" si="6"/>
        <v/>
      </c>
      <c r="B38" s="21"/>
      <c r="C38" s="727">
        <f>'VERİ GİRİŞİ'!A71</f>
        <v>0</v>
      </c>
      <c r="D38" s="1542">
        <f>'VERİ GİRİŞİ'!B71</f>
        <v>0</v>
      </c>
      <c r="E38" s="1542"/>
      <c r="F38" s="1542"/>
      <c r="G38" s="1542">
        <f>'VERİ GİRİŞİ'!F71</f>
        <v>0</v>
      </c>
      <c r="H38" s="1542"/>
      <c r="I38" s="1542"/>
      <c r="J38" s="1558">
        <f>'VERİ GİRİŞİ'!J71</f>
        <v>0</v>
      </c>
      <c r="K38" s="1558"/>
      <c r="L38" s="643">
        <f>'VERİ GİRİŞİ'!K71</f>
        <v>0</v>
      </c>
      <c r="M38" s="1525"/>
      <c r="N38" s="1526"/>
      <c r="O38" s="1565">
        <f t="shared" si="15"/>
        <v>0</v>
      </c>
      <c r="P38" s="1565"/>
      <c r="Q38" s="1566"/>
      <c r="R38" s="1525"/>
      <c r="S38" s="1526"/>
      <c r="T38" s="1565">
        <f t="shared" si="16"/>
        <v>0</v>
      </c>
      <c r="U38" s="1565"/>
      <c r="V38" s="1566"/>
      <c r="W38" s="1525"/>
      <c r="X38" s="1526"/>
      <c r="Y38" s="728">
        <f t="shared" si="17"/>
        <v>0</v>
      </c>
      <c r="Z38" s="711"/>
      <c r="AA38" s="712">
        <f t="shared" si="18"/>
        <v>0</v>
      </c>
      <c r="AB38" s="721"/>
      <c r="AC38" s="1525">
        <f t="shared" si="19"/>
        <v>0</v>
      </c>
      <c r="AD38" s="1526"/>
      <c r="AE38" s="1527">
        <f t="shared" si="20"/>
        <v>0</v>
      </c>
      <c r="AF38" s="1527"/>
      <c r="AG38" s="1528"/>
      <c r="AH38" s="1036"/>
      <c r="AI38" s="1036"/>
      <c r="AJ38" s="1065">
        <f t="shared" si="21"/>
        <v>0</v>
      </c>
      <c r="AL38" s="1065" t="e">
        <f t="shared" si="22"/>
        <v>#DIV/0!</v>
      </c>
      <c r="AM38" s="1065">
        <f t="shared" si="23"/>
        <v>0</v>
      </c>
      <c r="AN38" s="1067">
        <f t="shared" si="24"/>
        <v>0</v>
      </c>
      <c r="AO38" s="1067">
        <f t="shared" si="25"/>
        <v>0</v>
      </c>
      <c r="AP38" s="1067">
        <f t="shared" si="26"/>
        <v>0</v>
      </c>
      <c r="AQ38" s="1067">
        <f t="shared" si="27"/>
        <v>0</v>
      </c>
      <c r="AS38" s="1064">
        <f t="shared" si="28"/>
        <v>0</v>
      </c>
      <c r="IV38" s="1038"/>
    </row>
    <row r="39" spans="1:256" ht="12" customHeight="1">
      <c r="A39" s="882" t="str">
        <f t="shared" si="6"/>
        <v/>
      </c>
      <c r="B39" s="21"/>
      <c r="C39" s="727">
        <f>'VERİ GİRİŞİ'!A72</f>
        <v>0</v>
      </c>
      <c r="D39" s="1542">
        <f>'VERİ GİRİŞİ'!B72</f>
        <v>0</v>
      </c>
      <c r="E39" s="1542"/>
      <c r="F39" s="1542"/>
      <c r="G39" s="1542">
        <f>'VERİ GİRİŞİ'!F72</f>
        <v>0</v>
      </c>
      <c r="H39" s="1542"/>
      <c r="I39" s="1542"/>
      <c r="J39" s="1558">
        <f>'VERİ GİRİŞİ'!J72</f>
        <v>0</v>
      </c>
      <c r="K39" s="1558"/>
      <c r="L39" s="643">
        <f>'VERİ GİRİŞİ'!K72</f>
        <v>0</v>
      </c>
      <c r="M39" s="1525"/>
      <c r="N39" s="1526"/>
      <c r="O39" s="1565">
        <f t="shared" si="15"/>
        <v>0</v>
      </c>
      <c r="P39" s="1565"/>
      <c r="Q39" s="1566"/>
      <c r="R39" s="1525"/>
      <c r="S39" s="1526"/>
      <c r="T39" s="1565">
        <f t="shared" si="16"/>
        <v>0</v>
      </c>
      <c r="U39" s="1565"/>
      <c r="V39" s="1566"/>
      <c r="W39" s="1525"/>
      <c r="X39" s="1526"/>
      <c r="Y39" s="728">
        <f t="shared" si="17"/>
        <v>0</v>
      </c>
      <c r="Z39" s="711"/>
      <c r="AA39" s="712">
        <f t="shared" si="18"/>
        <v>0</v>
      </c>
      <c r="AB39" s="721"/>
      <c r="AC39" s="1525">
        <f t="shared" si="19"/>
        <v>0</v>
      </c>
      <c r="AD39" s="1526"/>
      <c r="AE39" s="1527">
        <f t="shared" si="20"/>
        <v>0</v>
      </c>
      <c r="AF39" s="1527"/>
      <c r="AG39" s="1528"/>
      <c r="AH39" s="1036"/>
      <c r="AI39" s="1036"/>
      <c r="AJ39" s="1065">
        <f t="shared" si="21"/>
        <v>0</v>
      </c>
      <c r="AL39" s="1065" t="e">
        <f t="shared" si="22"/>
        <v>#DIV/0!</v>
      </c>
      <c r="AM39" s="1065">
        <f t="shared" si="23"/>
        <v>0</v>
      </c>
      <c r="AN39" s="1067">
        <f t="shared" si="24"/>
        <v>0</v>
      </c>
      <c r="AO39" s="1067">
        <f t="shared" si="25"/>
        <v>0</v>
      </c>
      <c r="AP39" s="1067">
        <f t="shared" si="26"/>
        <v>0</v>
      </c>
      <c r="AQ39" s="1067">
        <f t="shared" si="27"/>
        <v>0</v>
      </c>
      <c r="AS39" s="1064">
        <f t="shared" si="28"/>
        <v>0</v>
      </c>
      <c r="IV39" s="1038"/>
    </row>
    <row r="40" spans="1:256" ht="12" hidden="1" customHeight="1">
      <c r="A40" s="882" t="str">
        <f t="shared" si="6"/>
        <v/>
      </c>
      <c r="B40" s="21"/>
      <c r="C40" s="727">
        <f>'VERİ GİRİŞİ'!A73</f>
        <v>0</v>
      </c>
      <c r="D40" s="1542">
        <f>'VERİ GİRİŞİ'!B73</f>
        <v>0</v>
      </c>
      <c r="E40" s="1542"/>
      <c r="F40" s="1542"/>
      <c r="G40" s="1542">
        <f>'VERİ GİRİŞİ'!F73</f>
        <v>0</v>
      </c>
      <c r="H40" s="1542"/>
      <c r="I40" s="1542"/>
      <c r="J40" s="1558">
        <f>'VERİ GİRİŞİ'!J73</f>
        <v>0</v>
      </c>
      <c r="K40" s="1558"/>
      <c r="L40" s="643">
        <f>'VERİ GİRİŞİ'!K73</f>
        <v>0</v>
      </c>
      <c r="M40" s="1525"/>
      <c r="N40" s="1526"/>
      <c r="O40" s="1565">
        <f t="shared" si="15"/>
        <v>0</v>
      </c>
      <c r="P40" s="1565"/>
      <c r="Q40" s="1566"/>
      <c r="R40" s="1525"/>
      <c r="S40" s="1526"/>
      <c r="T40" s="1565">
        <f t="shared" si="16"/>
        <v>0</v>
      </c>
      <c r="U40" s="1565"/>
      <c r="V40" s="1566"/>
      <c r="W40" s="1525"/>
      <c r="X40" s="1526"/>
      <c r="Y40" s="728">
        <f t="shared" si="17"/>
        <v>0</v>
      </c>
      <c r="Z40" s="711"/>
      <c r="AA40" s="712">
        <f t="shared" si="18"/>
        <v>0</v>
      </c>
      <c r="AB40" s="721"/>
      <c r="AC40" s="1525">
        <f t="shared" si="19"/>
        <v>0</v>
      </c>
      <c r="AD40" s="1526"/>
      <c r="AE40" s="1527">
        <f t="shared" si="20"/>
        <v>0</v>
      </c>
      <c r="AF40" s="1527"/>
      <c r="AG40" s="1528"/>
      <c r="AH40" s="1036"/>
      <c r="AI40" s="1036"/>
      <c r="AJ40" s="1065">
        <f t="shared" si="21"/>
        <v>0</v>
      </c>
      <c r="AL40" s="1065" t="e">
        <f t="shared" si="22"/>
        <v>#DIV/0!</v>
      </c>
      <c r="AM40" s="1065">
        <f t="shared" si="23"/>
        <v>0</v>
      </c>
      <c r="AN40" s="1067">
        <f t="shared" si="24"/>
        <v>0</v>
      </c>
      <c r="AO40" s="1067">
        <f t="shared" si="25"/>
        <v>0</v>
      </c>
      <c r="AP40" s="1067">
        <f t="shared" si="26"/>
        <v>0</v>
      </c>
      <c r="AQ40" s="1067">
        <f t="shared" si="27"/>
        <v>0</v>
      </c>
      <c r="AS40" s="1064">
        <f t="shared" si="28"/>
        <v>0</v>
      </c>
      <c r="IV40" s="1038"/>
    </row>
    <row r="41" spans="1:256" ht="12" hidden="1" customHeight="1">
      <c r="A41" s="882" t="str">
        <f t="shared" si="6"/>
        <v/>
      </c>
      <c r="B41" s="21"/>
      <c r="C41" s="727">
        <f>'VERİ GİRİŞİ'!A74</f>
        <v>0</v>
      </c>
      <c r="D41" s="1542">
        <f>'VERİ GİRİŞİ'!B74</f>
        <v>0</v>
      </c>
      <c r="E41" s="1542"/>
      <c r="F41" s="1542"/>
      <c r="G41" s="1542">
        <f>'VERİ GİRİŞİ'!F74</f>
        <v>0</v>
      </c>
      <c r="H41" s="1542"/>
      <c r="I41" s="1542"/>
      <c r="J41" s="1558">
        <f>'VERİ GİRİŞİ'!J74</f>
        <v>0</v>
      </c>
      <c r="K41" s="1558"/>
      <c r="L41" s="643">
        <f>'VERİ GİRİŞİ'!K74</f>
        <v>0</v>
      </c>
      <c r="M41" s="1525"/>
      <c r="N41" s="1526"/>
      <c r="O41" s="1565">
        <f t="shared" si="15"/>
        <v>0</v>
      </c>
      <c r="P41" s="1565"/>
      <c r="Q41" s="1566"/>
      <c r="R41" s="1525"/>
      <c r="S41" s="1526"/>
      <c r="T41" s="1565">
        <f t="shared" si="16"/>
        <v>0</v>
      </c>
      <c r="U41" s="1565"/>
      <c r="V41" s="1566"/>
      <c r="W41" s="1525"/>
      <c r="X41" s="1526"/>
      <c r="Y41" s="728">
        <f t="shared" si="17"/>
        <v>0</v>
      </c>
      <c r="Z41" s="711"/>
      <c r="AA41" s="712">
        <f t="shared" si="18"/>
        <v>0</v>
      </c>
      <c r="AB41" s="721"/>
      <c r="AC41" s="1525">
        <f t="shared" si="19"/>
        <v>0</v>
      </c>
      <c r="AD41" s="1526"/>
      <c r="AE41" s="1527">
        <f t="shared" si="20"/>
        <v>0</v>
      </c>
      <c r="AF41" s="1527"/>
      <c r="AG41" s="1528"/>
      <c r="AH41" s="1036"/>
      <c r="AI41" s="1036"/>
      <c r="AJ41" s="1065">
        <f t="shared" si="21"/>
        <v>0</v>
      </c>
      <c r="AL41" s="1065" t="e">
        <f t="shared" si="22"/>
        <v>#DIV/0!</v>
      </c>
      <c r="AM41" s="1065">
        <f t="shared" si="23"/>
        <v>0</v>
      </c>
      <c r="AN41" s="1067">
        <f t="shared" si="24"/>
        <v>0</v>
      </c>
      <c r="AO41" s="1067">
        <f t="shared" si="25"/>
        <v>0</v>
      </c>
      <c r="AP41" s="1067">
        <f t="shared" si="26"/>
        <v>0</v>
      </c>
      <c r="AQ41" s="1067">
        <f t="shared" si="27"/>
        <v>0</v>
      </c>
      <c r="AS41" s="1064">
        <f t="shared" si="28"/>
        <v>0</v>
      </c>
      <c r="IV41" s="1038"/>
    </row>
    <row r="42" spans="1:256" ht="12" hidden="1" customHeight="1">
      <c r="A42" s="882" t="str">
        <f t="shared" si="6"/>
        <v/>
      </c>
      <c r="B42" s="21"/>
      <c r="C42" s="727">
        <f>'VERİ GİRİŞİ'!A75</f>
        <v>0</v>
      </c>
      <c r="D42" s="1542">
        <f>'VERİ GİRİŞİ'!B75</f>
        <v>0</v>
      </c>
      <c r="E42" s="1542"/>
      <c r="F42" s="1542"/>
      <c r="G42" s="1542">
        <f>'VERİ GİRİŞİ'!F75</f>
        <v>0</v>
      </c>
      <c r="H42" s="1542"/>
      <c r="I42" s="1542"/>
      <c r="J42" s="1558">
        <f>'VERİ GİRİŞİ'!J75</f>
        <v>0</v>
      </c>
      <c r="K42" s="1558"/>
      <c r="L42" s="643">
        <f>'VERİ GİRİŞİ'!K75</f>
        <v>0</v>
      </c>
      <c r="M42" s="1525"/>
      <c r="N42" s="1526"/>
      <c r="O42" s="1565">
        <f t="shared" si="15"/>
        <v>0</v>
      </c>
      <c r="P42" s="1565"/>
      <c r="Q42" s="1566"/>
      <c r="R42" s="1525"/>
      <c r="S42" s="1526"/>
      <c r="T42" s="1565">
        <f t="shared" si="16"/>
        <v>0</v>
      </c>
      <c r="U42" s="1565"/>
      <c r="V42" s="1566"/>
      <c r="W42" s="1525"/>
      <c r="X42" s="1526"/>
      <c r="Y42" s="728">
        <f t="shared" si="17"/>
        <v>0</v>
      </c>
      <c r="Z42" s="711"/>
      <c r="AA42" s="712">
        <f t="shared" si="18"/>
        <v>0</v>
      </c>
      <c r="AB42" s="721"/>
      <c r="AC42" s="1525">
        <f t="shared" si="19"/>
        <v>0</v>
      </c>
      <c r="AD42" s="1526"/>
      <c r="AE42" s="1527">
        <f t="shared" si="20"/>
        <v>0</v>
      </c>
      <c r="AF42" s="1527"/>
      <c r="AG42" s="1528"/>
      <c r="AH42" s="1036"/>
      <c r="AI42" s="1036"/>
      <c r="AJ42" s="1065">
        <f t="shared" si="21"/>
        <v>0</v>
      </c>
      <c r="AL42" s="1065" t="e">
        <f t="shared" si="22"/>
        <v>#DIV/0!</v>
      </c>
      <c r="AM42" s="1065">
        <f t="shared" si="23"/>
        <v>0</v>
      </c>
      <c r="AN42" s="1067">
        <f t="shared" si="24"/>
        <v>0</v>
      </c>
      <c r="AO42" s="1067">
        <f t="shared" si="25"/>
        <v>0</v>
      </c>
      <c r="AP42" s="1067">
        <f t="shared" si="26"/>
        <v>0</v>
      </c>
      <c r="AQ42" s="1067">
        <f t="shared" si="27"/>
        <v>0</v>
      </c>
      <c r="AS42" s="1064">
        <f t="shared" si="28"/>
        <v>0</v>
      </c>
      <c r="IV42" s="1038"/>
    </row>
    <row r="43" spans="1:256" ht="12" hidden="1" customHeight="1">
      <c r="A43" s="882" t="str">
        <f t="shared" si="6"/>
        <v/>
      </c>
      <c r="B43" s="21"/>
      <c r="C43" s="727">
        <f>'VERİ GİRİŞİ'!A76</f>
        <v>0</v>
      </c>
      <c r="D43" s="1542">
        <f>'VERİ GİRİŞİ'!B76</f>
        <v>0</v>
      </c>
      <c r="E43" s="1542"/>
      <c r="F43" s="1542"/>
      <c r="G43" s="1542">
        <f>'VERİ GİRİŞİ'!F76</f>
        <v>0</v>
      </c>
      <c r="H43" s="1542"/>
      <c r="I43" s="1542"/>
      <c r="J43" s="1558">
        <f>'VERİ GİRİŞİ'!J76</f>
        <v>0</v>
      </c>
      <c r="K43" s="1558"/>
      <c r="L43" s="643">
        <f>'VERİ GİRİŞİ'!K76</f>
        <v>0</v>
      </c>
      <c r="M43" s="1525"/>
      <c r="N43" s="1526"/>
      <c r="O43" s="1565">
        <f t="shared" si="15"/>
        <v>0</v>
      </c>
      <c r="P43" s="1565"/>
      <c r="Q43" s="1566"/>
      <c r="R43" s="1525"/>
      <c r="S43" s="1526"/>
      <c r="T43" s="1565">
        <f t="shared" si="16"/>
        <v>0</v>
      </c>
      <c r="U43" s="1565"/>
      <c r="V43" s="1566"/>
      <c r="W43" s="1525"/>
      <c r="X43" s="1526"/>
      <c r="Y43" s="728">
        <f t="shared" si="17"/>
        <v>0</v>
      </c>
      <c r="Z43" s="711"/>
      <c r="AA43" s="712">
        <f t="shared" si="18"/>
        <v>0</v>
      </c>
      <c r="AB43" s="721"/>
      <c r="AC43" s="1525">
        <f t="shared" si="19"/>
        <v>0</v>
      </c>
      <c r="AD43" s="1526"/>
      <c r="AE43" s="1527">
        <f t="shared" si="20"/>
        <v>0</v>
      </c>
      <c r="AF43" s="1527"/>
      <c r="AG43" s="1528"/>
      <c r="AH43" s="1036"/>
      <c r="AI43" s="1036"/>
      <c r="AJ43" s="1065">
        <f t="shared" si="21"/>
        <v>0</v>
      </c>
      <c r="AL43" s="1065" t="e">
        <f t="shared" si="22"/>
        <v>#DIV/0!</v>
      </c>
      <c r="AM43" s="1065">
        <f t="shared" si="23"/>
        <v>0</v>
      </c>
      <c r="AN43" s="1067">
        <f t="shared" si="24"/>
        <v>0</v>
      </c>
      <c r="AO43" s="1067">
        <f t="shared" si="25"/>
        <v>0</v>
      </c>
      <c r="AP43" s="1067">
        <f t="shared" si="26"/>
        <v>0</v>
      </c>
      <c r="AQ43" s="1067">
        <f t="shared" si="27"/>
        <v>0</v>
      </c>
      <c r="AS43" s="1064">
        <f t="shared" si="28"/>
        <v>0</v>
      </c>
      <c r="IV43" s="1038"/>
    </row>
    <row r="44" spans="1:256" ht="12" hidden="1" customHeight="1">
      <c r="A44" s="882" t="str">
        <f t="shared" si="6"/>
        <v/>
      </c>
      <c r="B44" s="21"/>
      <c r="C44" s="727">
        <f>'VERİ GİRİŞİ'!A77</f>
        <v>0</v>
      </c>
      <c r="D44" s="1542">
        <f>'VERİ GİRİŞİ'!B77</f>
        <v>0</v>
      </c>
      <c r="E44" s="1542"/>
      <c r="F44" s="1542"/>
      <c r="G44" s="1542">
        <f>'VERİ GİRİŞİ'!F77</f>
        <v>0</v>
      </c>
      <c r="H44" s="1542"/>
      <c r="I44" s="1542"/>
      <c r="J44" s="1558">
        <f>'VERİ GİRİŞİ'!J77</f>
        <v>0</v>
      </c>
      <c r="K44" s="1558"/>
      <c r="L44" s="643">
        <f>'VERİ GİRİŞİ'!K77</f>
        <v>0</v>
      </c>
      <c r="M44" s="1525"/>
      <c r="N44" s="1526"/>
      <c r="O44" s="1565">
        <f t="shared" si="15"/>
        <v>0</v>
      </c>
      <c r="P44" s="1565"/>
      <c r="Q44" s="1566"/>
      <c r="R44" s="1525"/>
      <c r="S44" s="1526"/>
      <c r="T44" s="1565">
        <f t="shared" si="16"/>
        <v>0</v>
      </c>
      <c r="U44" s="1565"/>
      <c r="V44" s="1566"/>
      <c r="W44" s="1525"/>
      <c r="X44" s="1526"/>
      <c r="Y44" s="728">
        <f t="shared" si="17"/>
        <v>0</v>
      </c>
      <c r="Z44" s="711"/>
      <c r="AA44" s="712">
        <f t="shared" si="18"/>
        <v>0</v>
      </c>
      <c r="AB44" s="721"/>
      <c r="AC44" s="1525">
        <f t="shared" si="19"/>
        <v>0</v>
      </c>
      <c r="AD44" s="1526"/>
      <c r="AE44" s="1527">
        <f t="shared" si="20"/>
        <v>0</v>
      </c>
      <c r="AF44" s="1527"/>
      <c r="AG44" s="1528"/>
      <c r="AH44" s="1036"/>
      <c r="AI44" s="1036"/>
      <c r="AJ44" s="1065">
        <f t="shared" si="21"/>
        <v>0</v>
      </c>
      <c r="AL44" s="1065" t="e">
        <f t="shared" si="22"/>
        <v>#DIV/0!</v>
      </c>
      <c r="AM44" s="1065">
        <f t="shared" si="23"/>
        <v>0</v>
      </c>
      <c r="AN44" s="1067">
        <f t="shared" si="24"/>
        <v>0</v>
      </c>
      <c r="AO44" s="1067">
        <f t="shared" si="25"/>
        <v>0</v>
      </c>
      <c r="AP44" s="1067">
        <f t="shared" si="26"/>
        <v>0</v>
      </c>
      <c r="AQ44" s="1067">
        <f t="shared" si="27"/>
        <v>0</v>
      </c>
      <c r="AS44" s="1064">
        <f t="shared" si="28"/>
        <v>0</v>
      </c>
      <c r="IV44" s="1038"/>
    </row>
    <row r="45" spans="1:256" ht="12" hidden="1" customHeight="1">
      <c r="A45" s="882" t="str">
        <f t="shared" si="6"/>
        <v/>
      </c>
      <c r="B45" s="21"/>
      <c r="C45" s="727">
        <f>'VERİ GİRİŞİ'!A78</f>
        <v>0</v>
      </c>
      <c r="D45" s="1542">
        <f>'VERİ GİRİŞİ'!B78</f>
        <v>0</v>
      </c>
      <c r="E45" s="1542"/>
      <c r="F45" s="1542"/>
      <c r="G45" s="1542">
        <f>'VERİ GİRİŞİ'!F78</f>
        <v>0</v>
      </c>
      <c r="H45" s="1542"/>
      <c r="I45" s="1542"/>
      <c r="J45" s="1558">
        <f>'VERİ GİRİŞİ'!J78</f>
        <v>0</v>
      </c>
      <c r="K45" s="1558"/>
      <c r="L45" s="643">
        <f>'VERİ GİRİŞİ'!K78</f>
        <v>0</v>
      </c>
      <c r="M45" s="1525"/>
      <c r="N45" s="1526"/>
      <c r="O45" s="1565">
        <f t="shared" si="15"/>
        <v>0</v>
      </c>
      <c r="P45" s="1565"/>
      <c r="Q45" s="1566"/>
      <c r="R45" s="1525"/>
      <c r="S45" s="1526"/>
      <c r="T45" s="1565">
        <f t="shared" si="16"/>
        <v>0</v>
      </c>
      <c r="U45" s="1565"/>
      <c r="V45" s="1566"/>
      <c r="W45" s="1525"/>
      <c r="X45" s="1526"/>
      <c r="Y45" s="728">
        <f t="shared" si="17"/>
        <v>0</v>
      </c>
      <c r="Z45" s="711"/>
      <c r="AA45" s="712">
        <f t="shared" si="18"/>
        <v>0</v>
      </c>
      <c r="AB45" s="721"/>
      <c r="AC45" s="1525">
        <f t="shared" si="19"/>
        <v>0</v>
      </c>
      <c r="AD45" s="1526"/>
      <c r="AE45" s="1527">
        <f t="shared" si="20"/>
        <v>0</v>
      </c>
      <c r="AF45" s="1527"/>
      <c r="AG45" s="1528"/>
      <c r="AH45" s="1036"/>
      <c r="AI45" s="1036"/>
      <c r="AJ45" s="1065">
        <f t="shared" si="21"/>
        <v>0</v>
      </c>
      <c r="AL45" s="1065" t="e">
        <f t="shared" si="22"/>
        <v>#DIV/0!</v>
      </c>
      <c r="AM45" s="1065">
        <f t="shared" si="23"/>
        <v>0</v>
      </c>
      <c r="AN45" s="1067">
        <f t="shared" si="24"/>
        <v>0</v>
      </c>
      <c r="AO45" s="1067">
        <f t="shared" si="25"/>
        <v>0</v>
      </c>
      <c r="AP45" s="1067">
        <f t="shared" si="26"/>
        <v>0</v>
      </c>
      <c r="AQ45" s="1067">
        <f t="shared" si="27"/>
        <v>0</v>
      </c>
      <c r="AS45" s="1064">
        <f t="shared" si="28"/>
        <v>0</v>
      </c>
      <c r="IV45" s="1038"/>
    </row>
    <row r="46" spans="1:256" ht="12" hidden="1" customHeight="1">
      <c r="A46" s="882" t="str">
        <f t="shared" si="6"/>
        <v/>
      </c>
      <c r="B46" s="21"/>
      <c r="C46" s="727">
        <f>'VERİ GİRİŞİ'!A79</f>
        <v>0</v>
      </c>
      <c r="D46" s="1542">
        <f>'VERİ GİRİŞİ'!B79</f>
        <v>0</v>
      </c>
      <c r="E46" s="1542"/>
      <c r="F46" s="1542"/>
      <c r="G46" s="1542">
        <f>'VERİ GİRİŞİ'!F79</f>
        <v>0</v>
      </c>
      <c r="H46" s="1542"/>
      <c r="I46" s="1542"/>
      <c r="J46" s="1558">
        <f>'VERİ GİRİŞİ'!J79</f>
        <v>0</v>
      </c>
      <c r="K46" s="1558"/>
      <c r="L46" s="643">
        <f>'VERİ GİRİŞİ'!K79</f>
        <v>0</v>
      </c>
      <c r="M46" s="1525"/>
      <c r="N46" s="1526"/>
      <c r="O46" s="1565">
        <f t="shared" si="15"/>
        <v>0</v>
      </c>
      <c r="P46" s="1565"/>
      <c r="Q46" s="1566"/>
      <c r="R46" s="1525"/>
      <c r="S46" s="1526"/>
      <c r="T46" s="1565">
        <f t="shared" si="16"/>
        <v>0</v>
      </c>
      <c r="U46" s="1565"/>
      <c r="V46" s="1566"/>
      <c r="W46" s="1525"/>
      <c r="X46" s="1526"/>
      <c r="Y46" s="728">
        <f t="shared" si="17"/>
        <v>0</v>
      </c>
      <c r="Z46" s="711"/>
      <c r="AA46" s="712">
        <f t="shared" si="18"/>
        <v>0</v>
      </c>
      <c r="AB46" s="721"/>
      <c r="AC46" s="1525">
        <f t="shared" si="19"/>
        <v>0</v>
      </c>
      <c r="AD46" s="1526"/>
      <c r="AE46" s="1527">
        <f t="shared" si="20"/>
        <v>0</v>
      </c>
      <c r="AF46" s="1527"/>
      <c r="AG46" s="1528"/>
      <c r="AH46" s="1036"/>
      <c r="AI46" s="1036"/>
      <c r="AJ46" s="1065">
        <f t="shared" si="21"/>
        <v>0</v>
      </c>
      <c r="AL46" s="1065" t="e">
        <f t="shared" si="22"/>
        <v>#DIV/0!</v>
      </c>
      <c r="AM46" s="1065">
        <f t="shared" si="23"/>
        <v>0</v>
      </c>
      <c r="AN46" s="1067">
        <f t="shared" si="24"/>
        <v>0</v>
      </c>
      <c r="AO46" s="1067">
        <f t="shared" si="25"/>
        <v>0</v>
      </c>
      <c r="AP46" s="1067">
        <f t="shared" si="26"/>
        <v>0</v>
      </c>
      <c r="AQ46" s="1067">
        <f t="shared" si="27"/>
        <v>0</v>
      </c>
      <c r="AS46" s="1064">
        <f t="shared" si="28"/>
        <v>0</v>
      </c>
      <c r="IV46" s="1038"/>
    </row>
    <row r="47" spans="1:256" ht="12" hidden="1" customHeight="1">
      <c r="A47" s="882" t="str">
        <f t="shared" si="6"/>
        <v/>
      </c>
      <c r="B47" s="21"/>
      <c r="C47" s="727">
        <f>'VERİ GİRİŞİ'!A80</f>
        <v>0</v>
      </c>
      <c r="D47" s="1542">
        <f>'VERİ GİRİŞİ'!B80</f>
        <v>0</v>
      </c>
      <c r="E47" s="1542"/>
      <c r="F47" s="1542"/>
      <c r="G47" s="1542">
        <f>'VERİ GİRİŞİ'!F80</f>
        <v>0</v>
      </c>
      <c r="H47" s="1542"/>
      <c r="I47" s="1542"/>
      <c r="J47" s="1558">
        <f>'VERİ GİRİŞİ'!J80</f>
        <v>0</v>
      </c>
      <c r="K47" s="1558"/>
      <c r="L47" s="643">
        <f>'VERİ GİRİŞİ'!K80</f>
        <v>0</v>
      </c>
      <c r="M47" s="1525"/>
      <c r="N47" s="1526"/>
      <c r="O47" s="1565">
        <f t="shared" si="15"/>
        <v>0</v>
      </c>
      <c r="P47" s="1565"/>
      <c r="Q47" s="1566"/>
      <c r="R47" s="1525"/>
      <c r="S47" s="1526"/>
      <c r="T47" s="1565">
        <f t="shared" si="16"/>
        <v>0</v>
      </c>
      <c r="U47" s="1565"/>
      <c r="V47" s="1566"/>
      <c r="W47" s="1525"/>
      <c r="X47" s="1526"/>
      <c r="Y47" s="728">
        <f t="shared" si="17"/>
        <v>0</v>
      </c>
      <c r="Z47" s="711"/>
      <c r="AA47" s="712">
        <f t="shared" si="18"/>
        <v>0</v>
      </c>
      <c r="AB47" s="721"/>
      <c r="AC47" s="1525">
        <f t="shared" si="19"/>
        <v>0</v>
      </c>
      <c r="AD47" s="1526"/>
      <c r="AE47" s="1527">
        <f t="shared" si="20"/>
        <v>0</v>
      </c>
      <c r="AF47" s="1527"/>
      <c r="AG47" s="1528"/>
      <c r="AH47" s="1036"/>
      <c r="AI47" s="1036"/>
      <c r="AJ47" s="1065">
        <f t="shared" si="21"/>
        <v>0</v>
      </c>
      <c r="AL47" s="1065" t="e">
        <f t="shared" si="22"/>
        <v>#DIV/0!</v>
      </c>
      <c r="AM47" s="1065">
        <f t="shared" si="23"/>
        <v>0</v>
      </c>
      <c r="AN47" s="1067">
        <f t="shared" si="24"/>
        <v>0</v>
      </c>
      <c r="AO47" s="1067">
        <f t="shared" si="25"/>
        <v>0</v>
      </c>
      <c r="AP47" s="1067">
        <f t="shared" si="26"/>
        <v>0</v>
      </c>
      <c r="AQ47" s="1067">
        <f t="shared" si="27"/>
        <v>0</v>
      </c>
      <c r="AS47" s="1064">
        <f t="shared" si="28"/>
        <v>0</v>
      </c>
      <c r="IV47" s="1038"/>
    </row>
    <row r="48" spans="1:256" ht="12" hidden="1" customHeight="1">
      <c r="A48" s="882" t="str">
        <f t="shared" si="6"/>
        <v/>
      </c>
      <c r="B48" s="21"/>
      <c r="C48" s="727">
        <f>'VERİ GİRİŞİ'!A81</f>
        <v>0</v>
      </c>
      <c r="D48" s="1542">
        <f>'VERİ GİRİŞİ'!B81</f>
        <v>0</v>
      </c>
      <c r="E48" s="1542"/>
      <c r="F48" s="1542"/>
      <c r="G48" s="1542">
        <f>'VERİ GİRİŞİ'!F81</f>
        <v>0</v>
      </c>
      <c r="H48" s="1542"/>
      <c r="I48" s="1542"/>
      <c r="J48" s="1558">
        <f>'VERİ GİRİŞİ'!J81</f>
        <v>0</v>
      </c>
      <c r="K48" s="1558"/>
      <c r="L48" s="643">
        <f>'VERİ GİRİŞİ'!K81</f>
        <v>0</v>
      </c>
      <c r="M48" s="1525"/>
      <c r="N48" s="1526"/>
      <c r="O48" s="1565">
        <f t="shared" si="15"/>
        <v>0</v>
      </c>
      <c r="P48" s="1565"/>
      <c r="Q48" s="1566"/>
      <c r="R48" s="1525"/>
      <c r="S48" s="1526"/>
      <c r="T48" s="1565">
        <f t="shared" si="16"/>
        <v>0</v>
      </c>
      <c r="U48" s="1565"/>
      <c r="V48" s="1566"/>
      <c r="W48" s="1525"/>
      <c r="X48" s="1526"/>
      <c r="Y48" s="728">
        <f t="shared" si="17"/>
        <v>0</v>
      </c>
      <c r="Z48" s="711"/>
      <c r="AA48" s="712">
        <f t="shared" si="18"/>
        <v>0</v>
      </c>
      <c r="AB48" s="721"/>
      <c r="AC48" s="1525">
        <f t="shared" si="19"/>
        <v>0</v>
      </c>
      <c r="AD48" s="1526"/>
      <c r="AE48" s="1527">
        <f t="shared" si="20"/>
        <v>0</v>
      </c>
      <c r="AF48" s="1527"/>
      <c r="AG48" s="1528"/>
      <c r="AH48" s="1036"/>
      <c r="AI48" s="1036"/>
      <c r="AJ48" s="1065">
        <f t="shared" si="21"/>
        <v>0</v>
      </c>
      <c r="AL48" s="1065" t="e">
        <f t="shared" si="22"/>
        <v>#DIV/0!</v>
      </c>
      <c r="AM48" s="1065">
        <f t="shared" si="23"/>
        <v>0</v>
      </c>
      <c r="AN48" s="1067">
        <f t="shared" si="24"/>
        <v>0</v>
      </c>
      <c r="AO48" s="1067">
        <f t="shared" si="25"/>
        <v>0</v>
      </c>
      <c r="AP48" s="1067">
        <f t="shared" si="26"/>
        <v>0</v>
      </c>
      <c r="AQ48" s="1067">
        <f t="shared" si="27"/>
        <v>0</v>
      </c>
      <c r="AS48" s="1064">
        <f t="shared" si="28"/>
        <v>0</v>
      </c>
      <c r="IV48" s="1038"/>
    </row>
    <row r="49" spans="1:256" ht="12" hidden="1" customHeight="1">
      <c r="A49" s="882" t="str">
        <f t="shared" si="6"/>
        <v/>
      </c>
      <c r="B49" s="21"/>
      <c r="C49" s="727">
        <f>'VERİ GİRİŞİ'!A82</f>
        <v>0</v>
      </c>
      <c r="D49" s="1542">
        <f>'VERİ GİRİŞİ'!B82</f>
        <v>0</v>
      </c>
      <c r="E49" s="1542"/>
      <c r="F49" s="1542"/>
      <c r="G49" s="1542">
        <f>'VERİ GİRİŞİ'!F82</f>
        <v>0</v>
      </c>
      <c r="H49" s="1542"/>
      <c r="I49" s="1542"/>
      <c r="J49" s="1558">
        <f>'VERİ GİRİŞİ'!J82</f>
        <v>0</v>
      </c>
      <c r="K49" s="1558"/>
      <c r="L49" s="643">
        <f>'VERİ GİRİŞİ'!K82</f>
        <v>0</v>
      </c>
      <c r="M49" s="1525"/>
      <c r="N49" s="1526"/>
      <c r="O49" s="1565">
        <f t="shared" si="15"/>
        <v>0</v>
      </c>
      <c r="P49" s="1565"/>
      <c r="Q49" s="1566"/>
      <c r="R49" s="1525"/>
      <c r="S49" s="1526"/>
      <c r="T49" s="1565">
        <f t="shared" si="16"/>
        <v>0</v>
      </c>
      <c r="U49" s="1565"/>
      <c r="V49" s="1566"/>
      <c r="W49" s="1525"/>
      <c r="X49" s="1526"/>
      <c r="Y49" s="728">
        <f t="shared" si="17"/>
        <v>0</v>
      </c>
      <c r="Z49" s="711"/>
      <c r="AA49" s="712">
        <f t="shared" si="18"/>
        <v>0</v>
      </c>
      <c r="AB49" s="721"/>
      <c r="AC49" s="1525">
        <f t="shared" si="19"/>
        <v>0</v>
      </c>
      <c r="AD49" s="1526"/>
      <c r="AE49" s="1527">
        <f t="shared" si="20"/>
        <v>0</v>
      </c>
      <c r="AF49" s="1527"/>
      <c r="AG49" s="1528"/>
      <c r="AH49" s="1036"/>
      <c r="AI49" s="1036"/>
      <c r="AJ49" s="1065">
        <f t="shared" si="21"/>
        <v>0</v>
      </c>
      <c r="AL49" s="1065" t="e">
        <f t="shared" si="22"/>
        <v>#DIV/0!</v>
      </c>
      <c r="AM49" s="1065">
        <f t="shared" si="23"/>
        <v>0</v>
      </c>
      <c r="AN49" s="1067">
        <f t="shared" si="24"/>
        <v>0</v>
      </c>
      <c r="AO49" s="1067">
        <f t="shared" si="25"/>
        <v>0</v>
      </c>
      <c r="AP49" s="1067">
        <f t="shared" si="26"/>
        <v>0</v>
      </c>
      <c r="AQ49" s="1067">
        <f t="shared" si="27"/>
        <v>0</v>
      </c>
      <c r="AS49" s="1064">
        <f t="shared" si="28"/>
        <v>0</v>
      </c>
      <c r="IV49" s="1038"/>
    </row>
    <row r="50" spans="1:256" ht="12" hidden="1" customHeight="1">
      <c r="A50" s="882" t="str">
        <f t="shared" si="6"/>
        <v/>
      </c>
      <c r="B50" s="21"/>
      <c r="C50" s="727">
        <f>'VERİ GİRİŞİ'!A83</f>
        <v>0</v>
      </c>
      <c r="D50" s="1542">
        <f>'VERİ GİRİŞİ'!B83</f>
        <v>0</v>
      </c>
      <c r="E50" s="1542"/>
      <c r="F50" s="1542"/>
      <c r="G50" s="1542">
        <f>'VERİ GİRİŞİ'!F83</f>
        <v>0</v>
      </c>
      <c r="H50" s="1542"/>
      <c r="I50" s="1542"/>
      <c r="J50" s="1558">
        <f>'VERİ GİRİŞİ'!J83</f>
        <v>0</v>
      </c>
      <c r="K50" s="1558"/>
      <c r="L50" s="643">
        <f>'VERİ GİRİŞİ'!K83</f>
        <v>0</v>
      </c>
      <c r="M50" s="1525"/>
      <c r="N50" s="1526"/>
      <c r="O50" s="1565">
        <f t="shared" si="15"/>
        <v>0</v>
      </c>
      <c r="P50" s="1565"/>
      <c r="Q50" s="1566"/>
      <c r="R50" s="1525"/>
      <c r="S50" s="1526"/>
      <c r="T50" s="1565">
        <f t="shared" si="16"/>
        <v>0</v>
      </c>
      <c r="U50" s="1565"/>
      <c r="V50" s="1566"/>
      <c r="W50" s="1525"/>
      <c r="X50" s="1526"/>
      <c r="Y50" s="728">
        <f t="shared" si="17"/>
        <v>0</v>
      </c>
      <c r="Z50" s="711"/>
      <c r="AA50" s="712">
        <f t="shared" si="18"/>
        <v>0</v>
      </c>
      <c r="AB50" s="721"/>
      <c r="AC50" s="1525">
        <f t="shared" si="19"/>
        <v>0</v>
      </c>
      <c r="AD50" s="1526"/>
      <c r="AE50" s="1527">
        <f t="shared" si="20"/>
        <v>0</v>
      </c>
      <c r="AF50" s="1527"/>
      <c r="AG50" s="1528"/>
      <c r="AH50" s="1036"/>
      <c r="AI50" s="1036"/>
      <c r="AJ50" s="1065">
        <f t="shared" si="21"/>
        <v>0</v>
      </c>
      <c r="AL50" s="1065" t="e">
        <f t="shared" si="22"/>
        <v>#DIV/0!</v>
      </c>
      <c r="AM50" s="1065">
        <f t="shared" si="23"/>
        <v>0</v>
      </c>
      <c r="AN50" s="1067">
        <f t="shared" si="24"/>
        <v>0</v>
      </c>
      <c r="AO50" s="1067">
        <f t="shared" si="25"/>
        <v>0</v>
      </c>
      <c r="AP50" s="1067">
        <f t="shared" si="26"/>
        <v>0</v>
      </c>
      <c r="AQ50" s="1067">
        <f t="shared" si="27"/>
        <v>0</v>
      </c>
      <c r="AS50" s="1064">
        <f t="shared" si="28"/>
        <v>0</v>
      </c>
      <c r="IV50" s="1038"/>
    </row>
    <row r="51" spans="1:256" ht="12" hidden="1" customHeight="1">
      <c r="A51" s="882" t="str">
        <f t="shared" si="6"/>
        <v/>
      </c>
      <c r="B51" s="21"/>
      <c r="C51" s="727">
        <f>'VERİ GİRİŞİ'!A84</f>
        <v>0</v>
      </c>
      <c r="D51" s="1542">
        <f>'VERİ GİRİŞİ'!B84</f>
        <v>0</v>
      </c>
      <c r="E51" s="1542"/>
      <c r="F51" s="1542"/>
      <c r="G51" s="1542">
        <f>'VERİ GİRİŞİ'!F84</f>
        <v>0</v>
      </c>
      <c r="H51" s="1542"/>
      <c r="I51" s="1542"/>
      <c r="J51" s="1558">
        <f>'VERİ GİRİŞİ'!J84</f>
        <v>0</v>
      </c>
      <c r="K51" s="1558"/>
      <c r="L51" s="643">
        <f>'VERİ GİRİŞİ'!K84</f>
        <v>0</v>
      </c>
      <c r="M51" s="1525"/>
      <c r="N51" s="1526"/>
      <c r="O51" s="1565">
        <f t="shared" si="15"/>
        <v>0</v>
      </c>
      <c r="P51" s="1565"/>
      <c r="Q51" s="1566"/>
      <c r="R51" s="1525"/>
      <c r="S51" s="1526"/>
      <c r="T51" s="1565">
        <f t="shared" si="16"/>
        <v>0</v>
      </c>
      <c r="U51" s="1565"/>
      <c r="V51" s="1566"/>
      <c r="W51" s="1525"/>
      <c r="X51" s="1526"/>
      <c r="Y51" s="728">
        <f t="shared" si="17"/>
        <v>0</v>
      </c>
      <c r="Z51" s="711"/>
      <c r="AA51" s="712">
        <f t="shared" si="18"/>
        <v>0</v>
      </c>
      <c r="AB51" s="721"/>
      <c r="AC51" s="1525">
        <f t="shared" si="19"/>
        <v>0</v>
      </c>
      <c r="AD51" s="1526"/>
      <c r="AE51" s="1527">
        <f t="shared" si="20"/>
        <v>0</v>
      </c>
      <c r="AF51" s="1527"/>
      <c r="AG51" s="1528"/>
      <c r="AH51" s="1036"/>
      <c r="AI51" s="1036"/>
      <c r="AJ51" s="1065">
        <f t="shared" si="21"/>
        <v>0</v>
      </c>
      <c r="AL51" s="1065" t="e">
        <f t="shared" si="22"/>
        <v>#DIV/0!</v>
      </c>
      <c r="AM51" s="1065">
        <f t="shared" si="23"/>
        <v>0</v>
      </c>
      <c r="AN51" s="1067">
        <f t="shared" si="24"/>
        <v>0</v>
      </c>
      <c r="AO51" s="1067">
        <f t="shared" si="25"/>
        <v>0</v>
      </c>
      <c r="AP51" s="1067">
        <f t="shared" si="26"/>
        <v>0</v>
      </c>
      <c r="AQ51" s="1067">
        <f t="shared" si="27"/>
        <v>0</v>
      </c>
      <c r="AS51" s="1064">
        <f t="shared" si="28"/>
        <v>0</v>
      </c>
      <c r="IV51" s="1038"/>
    </row>
    <row r="52" spans="1:256" ht="12" hidden="1" customHeight="1">
      <c r="A52" s="882" t="str">
        <f t="shared" si="6"/>
        <v/>
      </c>
      <c r="B52" s="21"/>
      <c r="C52" s="727">
        <f>'VERİ GİRİŞİ'!A85</f>
        <v>0</v>
      </c>
      <c r="D52" s="1542">
        <f>'VERİ GİRİŞİ'!B85</f>
        <v>0</v>
      </c>
      <c r="E52" s="1542"/>
      <c r="F52" s="1542"/>
      <c r="G52" s="1542">
        <f>'VERİ GİRİŞİ'!F85</f>
        <v>0</v>
      </c>
      <c r="H52" s="1542"/>
      <c r="I52" s="1542"/>
      <c r="J52" s="1558">
        <f>'VERİ GİRİŞİ'!J85</f>
        <v>0</v>
      </c>
      <c r="K52" s="1558"/>
      <c r="L52" s="643">
        <f>'VERİ GİRİŞİ'!K85</f>
        <v>0</v>
      </c>
      <c r="M52" s="1525"/>
      <c r="N52" s="1526"/>
      <c r="O52" s="1565">
        <f t="shared" si="15"/>
        <v>0</v>
      </c>
      <c r="P52" s="1565"/>
      <c r="Q52" s="1566"/>
      <c r="R52" s="1525"/>
      <c r="S52" s="1526"/>
      <c r="T52" s="1565">
        <f t="shared" si="16"/>
        <v>0</v>
      </c>
      <c r="U52" s="1565"/>
      <c r="V52" s="1566"/>
      <c r="W52" s="1525"/>
      <c r="X52" s="1526"/>
      <c r="Y52" s="728">
        <f t="shared" si="17"/>
        <v>0</v>
      </c>
      <c r="Z52" s="711"/>
      <c r="AA52" s="712">
        <f t="shared" si="18"/>
        <v>0</v>
      </c>
      <c r="AB52" s="721"/>
      <c r="AC52" s="1525">
        <f t="shared" si="19"/>
        <v>0</v>
      </c>
      <c r="AD52" s="1526"/>
      <c r="AE52" s="1527">
        <f t="shared" si="20"/>
        <v>0</v>
      </c>
      <c r="AF52" s="1527"/>
      <c r="AG52" s="1528"/>
      <c r="AH52" s="1036"/>
      <c r="AI52" s="1036"/>
      <c r="AJ52" s="1065">
        <f t="shared" si="21"/>
        <v>0</v>
      </c>
      <c r="AL52" s="1065" t="e">
        <f t="shared" si="22"/>
        <v>#DIV/0!</v>
      </c>
      <c r="AM52" s="1065">
        <f t="shared" si="23"/>
        <v>0</v>
      </c>
      <c r="AN52" s="1067">
        <f t="shared" si="24"/>
        <v>0</v>
      </c>
      <c r="AO52" s="1067">
        <f t="shared" si="25"/>
        <v>0</v>
      </c>
      <c r="AP52" s="1067">
        <f t="shared" si="26"/>
        <v>0</v>
      </c>
      <c r="AQ52" s="1067">
        <f t="shared" si="27"/>
        <v>0</v>
      </c>
      <c r="AS52" s="1064">
        <f t="shared" si="28"/>
        <v>0</v>
      </c>
      <c r="IV52" s="1038"/>
    </row>
    <row r="53" spans="1:256" ht="12" hidden="1" customHeight="1">
      <c r="A53" s="882" t="str">
        <f t="shared" si="6"/>
        <v/>
      </c>
      <c r="B53" s="21"/>
      <c r="C53" s="727">
        <f>'VERİ GİRİŞİ'!A86</f>
        <v>0</v>
      </c>
      <c r="D53" s="1542">
        <f>'VERİ GİRİŞİ'!B86</f>
        <v>0</v>
      </c>
      <c r="E53" s="1542"/>
      <c r="F53" s="1542"/>
      <c r="G53" s="1542">
        <f>'VERİ GİRİŞİ'!F86</f>
        <v>0</v>
      </c>
      <c r="H53" s="1542"/>
      <c r="I53" s="1542"/>
      <c r="J53" s="1558">
        <f>'VERİ GİRİŞİ'!J86</f>
        <v>0</v>
      </c>
      <c r="K53" s="1558"/>
      <c r="L53" s="643">
        <f>'VERİ GİRİŞİ'!K86</f>
        <v>0</v>
      </c>
      <c r="M53" s="1525"/>
      <c r="N53" s="1526"/>
      <c r="O53" s="1565">
        <f t="shared" si="15"/>
        <v>0</v>
      </c>
      <c r="P53" s="1565"/>
      <c r="Q53" s="1566"/>
      <c r="R53" s="1525"/>
      <c r="S53" s="1526"/>
      <c r="T53" s="1565">
        <f t="shared" si="16"/>
        <v>0</v>
      </c>
      <c r="U53" s="1565"/>
      <c r="V53" s="1566"/>
      <c r="W53" s="1525"/>
      <c r="X53" s="1526"/>
      <c r="Y53" s="728">
        <f t="shared" si="17"/>
        <v>0</v>
      </c>
      <c r="Z53" s="711"/>
      <c r="AA53" s="712">
        <f t="shared" si="18"/>
        <v>0</v>
      </c>
      <c r="AB53" s="721"/>
      <c r="AC53" s="1525">
        <f t="shared" si="19"/>
        <v>0</v>
      </c>
      <c r="AD53" s="1526"/>
      <c r="AE53" s="1527">
        <f t="shared" si="20"/>
        <v>0</v>
      </c>
      <c r="AF53" s="1527"/>
      <c r="AG53" s="1528"/>
      <c r="AH53" s="1036"/>
      <c r="AI53" s="1036"/>
      <c r="AJ53" s="1065">
        <f t="shared" si="21"/>
        <v>0</v>
      </c>
      <c r="AL53" s="1065" t="e">
        <f t="shared" si="22"/>
        <v>#DIV/0!</v>
      </c>
      <c r="AM53" s="1065">
        <f t="shared" si="23"/>
        <v>0</v>
      </c>
      <c r="AN53" s="1067">
        <f t="shared" si="24"/>
        <v>0</v>
      </c>
      <c r="AO53" s="1067">
        <f t="shared" si="25"/>
        <v>0</v>
      </c>
      <c r="AP53" s="1067">
        <f t="shared" si="26"/>
        <v>0</v>
      </c>
      <c r="AQ53" s="1067">
        <f t="shared" si="27"/>
        <v>0</v>
      </c>
      <c r="AS53" s="1064">
        <f t="shared" si="28"/>
        <v>0</v>
      </c>
      <c r="IV53" s="1038"/>
    </row>
    <row r="54" spans="1:256" ht="12" hidden="1" customHeight="1">
      <c r="A54" s="882" t="str">
        <f t="shared" si="6"/>
        <v/>
      </c>
      <c r="B54" s="21"/>
      <c r="C54" s="727">
        <f>'VERİ GİRİŞİ'!A87</f>
        <v>0</v>
      </c>
      <c r="D54" s="1542">
        <f>'VERİ GİRİŞİ'!B87</f>
        <v>0</v>
      </c>
      <c r="E54" s="1542"/>
      <c r="F54" s="1542"/>
      <c r="G54" s="1542">
        <f>'VERİ GİRİŞİ'!F87</f>
        <v>0</v>
      </c>
      <c r="H54" s="1542"/>
      <c r="I54" s="1542"/>
      <c r="J54" s="1558">
        <f>'VERİ GİRİŞİ'!J87</f>
        <v>0</v>
      </c>
      <c r="K54" s="1558"/>
      <c r="L54" s="643">
        <f>'VERİ GİRİŞİ'!K87</f>
        <v>0</v>
      </c>
      <c r="M54" s="1525"/>
      <c r="N54" s="1526"/>
      <c r="O54" s="1565">
        <f t="shared" si="15"/>
        <v>0</v>
      </c>
      <c r="P54" s="1565"/>
      <c r="Q54" s="1566"/>
      <c r="R54" s="1525"/>
      <c r="S54" s="1526"/>
      <c r="T54" s="1565">
        <f t="shared" si="16"/>
        <v>0</v>
      </c>
      <c r="U54" s="1565"/>
      <c r="V54" s="1566"/>
      <c r="W54" s="1525"/>
      <c r="X54" s="1526"/>
      <c r="Y54" s="728">
        <f t="shared" si="17"/>
        <v>0</v>
      </c>
      <c r="Z54" s="711"/>
      <c r="AA54" s="712">
        <f t="shared" si="18"/>
        <v>0</v>
      </c>
      <c r="AB54" s="721"/>
      <c r="AC54" s="1525">
        <f t="shared" si="19"/>
        <v>0</v>
      </c>
      <c r="AD54" s="1526"/>
      <c r="AE54" s="1527">
        <f t="shared" si="20"/>
        <v>0</v>
      </c>
      <c r="AF54" s="1527"/>
      <c r="AG54" s="1528"/>
      <c r="AH54" s="1036"/>
      <c r="AI54" s="1036"/>
      <c r="AJ54" s="1065">
        <f t="shared" si="21"/>
        <v>0</v>
      </c>
      <c r="AL54" s="1065" t="e">
        <f t="shared" si="22"/>
        <v>#DIV/0!</v>
      </c>
      <c r="AM54" s="1065">
        <f t="shared" si="23"/>
        <v>0</v>
      </c>
      <c r="AN54" s="1067">
        <f t="shared" si="24"/>
        <v>0</v>
      </c>
      <c r="AO54" s="1067">
        <f t="shared" si="25"/>
        <v>0</v>
      </c>
      <c r="AP54" s="1067">
        <f t="shared" si="26"/>
        <v>0</v>
      </c>
      <c r="AQ54" s="1067">
        <f t="shared" si="27"/>
        <v>0</v>
      </c>
      <c r="AS54" s="1064">
        <f t="shared" si="28"/>
        <v>0</v>
      </c>
      <c r="IV54" s="1038"/>
    </row>
    <row r="55" spans="1:256" ht="12" hidden="1" customHeight="1">
      <c r="A55" s="882" t="str">
        <f t="shared" si="6"/>
        <v/>
      </c>
      <c r="B55" s="21"/>
      <c r="C55" s="727">
        <f>'VERİ GİRİŞİ'!A88</f>
        <v>0</v>
      </c>
      <c r="D55" s="1542">
        <f>'VERİ GİRİŞİ'!B88</f>
        <v>0</v>
      </c>
      <c r="E55" s="1542"/>
      <c r="F55" s="1542"/>
      <c r="G55" s="1542">
        <f>'VERİ GİRİŞİ'!F88</f>
        <v>0</v>
      </c>
      <c r="H55" s="1542"/>
      <c r="I55" s="1542"/>
      <c r="J55" s="1558">
        <f>'VERİ GİRİŞİ'!J88</f>
        <v>0</v>
      </c>
      <c r="K55" s="1558"/>
      <c r="L55" s="643">
        <f>'VERİ GİRİŞİ'!K88</f>
        <v>0</v>
      </c>
      <c r="M55" s="1525"/>
      <c r="N55" s="1526"/>
      <c r="O55" s="1565">
        <f t="shared" si="15"/>
        <v>0</v>
      </c>
      <c r="P55" s="1565"/>
      <c r="Q55" s="1566"/>
      <c r="R55" s="1525"/>
      <c r="S55" s="1526"/>
      <c r="T55" s="1565">
        <f t="shared" si="16"/>
        <v>0</v>
      </c>
      <c r="U55" s="1565"/>
      <c r="V55" s="1566"/>
      <c r="W55" s="1525"/>
      <c r="X55" s="1526"/>
      <c r="Y55" s="728">
        <f t="shared" si="17"/>
        <v>0</v>
      </c>
      <c r="Z55" s="711"/>
      <c r="AA55" s="712">
        <f t="shared" si="18"/>
        <v>0</v>
      </c>
      <c r="AB55" s="721"/>
      <c r="AC55" s="1525">
        <f t="shared" si="19"/>
        <v>0</v>
      </c>
      <c r="AD55" s="1526"/>
      <c r="AE55" s="1527">
        <f t="shared" si="20"/>
        <v>0</v>
      </c>
      <c r="AF55" s="1527"/>
      <c r="AG55" s="1528"/>
      <c r="AH55" s="1036"/>
      <c r="AI55" s="1036"/>
      <c r="AJ55" s="1065">
        <f t="shared" si="21"/>
        <v>0</v>
      </c>
      <c r="AL55" s="1065" t="e">
        <f t="shared" si="22"/>
        <v>#DIV/0!</v>
      </c>
      <c r="AM55" s="1065">
        <f t="shared" si="23"/>
        <v>0</v>
      </c>
      <c r="AN55" s="1067">
        <f t="shared" si="24"/>
        <v>0</v>
      </c>
      <c r="AO55" s="1067">
        <f t="shared" si="25"/>
        <v>0</v>
      </c>
      <c r="AP55" s="1067">
        <f t="shared" si="26"/>
        <v>0</v>
      </c>
      <c r="AQ55" s="1067">
        <f t="shared" si="27"/>
        <v>0</v>
      </c>
      <c r="AS55" s="1064">
        <f t="shared" si="28"/>
        <v>0</v>
      </c>
      <c r="IV55" s="1038"/>
    </row>
    <row r="56" spans="1:256" ht="12" hidden="1" customHeight="1">
      <c r="A56" s="882" t="str">
        <f t="shared" si="6"/>
        <v/>
      </c>
      <c r="B56" s="21"/>
      <c r="C56" s="727">
        <f>'VERİ GİRİŞİ'!A89</f>
        <v>0</v>
      </c>
      <c r="D56" s="1542">
        <f>'VERİ GİRİŞİ'!B89</f>
        <v>0</v>
      </c>
      <c r="E56" s="1542"/>
      <c r="F56" s="1542"/>
      <c r="G56" s="1542">
        <f>'VERİ GİRİŞİ'!F89</f>
        <v>0</v>
      </c>
      <c r="H56" s="1542"/>
      <c r="I56" s="1542"/>
      <c r="J56" s="1558">
        <f>'VERİ GİRİŞİ'!J89</f>
        <v>0</v>
      </c>
      <c r="K56" s="1558"/>
      <c r="L56" s="643">
        <f>'VERİ GİRİŞİ'!K89</f>
        <v>0</v>
      </c>
      <c r="M56" s="1525"/>
      <c r="N56" s="1526"/>
      <c r="O56" s="1565">
        <f t="shared" si="15"/>
        <v>0</v>
      </c>
      <c r="P56" s="1565"/>
      <c r="Q56" s="1566"/>
      <c r="R56" s="1525"/>
      <c r="S56" s="1526"/>
      <c r="T56" s="1565">
        <f t="shared" si="16"/>
        <v>0</v>
      </c>
      <c r="U56" s="1565"/>
      <c r="V56" s="1566"/>
      <c r="W56" s="1525"/>
      <c r="X56" s="1526"/>
      <c r="Y56" s="728">
        <f t="shared" si="17"/>
        <v>0</v>
      </c>
      <c r="Z56" s="711"/>
      <c r="AA56" s="712">
        <f t="shared" si="18"/>
        <v>0</v>
      </c>
      <c r="AB56" s="721"/>
      <c r="AC56" s="1525">
        <f t="shared" si="19"/>
        <v>0</v>
      </c>
      <c r="AD56" s="1526"/>
      <c r="AE56" s="1527">
        <f t="shared" si="20"/>
        <v>0</v>
      </c>
      <c r="AF56" s="1527"/>
      <c r="AG56" s="1528"/>
      <c r="AH56" s="1036"/>
      <c r="AI56" s="1036"/>
      <c r="AJ56" s="1065">
        <f t="shared" si="21"/>
        <v>0</v>
      </c>
      <c r="AL56" s="1065" t="e">
        <f t="shared" si="22"/>
        <v>#DIV/0!</v>
      </c>
      <c r="AM56" s="1065">
        <f t="shared" si="23"/>
        <v>0</v>
      </c>
      <c r="AN56" s="1067">
        <f t="shared" si="24"/>
        <v>0</v>
      </c>
      <c r="AO56" s="1067">
        <f t="shared" si="25"/>
        <v>0</v>
      </c>
      <c r="AP56" s="1067">
        <f t="shared" si="26"/>
        <v>0</v>
      </c>
      <c r="AQ56" s="1067">
        <f t="shared" si="27"/>
        <v>0</v>
      </c>
      <c r="AS56" s="1064">
        <f t="shared" si="28"/>
        <v>0</v>
      </c>
      <c r="IV56" s="1038"/>
    </row>
    <row r="57" spans="1:256" ht="12" hidden="1" customHeight="1">
      <c r="A57" s="882" t="str">
        <f t="shared" si="6"/>
        <v/>
      </c>
      <c r="B57" s="21"/>
      <c r="C57" s="727">
        <f>'VERİ GİRİŞİ'!A90</f>
        <v>0</v>
      </c>
      <c r="D57" s="1542">
        <f>'VERİ GİRİŞİ'!B90</f>
        <v>0</v>
      </c>
      <c r="E57" s="1542"/>
      <c r="F57" s="1542"/>
      <c r="G57" s="1542">
        <f>'VERİ GİRİŞİ'!F90</f>
        <v>0</v>
      </c>
      <c r="H57" s="1542"/>
      <c r="I57" s="1542"/>
      <c r="J57" s="1558">
        <f>'VERİ GİRİŞİ'!J90</f>
        <v>0</v>
      </c>
      <c r="K57" s="1558"/>
      <c r="L57" s="643">
        <f>'VERİ GİRİŞİ'!K90</f>
        <v>0</v>
      </c>
      <c r="M57" s="1525"/>
      <c r="N57" s="1526"/>
      <c r="O57" s="1565">
        <f t="shared" si="15"/>
        <v>0</v>
      </c>
      <c r="P57" s="1565"/>
      <c r="Q57" s="1566"/>
      <c r="R57" s="1525"/>
      <c r="S57" s="1526"/>
      <c r="T57" s="1565">
        <f t="shared" si="16"/>
        <v>0</v>
      </c>
      <c r="U57" s="1565"/>
      <c r="V57" s="1566"/>
      <c r="W57" s="1525"/>
      <c r="X57" s="1526"/>
      <c r="Y57" s="728">
        <f t="shared" si="17"/>
        <v>0</v>
      </c>
      <c r="Z57" s="711"/>
      <c r="AA57" s="712">
        <f t="shared" si="18"/>
        <v>0</v>
      </c>
      <c r="AB57" s="721"/>
      <c r="AC57" s="1525">
        <f t="shared" si="19"/>
        <v>0</v>
      </c>
      <c r="AD57" s="1526"/>
      <c r="AE57" s="1527">
        <f t="shared" si="20"/>
        <v>0</v>
      </c>
      <c r="AF57" s="1527"/>
      <c r="AG57" s="1528"/>
      <c r="AH57" s="1036"/>
      <c r="AI57" s="1036"/>
      <c r="AJ57" s="1065">
        <f t="shared" si="21"/>
        <v>0</v>
      </c>
      <c r="AL57" s="1065" t="e">
        <f t="shared" si="22"/>
        <v>#DIV/0!</v>
      </c>
      <c r="AM57" s="1065">
        <f t="shared" si="23"/>
        <v>0</v>
      </c>
      <c r="AN57" s="1067">
        <f t="shared" si="24"/>
        <v>0</v>
      </c>
      <c r="AO57" s="1067">
        <f t="shared" si="25"/>
        <v>0</v>
      </c>
      <c r="AP57" s="1067">
        <f t="shared" si="26"/>
        <v>0</v>
      </c>
      <c r="AQ57" s="1067">
        <f t="shared" si="27"/>
        <v>0</v>
      </c>
      <c r="AS57" s="1064">
        <f t="shared" si="28"/>
        <v>0</v>
      </c>
      <c r="IV57" s="1038"/>
    </row>
    <row r="58" spans="1:256" ht="12" hidden="1" customHeight="1">
      <c r="A58" s="882" t="str">
        <f t="shared" si="6"/>
        <v/>
      </c>
      <c r="B58" s="21"/>
      <c r="C58" s="727">
        <f>'VERİ GİRİŞİ'!A91</f>
        <v>0</v>
      </c>
      <c r="D58" s="1542">
        <f>'VERİ GİRİŞİ'!B91</f>
        <v>0</v>
      </c>
      <c r="E58" s="1542"/>
      <c r="F58" s="1542"/>
      <c r="G58" s="1542">
        <f>'VERİ GİRİŞİ'!F91</f>
        <v>0</v>
      </c>
      <c r="H58" s="1542"/>
      <c r="I58" s="1542"/>
      <c r="J58" s="1558">
        <f>'VERİ GİRİŞİ'!J91</f>
        <v>0</v>
      </c>
      <c r="K58" s="1558"/>
      <c r="L58" s="643">
        <f>'VERİ GİRİŞİ'!K91</f>
        <v>0</v>
      </c>
      <c r="M58" s="1525"/>
      <c r="N58" s="1526"/>
      <c r="O58" s="1565">
        <f t="shared" si="15"/>
        <v>0</v>
      </c>
      <c r="P58" s="1565"/>
      <c r="Q58" s="1566"/>
      <c r="R58" s="1525"/>
      <c r="S58" s="1526"/>
      <c r="T58" s="1565">
        <f t="shared" si="16"/>
        <v>0</v>
      </c>
      <c r="U58" s="1565"/>
      <c r="V58" s="1566"/>
      <c r="W58" s="1525"/>
      <c r="X58" s="1526"/>
      <c r="Y58" s="728">
        <f t="shared" si="17"/>
        <v>0</v>
      </c>
      <c r="Z58" s="711"/>
      <c r="AA58" s="712">
        <f t="shared" si="18"/>
        <v>0</v>
      </c>
      <c r="AB58" s="721"/>
      <c r="AC58" s="1525">
        <f t="shared" si="19"/>
        <v>0</v>
      </c>
      <c r="AD58" s="1526"/>
      <c r="AE58" s="1527">
        <f t="shared" si="20"/>
        <v>0</v>
      </c>
      <c r="AF58" s="1527"/>
      <c r="AG58" s="1528"/>
      <c r="AH58" s="1036"/>
      <c r="AI58" s="1036"/>
      <c r="AJ58" s="1065">
        <f t="shared" si="21"/>
        <v>0</v>
      </c>
      <c r="AL58" s="1065" t="e">
        <f t="shared" si="22"/>
        <v>#DIV/0!</v>
      </c>
      <c r="AM58" s="1065">
        <f t="shared" si="23"/>
        <v>0</v>
      </c>
      <c r="AN58" s="1067">
        <f t="shared" si="24"/>
        <v>0</v>
      </c>
      <c r="AO58" s="1067">
        <f t="shared" si="25"/>
        <v>0</v>
      </c>
      <c r="AP58" s="1067">
        <f t="shared" si="26"/>
        <v>0</v>
      </c>
      <c r="AQ58" s="1067">
        <f t="shared" si="27"/>
        <v>0</v>
      </c>
      <c r="AS58" s="1064">
        <f t="shared" si="28"/>
        <v>0</v>
      </c>
      <c r="IV58" s="1038"/>
    </row>
    <row r="59" spans="1:256" ht="12" hidden="1" customHeight="1">
      <c r="A59" s="882" t="str">
        <f t="shared" si="6"/>
        <v/>
      </c>
      <c r="B59" s="21"/>
      <c r="C59" s="727">
        <f>'VERİ GİRİŞİ'!A92</f>
        <v>0</v>
      </c>
      <c r="D59" s="1542">
        <f>'VERİ GİRİŞİ'!B92</f>
        <v>0</v>
      </c>
      <c r="E59" s="1542"/>
      <c r="F59" s="1542"/>
      <c r="G59" s="1542">
        <f>'VERİ GİRİŞİ'!F92</f>
        <v>0</v>
      </c>
      <c r="H59" s="1542"/>
      <c r="I59" s="1542"/>
      <c r="J59" s="1558">
        <f>'VERİ GİRİŞİ'!J92</f>
        <v>0</v>
      </c>
      <c r="K59" s="1558"/>
      <c r="L59" s="643">
        <f>'VERİ GİRİŞİ'!K92</f>
        <v>0</v>
      </c>
      <c r="M59" s="1525"/>
      <c r="N59" s="1526"/>
      <c r="O59" s="1565">
        <f t="shared" si="15"/>
        <v>0</v>
      </c>
      <c r="P59" s="1565"/>
      <c r="Q59" s="1566"/>
      <c r="R59" s="1525"/>
      <c r="S59" s="1526"/>
      <c r="T59" s="1565">
        <f t="shared" si="16"/>
        <v>0</v>
      </c>
      <c r="U59" s="1565"/>
      <c r="V59" s="1566"/>
      <c r="W59" s="1525"/>
      <c r="X59" s="1526"/>
      <c r="Y59" s="728">
        <f t="shared" si="17"/>
        <v>0</v>
      </c>
      <c r="Z59" s="711"/>
      <c r="AA59" s="712">
        <f t="shared" si="18"/>
        <v>0</v>
      </c>
      <c r="AB59" s="721"/>
      <c r="AC59" s="1525">
        <f t="shared" si="19"/>
        <v>0</v>
      </c>
      <c r="AD59" s="1526"/>
      <c r="AE59" s="1527">
        <f t="shared" si="20"/>
        <v>0</v>
      </c>
      <c r="AF59" s="1527"/>
      <c r="AG59" s="1528"/>
      <c r="AH59" s="1036"/>
      <c r="AI59" s="1036"/>
      <c r="AJ59" s="1065">
        <f t="shared" si="21"/>
        <v>0</v>
      </c>
      <c r="AL59" s="1065" t="e">
        <f t="shared" si="22"/>
        <v>#DIV/0!</v>
      </c>
      <c r="AM59" s="1065">
        <f t="shared" si="23"/>
        <v>0</v>
      </c>
      <c r="AN59" s="1067">
        <f t="shared" si="24"/>
        <v>0</v>
      </c>
      <c r="AO59" s="1067">
        <f t="shared" si="25"/>
        <v>0</v>
      </c>
      <c r="AP59" s="1067">
        <f t="shared" si="26"/>
        <v>0</v>
      </c>
      <c r="AQ59" s="1067">
        <f t="shared" si="27"/>
        <v>0</v>
      </c>
      <c r="AS59" s="1064">
        <f t="shared" si="28"/>
        <v>0</v>
      </c>
      <c r="IV59" s="1038"/>
    </row>
    <row r="60" spans="1:256" ht="12" hidden="1" customHeight="1">
      <c r="A60" s="882" t="str">
        <f t="shared" si="6"/>
        <v/>
      </c>
      <c r="B60" s="21"/>
      <c r="C60" s="727">
        <f>'VERİ GİRİŞİ'!A93</f>
        <v>0</v>
      </c>
      <c r="D60" s="1542">
        <f>'VERİ GİRİŞİ'!B93</f>
        <v>0</v>
      </c>
      <c r="E60" s="1542"/>
      <c r="F60" s="1542"/>
      <c r="G60" s="1542">
        <f>'VERİ GİRİŞİ'!F93</f>
        <v>0</v>
      </c>
      <c r="H60" s="1542"/>
      <c r="I60" s="1542"/>
      <c r="J60" s="1558">
        <f>'VERİ GİRİŞİ'!J93</f>
        <v>0</v>
      </c>
      <c r="K60" s="1558"/>
      <c r="L60" s="643">
        <f>'VERİ GİRİŞİ'!K93</f>
        <v>0</v>
      </c>
      <c r="M60" s="1525"/>
      <c r="N60" s="1526"/>
      <c r="O60" s="1565">
        <f t="shared" si="15"/>
        <v>0</v>
      </c>
      <c r="P60" s="1565"/>
      <c r="Q60" s="1566"/>
      <c r="R60" s="1525"/>
      <c r="S60" s="1526"/>
      <c r="T60" s="1565">
        <f t="shared" si="16"/>
        <v>0</v>
      </c>
      <c r="U60" s="1565"/>
      <c r="V60" s="1566"/>
      <c r="W60" s="1525"/>
      <c r="X60" s="1526"/>
      <c r="Y60" s="728">
        <f t="shared" si="17"/>
        <v>0</v>
      </c>
      <c r="Z60" s="711"/>
      <c r="AA60" s="712">
        <f t="shared" si="18"/>
        <v>0</v>
      </c>
      <c r="AB60" s="721"/>
      <c r="AC60" s="1525">
        <f t="shared" si="19"/>
        <v>0</v>
      </c>
      <c r="AD60" s="1526"/>
      <c r="AE60" s="1527">
        <f t="shared" si="20"/>
        <v>0</v>
      </c>
      <c r="AF60" s="1527"/>
      <c r="AG60" s="1528"/>
      <c r="AH60" s="1036"/>
      <c r="AI60" s="1036"/>
      <c r="AJ60" s="1065">
        <f t="shared" si="21"/>
        <v>0</v>
      </c>
      <c r="AL60" s="1065" t="e">
        <f t="shared" si="22"/>
        <v>#DIV/0!</v>
      </c>
      <c r="AM60" s="1065">
        <f t="shared" si="23"/>
        <v>0</v>
      </c>
      <c r="AN60" s="1067">
        <f t="shared" si="24"/>
        <v>0</v>
      </c>
      <c r="AO60" s="1067">
        <f t="shared" si="25"/>
        <v>0</v>
      </c>
      <c r="AP60" s="1067">
        <f t="shared" si="26"/>
        <v>0</v>
      </c>
      <c r="AQ60" s="1067">
        <f t="shared" si="27"/>
        <v>0</v>
      </c>
      <c r="AS60" s="1064">
        <f t="shared" si="28"/>
        <v>0</v>
      </c>
      <c r="IV60" s="1038"/>
    </row>
    <row r="61" spans="1:256" ht="12" hidden="1" customHeight="1">
      <c r="A61" s="882" t="str">
        <f t="shared" si="6"/>
        <v/>
      </c>
      <c r="B61" s="21"/>
      <c r="C61" s="727">
        <f>'VERİ GİRİŞİ'!A94</f>
        <v>0</v>
      </c>
      <c r="D61" s="1542">
        <f>'VERİ GİRİŞİ'!B94</f>
        <v>0</v>
      </c>
      <c r="E61" s="1542"/>
      <c r="F61" s="1542"/>
      <c r="G61" s="1542">
        <f>'VERİ GİRİŞİ'!F94</f>
        <v>0</v>
      </c>
      <c r="H61" s="1542"/>
      <c r="I61" s="1542"/>
      <c r="J61" s="1558">
        <f>'VERİ GİRİŞİ'!J94</f>
        <v>0</v>
      </c>
      <c r="K61" s="1558"/>
      <c r="L61" s="643">
        <f>'VERİ GİRİŞİ'!K94</f>
        <v>0</v>
      </c>
      <c r="M61" s="1525"/>
      <c r="N61" s="1526"/>
      <c r="O61" s="1565">
        <f t="shared" si="15"/>
        <v>0</v>
      </c>
      <c r="P61" s="1565"/>
      <c r="Q61" s="1566"/>
      <c r="R61" s="1525"/>
      <c r="S61" s="1526"/>
      <c r="T61" s="1565">
        <f t="shared" si="16"/>
        <v>0</v>
      </c>
      <c r="U61" s="1565"/>
      <c r="V61" s="1566"/>
      <c r="W61" s="1525"/>
      <c r="X61" s="1526"/>
      <c r="Y61" s="728">
        <f t="shared" si="17"/>
        <v>0</v>
      </c>
      <c r="Z61" s="711"/>
      <c r="AA61" s="712">
        <f t="shared" si="18"/>
        <v>0</v>
      </c>
      <c r="AB61" s="721"/>
      <c r="AC61" s="1525">
        <f t="shared" si="19"/>
        <v>0</v>
      </c>
      <c r="AD61" s="1526"/>
      <c r="AE61" s="1527">
        <f t="shared" si="20"/>
        <v>0</v>
      </c>
      <c r="AF61" s="1527"/>
      <c r="AG61" s="1528"/>
      <c r="AH61" s="1036"/>
      <c r="AI61" s="1036"/>
      <c r="AJ61" s="1065">
        <f t="shared" si="21"/>
        <v>0</v>
      </c>
      <c r="AL61" s="1065" t="e">
        <f t="shared" si="22"/>
        <v>#DIV/0!</v>
      </c>
      <c r="AM61" s="1065">
        <f t="shared" si="23"/>
        <v>0</v>
      </c>
      <c r="AN61" s="1067">
        <f t="shared" si="24"/>
        <v>0</v>
      </c>
      <c r="AO61" s="1067">
        <f t="shared" si="25"/>
        <v>0</v>
      </c>
      <c r="AP61" s="1067">
        <f t="shared" si="26"/>
        <v>0</v>
      </c>
      <c r="AQ61" s="1067">
        <f t="shared" si="27"/>
        <v>0</v>
      </c>
      <c r="AS61" s="1064">
        <f t="shared" si="28"/>
        <v>0</v>
      </c>
      <c r="IV61" s="1038"/>
    </row>
    <row r="62" spans="1:256" ht="12" hidden="1" customHeight="1">
      <c r="A62" s="882" t="str">
        <f t="shared" si="6"/>
        <v/>
      </c>
      <c r="B62" s="21"/>
      <c r="C62" s="727">
        <f>'VERİ GİRİŞİ'!A95</f>
        <v>0</v>
      </c>
      <c r="D62" s="1542">
        <f>'VERİ GİRİŞİ'!B95</f>
        <v>0</v>
      </c>
      <c r="E62" s="1542"/>
      <c r="F62" s="1542"/>
      <c r="G62" s="1542">
        <f>'VERİ GİRİŞİ'!F95</f>
        <v>0</v>
      </c>
      <c r="H62" s="1542"/>
      <c r="I62" s="1542"/>
      <c r="J62" s="1558">
        <f>'VERİ GİRİŞİ'!J95</f>
        <v>0</v>
      </c>
      <c r="K62" s="1558"/>
      <c r="L62" s="643">
        <f>'VERİ GİRİŞİ'!K95</f>
        <v>0</v>
      </c>
      <c r="M62" s="1525"/>
      <c r="N62" s="1526"/>
      <c r="O62" s="1565">
        <f t="shared" si="15"/>
        <v>0</v>
      </c>
      <c r="P62" s="1565"/>
      <c r="Q62" s="1566"/>
      <c r="R62" s="1525"/>
      <c r="S62" s="1526"/>
      <c r="T62" s="1565">
        <f t="shared" si="16"/>
        <v>0</v>
      </c>
      <c r="U62" s="1565"/>
      <c r="V62" s="1566"/>
      <c r="W62" s="1525"/>
      <c r="X62" s="1526"/>
      <c r="Y62" s="728">
        <f t="shared" si="17"/>
        <v>0</v>
      </c>
      <c r="Z62" s="711"/>
      <c r="AA62" s="712">
        <f t="shared" si="18"/>
        <v>0</v>
      </c>
      <c r="AB62" s="721"/>
      <c r="AC62" s="1525">
        <f t="shared" si="19"/>
        <v>0</v>
      </c>
      <c r="AD62" s="1526"/>
      <c r="AE62" s="1527">
        <f t="shared" si="20"/>
        <v>0</v>
      </c>
      <c r="AF62" s="1527"/>
      <c r="AG62" s="1528"/>
      <c r="AH62" s="1036"/>
      <c r="AI62" s="1036"/>
      <c r="AJ62" s="1065">
        <f t="shared" si="21"/>
        <v>0</v>
      </c>
      <c r="AL62" s="1065" t="e">
        <f t="shared" si="22"/>
        <v>#DIV/0!</v>
      </c>
      <c r="AM62" s="1065">
        <f t="shared" si="23"/>
        <v>0</v>
      </c>
      <c r="AN62" s="1067">
        <f t="shared" si="24"/>
        <v>0</v>
      </c>
      <c r="AO62" s="1067">
        <f t="shared" si="25"/>
        <v>0</v>
      </c>
      <c r="AP62" s="1067">
        <f t="shared" si="26"/>
        <v>0</v>
      </c>
      <c r="AQ62" s="1067">
        <f t="shared" si="27"/>
        <v>0</v>
      </c>
      <c r="AS62" s="1064">
        <f t="shared" si="28"/>
        <v>0</v>
      </c>
      <c r="IV62" s="1038"/>
    </row>
    <row r="63" spans="1:256" ht="12" hidden="1" customHeight="1">
      <c r="A63" s="882" t="str">
        <f t="shared" si="6"/>
        <v/>
      </c>
      <c r="B63" s="21"/>
      <c r="C63" s="727">
        <f>'VERİ GİRİŞİ'!A96</f>
        <v>0</v>
      </c>
      <c r="D63" s="1542">
        <f>'VERİ GİRİŞİ'!B96</f>
        <v>0</v>
      </c>
      <c r="E63" s="1542"/>
      <c r="F63" s="1542"/>
      <c r="G63" s="1542">
        <f>'VERİ GİRİŞİ'!F96</f>
        <v>0</v>
      </c>
      <c r="H63" s="1542"/>
      <c r="I63" s="1542"/>
      <c r="J63" s="1558">
        <f>'VERİ GİRİŞİ'!J96</f>
        <v>0</v>
      </c>
      <c r="K63" s="1558"/>
      <c r="L63" s="643">
        <f>'VERİ GİRİŞİ'!K96</f>
        <v>0</v>
      </c>
      <c r="M63" s="1525"/>
      <c r="N63" s="1526"/>
      <c r="O63" s="1565">
        <f t="shared" si="15"/>
        <v>0</v>
      </c>
      <c r="P63" s="1565"/>
      <c r="Q63" s="1566"/>
      <c r="R63" s="1525"/>
      <c r="S63" s="1526"/>
      <c r="T63" s="1565">
        <f t="shared" si="16"/>
        <v>0</v>
      </c>
      <c r="U63" s="1565"/>
      <c r="V63" s="1566"/>
      <c r="W63" s="1525"/>
      <c r="X63" s="1526"/>
      <c r="Y63" s="728">
        <f t="shared" si="17"/>
        <v>0</v>
      </c>
      <c r="Z63" s="711"/>
      <c r="AA63" s="712">
        <f t="shared" si="18"/>
        <v>0</v>
      </c>
      <c r="AB63" s="721"/>
      <c r="AC63" s="1525">
        <f t="shared" si="19"/>
        <v>0</v>
      </c>
      <c r="AD63" s="1526"/>
      <c r="AE63" s="1527">
        <f t="shared" si="20"/>
        <v>0</v>
      </c>
      <c r="AF63" s="1527"/>
      <c r="AG63" s="1528"/>
      <c r="AH63" s="1036"/>
      <c r="AI63" s="1036"/>
      <c r="AJ63" s="1065">
        <f t="shared" si="21"/>
        <v>0</v>
      </c>
      <c r="AL63" s="1065" t="e">
        <f t="shared" si="22"/>
        <v>#DIV/0!</v>
      </c>
      <c r="AM63" s="1065">
        <f t="shared" si="23"/>
        <v>0</v>
      </c>
      <c r="AN63" s="1067">
        <f t="shared" si="24"/>
        <v>0</v>
      </c>
      <c r="AO63" s="1067">
        <f t="shared" si="25"/>
        <v>0</v>
      </c>
      <c r="AP63" s="1067">
        <f t="shared" si="26"/>
        <v>0</v>
      </c>
      <c r="AQ63" s="1067">
        <f t="shared" si="27"/>
        <v>0</v>
      </c>
      <c r="AS63" s="1064">
        <f t="shared" si="28"/>
        <v>0</v>
      </c>
      <c r="IV63" s="1038"/>
    </row>
    <row r="64" spans="1:256" ht="12" hidden="1" customHeight="1">
      <c r="A64" s="882" t="str">
        <f t="shared" si="6"/>
        <v/>
      </c>
      <c r="B64" s="21"/>
      <c r="C64" s="727">
        <f>'VERİ GİRİŞİ'!A97</f>
        <v>0</v>
      </c>
      <c r="D64" s="1542">
        <f>'VERİ GİRİŞİ'!B97</f>
        <v>0</v>
      </c>
      <c r="E64" s="1542"/>
      <c r="F64" s="1542"/>
      <c r="G64" s="1542">
        <f>'VERİ GİRİŞİ'!F97</f>
        <v>0</v>
      </c>
      <c r="H64" s="1542"/>
      <c r="I64" s="1542"/>
      <c r="J64" s="1558">
        <f>'VERİ GİRİŞİ'!J97</f>
        <v>0</v>
      </c>
      <c r="K64" s="1558"/>
      <c r="L64" s="643">
        <f>'VERİ GİRİŞİ'!K97</f>
        <v>0</v>
      </c>
      <c r="M64" s="1525"/>
      <c r="N64" s="1526"/>
      <c r="O64" s="1565">
        <f t="shared" si="15"/>
        <v>0</v>
      </c>
      <c r="P64" s="1565"/>
      <c r="Q64" s="1566"/>
      <c r="R64" s="1525"/>
      <c r="S64" s="1526"/>
      <c r="T64" s="1565">
        <f t="shared" si="16"/>
        <v>0</v>
      </c>
      <c r="U64" s="1565"/>
      <c r="V64" s="1566"/>
      <c r="W64" s="1525"/>
      <c r="X64" s="1526"/>
      <c r="Y64" s="728">
        <f t="shared" si="17"/>
        <v>0</v>
      </c>
      <c r="Z64" s="711"/>
      <c r="AA64" s="712">
        <f t="shared" si="18"/>
        <v>0</v>
      </c>
      <c r="AB64" s="721"/>
      <c r="AC64" s="1525">
        <f t="shared" si="19"/>
        <v>0</v>
      </c>
      <c r="AD64" s="1526"/>
      <c r="AE64" s="1527">
        <f t="shared" si="20"/>
        <v>0</v>
      </c>
      <c r="AF64" s="1527"/>
      <c r="AG64" s="1528"/>
      <c r="AH64" s="1036"/>
      <c r="AI64" s="1036"/>
      <c r="AJ64" s="1065">
        <f t="shared" si="21"/>
        <v>0</v>
      </c>
      <c r="AL64" s="1065" t="e">
        <f t="shared" si="22"/>
        <v>#DIV/0!</v>
      </c>
      <c r="AM64" s="1065">
        <f t="shared" si="23"/>
        <v>0</v>
      </c>
      <c r="AN64" s="1067">
        <f t="shared" si="24"/>
        <v>0</v>
      </c>
      <c r="AO64" s="1067">
        <f t="shared" si="25"/>
        <v>0</v>
      </c>
      <c r="AP64" s="1067">
        <f t="shared" si="26"/>
        <v>0</v>
      </c>
      <c r="AQ64" s="1067">
        <f t="shared" si="27"/>
        <v>0</v>
      </c>
      <c r="AS64" s="1064">
        <f t="shared" si="28"/>
        <v>0</v>
      </c>
      <c r="IV64" s="1038"/>
    </row>
    <row r="65" spans="1:256" ht="12" hidden="1" customHeight="1">
      <c r="A65" s="882" t="str">
        <f t="shared" si="6"/>
        <v/>
      </c>
      <c r="B65" s="21"/>
      <c r="C65" s="727">
        <f>'VERİ GİRİŞİ'!A98</f>
        <v>0</v>
      </c>
      <c r="D65" s="1542">
        <f>'VERİ GİRİŞİ'!B98</f>
        <v>0</v>
      </c>
      <c r="E65" s="1542"/>
      <c r="F65" s="1542"/>
      <c r="G65" s="1542">
        <f>'VERİ GİRİŞİ'!F98</f>
        <v>0</v>
      </c>
      <c r="H65" s="1542"/>
      <c r="I65" s="1542"/>
      <c r="J65" s="1558">
        <f>'VERİ GİRİŞİ'!J98</f>
        <v>0</v>
      </c>
      <c r="K65" s="1558"/>
      <c r="L65" s="643">
        <f>'VERİ GİRİŞİ'!K98</f>
        <v>0</v>
      </c>
      <c r="M65" s="1525"/>
      <c r="N65" s="1526"/>
      <c r="O65" s="1565">
        <f t="shared" si="15"/>
        <v>0</v>
      </c>
      <c r="P65" s="1565"/>
      <c r="Q65" s="1566"/>
      <c r="R65" s="1525"/>
      <c r="S65" s="1526"/>
      <c r="T65" s="1565">
        <f t="shared" si="16"/>
        <v>0</v>
      </c>
      <c r="U65" s="1565"/>
      <c r="V65" s="1566"/>
      <c r="W65" s="1525"/>
      <c r="X65" s="1526"/>
      <c r="Y65" s="728">
        <f t="shared" si="17"/>
        <v>0</v>
      </c>
      <c r="Z65" s="711"/>
      <c r="AA65" s="712">
        <f t="shared" si="18"/>
        <v>0</v>
      </c>
      <c r="AB65" s="721"/>
      <c r="AC65" s="1525">
        <f t="shared" si="19"/>
        <v>0</v>
      </c>
      <c r="AD65" s="1526"/>
      <c r="AE65" s="1527">
        <f t="shared" si="20"/>
        <v>0</v>
      </c>
      <c r="AF65" s="1527"/>
      <c r="AG65" s="1528"/>
      <c r="AH65" s="1036"/>
      <c r="AI65" s="1036"/>
      <c r="AJ65" s="1065">
        <f t="shared" si="21"/>
        <v>0</v>
      </c>
      <c r="AL65" s="1065" t="e">
        <f t="shared" si="22"/>
        <v>#DIV/0!</v>
      </c>
      <c r="AM65" s="1065">
        <f t="shared" si="23"/>
        <v>0</v>
      </c>
      <c r="AN65" s="1067">
        <f t="shared" si="24"/>
        <v>0</v>
      </c>
      <c r="AO65" s="1067">
        <f t="shared" si="25"/>
        <v>0</v>
      </c>
      <c r="AP65" s="1067">
        <f t="shared" si="26"/>
        <v>0</v>
      </c>
      <c r="AQ65" s="1067">
        <f t="shared" si="27"/>
        <v>0</v>
      </c>
      <c r="AS65" s="1064">
        <f t="shared" si="28"/>
        <v>0</v>
      </c>
      <c r="IV65" s="1038"/>
    </row>
    <row r="66" spans="1:256" ht="12" hidden="1" customHeight="1">
      <c r="A66" s="882" t="str">
        <f t="shared" si="6"/>
        <v/>
      </c>
      <c r="B66" s="21"/>
      <c r="C66" s="727">
        <f>'VERİ GİRİŞİ'!A99</f>
        <v>0</v>
      </c>
      <c r="D66" s="1542">
        <f>'VERİ GİRİŞİ'!B99</f>
        <v>0</v>
      </c>
      <c r="E66" s="1542"/>
      <c r="F66" s="1542"/>
      <c r="G66" s="1542">
        <f>'VERİ GİRİŞİ'!F99</f>
        <v>0</v>
      </c>
      <c r="H66" s="1542"/>
      <c r="I66" s="1542"/>
      <c r="J66" s="1558">
        <f>'VERİ GİRİŞİ'!J99</f>
        <v>0</v>
      </c>
      <c r="K66" s="1558"/>
      <c r="L66" s="643">
        <f>'VERİ GİRİŞİ'!K99</f>
        <v>0</v>
      </c>
      <c r="M66" s="1525"/>
      <c r="N66" s="1526"/>
      <c r="O66" s="1565">
        <f t="shared" si="15"/>
        <v>0</v>
      </c>
      <c r="P66" s="1565"/>
      <c r="Q66" s="1566"/>
      <c r="R66" s="1525"/>
      <c r="S66" s="1526"/>
      <c r="T66" s="1565">
        <f t="shared" si="16"/>
        <v>0</v>
      </c>
      <c r="U66" s="1565"/>
      <c r="V66" s="1566"/>
      <c r="W66" s="1525"/>
      <c r="X66" s="1526"/>
      <c r="Y66" s="728">
        <f t="shared" si="17"/>
        <v>0</v>
      </c>
      <c r="Z66" s="711"/>
      <c r="AA66" s="712">
        <f t="shared" si="18"/>
        <v>0</v>
      </c>
      <c r="AB66" s="721"/>
      <c r="AC66" s="1525">
        <f t="shared" si="19"/>
        <v>0</v>
      </c>
      <c r="AD66" s="1526"/>
      <c r="AE66" s="1527">
        <f t="shared" si="20"/>
        <v>0</v>
      </c>
      <c r="AF66" s="1527"/>
      <c r="AG66" s="1528"/>
      <c r="AH66" s="1036"/>
      <c r="AI66" s="1036"/>
      <c r="AJ66" s="1065">
        <f t="shared" si="21"/>
        <v>0</v>
      </c>
      <c r="AL66" s="1065" t="e">
        <f t="shared" si="22"/>
        <v>#DIV/0!</v>
      </c>
      <c r="AM66" s="1065">
        <f t="shared" si="23"/>
        <v>0</v>
      </c>
      <c r="AN66" s="1067">
        <f t="shared" si="24"/>
        <v>0</v>
      </c>
      <c r="AO66" s="1067">
        <f t="shared" si="25"/>
        <v>0</v>
      </c>
      <c r="AP66" s="1067">
        <f t="shared" si="26"/>
        <v>0</v>
      </c>
      <c r="AQ66" s="1067">
        <f t="shared" si="27"/>
        <v>0</v>
      </c>
      <c r="AS66" s="1064">
        <f t="shared" si="28"/>
        <v>0</v>
      </c>
      <c r="IV66" s="1038"/>
    </row>
    <row r="67" spans="1:256" ht="12" hidden="1" customHeight="1">
      <c r="A67" s="882" t="str">
        <f t="shared" si="6"/>
        <v/>
      </c>
      <c r="B67" s="21"/>
      <c r="C67" s="727">
        <f>'VERİ GİRİŞİ'!A100</f>
        <v>0</v>
      </c>
      <c r="D67" s="1542">
        <f>'VERİ GİRİŞİ'!B100</f>
        <v>0</v>
      </c>
      <c r="E67" s="1542"/>
      <c r="F67" s="1542"/>
      <c r="G67" s="1542">
        <f>'VERİ GİRİŞİ'!F100</f>
        <v>0</v>
      </c>
      <c r="H67" s="1542"/>
      <c r="I67" s="1542"/>
      <c r="J67" s="1558">
        <f>'VERİ GİRİŞİ'!J100</f>
        <v>0</v>
      </c>
      <c r="K67" s="1558"/>
      <c r="L67" s="643">
        <f>'VERİ GİRİŞİ'!K100</f>
        <v>0</v>
      </c>
      <c r="M67" s="1525"/>
      <c r="N67" s="1526"/>
      <c r="O67" s="1565">
        <f t="shared" si="15"/>
        <v>0</v>
      </c>
      <c r="P67" s="1565"/>
      <c r="Q67" s="1566"/>
      <c r="R67" s="1525"/>
      <c r="S67" s="1526"/>
      <c r="T67" s="1565">
        <f t="shared" si="16"/>
        <v>0</v>
      </c>
      <c r="U67" s="1565"/>
      <c r="V67" s="1566"/>
      <c r="W67" s="1525"/>
      <c r="X67" s="1526"/>
      <c r="Y67" s="728">
        <f t="shared" si="17"/>
        <v>0</v>
      </c>
      <c r="Z67" s="711"/>
      <c r="AA67" s="712">
        <f t="shared" si="18"/>
        <v>0</v>
      </c>
      <c r="AB67" s="721"/>
      <c r="AC67" s="1525">
        <f t="shared" si="19"/>
        <v>0</v>
      </c>
      <c r="AD67" s="1526"/>
      <c r="AE67" s="1527">
        <f t="shared" si="20"/>
        <v>0</v>
      </c>
      <c r="AF67" s="1527"/>
      <c r="AG67" s="1528"/>
      <c r="AH67" s="1036"/>
      <c r="AI67" s="1036"/>
      <c r="AJ67" s="1065">
        <f t="shared" si="21"/>
        <v>0</v>
      </c>
      <c r="AL67" s="1065" t="e">
        <f t="shared" si="22"/>
        <v>#DIV/0!</v>
      </c>
      <c r="AM67" s="1065">
        <f t="shared" si="23"/>
        <v>0</v>
      </c>
      <c r="AN67" s="1067">
        <f t="shared" si="24"/>
        <v>0</v>
      </c>
      <c r="AO67" s="1067">
        <f t="shared" si="25"/>
        <v>0</v>
      </c>
      <c r="AP67" s="1067">
        <f t="shared" si="26"/>
        <v>0</v>
      </c>
      <c r="AQ67" s="1067">
        <f t="shared" si="27"/>
        <v>0</v>
      </c>
      <c r="AS67" s="1064">
        <f t="shared" si="28"/>
        <v>0</v>
      </c>
      <c r="IV67" s="1038"/>
    </row>
    <row r="68" spans="1:256" ht="12" hidden="1" customHeight="1">
      <c r="A68" s="882" t="str">
        <f t="shared" si="6"/>
        <v/>
      </c>
      <c r="B68" s="21"/>
      <c r="C68" s="727">
        <f>'VERİ GİRİŞİ'!A101</f>
        <v>0</v>
      </c>
      <c r="D68" s="1542">
        <f>'VERİ GİRİŞİ'!B101</f>
        <v>0</v>
      </c>
      <c r="E68" s="1542"/>
      <c r="F68" s="1542"/>
      <c r="G68" s="1542">
        <f>'VERİ GİRİŞİ'!F101</f>
        <v>0</v>
      </c>
      <c r="H68" s="1542"/>
      <c r="I68" s="1542"/>
      <c r="J68" s="1558">
        <f>'VERİ GİRİŞİ'!J101</f>
        <v>0</v>
      </c>
      <c r="K68" s="1558"/>
      <c r="L68" s="643">
        <f>'VERİ GİRİŞİ'!K101</f>
        <v>0</v>
      </c>
      <c r="M68" s="1525"/>
      <c r="N68" s="1526"/>
      <c r="O68" s="1565">
        <f t="shared" si="15"/>
        <v>0</v>
      </c>
      <c r="P68" s="1565"/>
      <c r="Q68" s="1566"/>
      <c r="R68" s="1525"/>
      <c r="S68" s="1526"/>
      <c r="T68" s="1565">
        <f t="shared" si="16"/>
        <v>0</v>
      </c>
      <c r="U68" s="1565"/>
      <c r="V68" s="1566"/>
      <c r="W68" s="1525"/>
      <c r="X68" s="1526"/>
      <c r="Y68" s="728">
        <f t="shared" si="17"/>
        <v>0</v>
      </c>
      <c r="Z68" s="711"/>
      <c r="AA68" s="712">
        <f t="shared" si="18"/>
        <v>0</v>
      </c>
      <c r="AB68" s="721"/>
      <c r="AC68" s="1525">
        <f t="shared" si="19"/>
        <v>0</v>
      </c>
      <c r="AD68" s="1526"/>
      <c r="AE68" s="1527">
        <f t="shared" si="20"/>
        <v>0</v>
      </c>
      <c r="AF68" s="1527"/>
      <c r="AG68" s="1528"/>
      <c r="AH68" s="1036"/>
      <c r="AI68" s="1036"/>
      <c r="AJ68" s="1065">
        <f t="shared" si="21"/>
        <v>0</v>
      </c>
      <c r="AL68" s="1065" t="e">
        <f t="shared" si="22"/>
        <v>#DIV/0!</v>
      </c>
      <c r="AM68" s="1065">
        <f t="shared" si="23"/>
        <v>0</v>
      </c>
      <c r="AN68" s="1067">
        <f t="shared" si="24"/>
        <v>0</v>
      </c>
      <c r="AO68" s="1067">
        <f t="shared" si="25"/>
        <v>0</v>
      </c>
      <c r="AP68" s="1067">
        <f t="shared" si="26"/>
        <v>0</v>
      </c>
      <c r="AQ68" s="1067">
        <f t="shared" si="27"/>
        <v>0</v>
      </c>
      <c r="AS68" s="1064">
        <f t="shared" si="28"/>
        <v>0</v>
      </c>
      <c r="IV68" s="1038"/>
    </row>
    <row r="69" spans="1:256" ht="12" hidden="1" customHeight="1">
      <c r="A69" s="882" t="str">
        <f t="shared" si="6"/>
        <v/>
      </c>
      <c r="B69" s="21"/>
      <c r="C69" s="727">
        <f>'VERİ GİRİŞİ'!A102</f>
        <v>0</v>
      </c>
      <c r="D69" s="1542">
        <f>'VERİ GİRİŞİ'!B102</f>
        <v>0</v>
      </c>
      <c r="E69" s="1542"/>
      <c r="F69" s="1542"/>
      <c r="G69" s="1542">
        <f>'VERİ GİRİŞİ'!F102</f>
        <v>0</v>
      </c>
      <c r="H69" s="1542"/>
      <c r="I69" s="1542"/>
      <c r="J69" s="1558">
        <f>'VERİ GİRİŞİ'!J102</f>
        <v>0</v>
      </c>
      <c r="K69" s="1558"/>
      <c r="L69" s="643">
        <f>'VERİ GİRİŞİ'!K102</f>
        <v>0</v>
      </c>
      <c r="M69" s="1525"/>
      <c r="N69" s="1526"/>
      <c r="O69" s="1565">
        <f t="shared" si="15"/>
        <v>0</v>
      </c>
      <c r="P69" s="1565"/>
      <c r="Q69" s="1566"/>
      <c r="R69" s="1525"/>
      <c r="S69" s="1526"/>
      <c r="T69" s="1565">
        <f t="shared" si="16"/>
        <v>0</v>
      </c>
      <c r="U69" s="1565"/>
      <c r="V69" s="1566"/>
      <c r="W69" s="1525"/>
      <c r="X69" s="1526"/>
      <c r="Y69" s="728">
        <f t="shared" si="17"/>
        <v>0</v>
      </c>
      <c r="Z69" s="711"/>
      <c r="AA69" s="712">
        <f t="shared" si="18"/>
        <v>0</v>
      </c>
      <c r="AB69" s="721"/>
      <c r="AC69" s="1525">
        <f t="shared" si="19"/>
        <v>0</v>
      </c>
      <c r="AD69" s="1526"/>
      <c r="AE69" s="1527">
        <f t="shared" si="20"/>
        <v>0</v>
      </c>
      <c r="AF69" s="1527"/>
      <c r="AG69" s="1528"/>
      <c r="AH69" s="1036"/>
      <c r="AI69" s="1036"/>
      <c r="AJ69" s="1065">
        <f t="shared" si="21"/>
        <v>0</v>
      </c>
      <c r="AL69" s="1065" t="e">
        <f t="shared" si="22"/>
        <v>#DIV/0!</v>
      </c>
      <c r="AM69" s="1065">
        <f t="shared" si="23"/>
        <v>0</v>
      </c>
      <c r="AN69" s="1067">
        <f t="shared" si="24"/>
        <v>0</v>
      </c>
      <c r="AO69" s="1067">
        <f t="shared" si="25"/>
        <v>0</v>
      </c>
      <c r="AP69" s="1067">
        <f t="shared" si="26"/>
        <v>0</v>
      </c>
      <c r="AQ69" s="1067">
        <f t="shared" si="27"/>
        <v>0</v>
      </c>
      <c r="AS69" s="1064">
        <f t="shared" si="28"/>
        <v>0</v>
      </c>
      <c r="IV69" s="1038"/>
    </row>
    <row r="70" spans="1:256" ht="12" hidden="1" customHeight="1">
      <c r="A70" s="882" t="str">
        <f t="shared" si="6"/>
        <v/>
      </c>
      <c r="B70" s="21"/>
      <c r="C70" s="727">
        <f>'VERİ GİRİŞİ'!A103</f>
        <v>0</v>
      </c>
      <c r="D70" s="1542">
        <f>'VERİ GİRİŞİ'!B103</f>
        <v>0</v>
      </c>
      <c r="E70" s="1542"/>
      <c r="F70" s="1542"/>
      <c r="G70" s="1542">
        <f>'VERİ GİRİŞİ'!F103</f>
        <v>0</v>
      </c>
      <c r="H70" s="1542"/>
      <c r="I70" s="1542"/>
      <c r="J70" s="1558">
        <f>'VERİ GİRİŞİ'!J103</f>
        <v>0</v>
      </c>
      <c r="K70" s="1558"/>
      <c r="L70" s="643">
        <f>'VERİ GİRİŞİ'!K103</f>
        <v>0</v>
      </c>
      <c r="M70" s="1525"/>
      <c r="N70" s="1526"/>
      <c r="O70" s="1565">
        <f t="shared" si="15"/>
        <v>0</v>
      </c>
      <c r="P70" s="1565"/>
      <c r="Q70" s="1566"/>
      <c r="R70" s="1525"/>
      <c r="S70" s="1526"/>
      <c r="T70" s="1565">
        <f t="shared" si="16"/>
        <v>0</v>
      </c>
      <c r="U70" s="1565"/>
      <c r="V70" s="1566"/>
      <c r="W70" s="1525"/>
      <c r="X70" s="1526"/>
      <c r="Y70" s="728">
        <f t="shared" si="17"/>
        <v>0</v>
      </c>
      <c r="Z70" s="711"/>
      <c r="AA70" s="712">
        <f t="shared" si="18"/>
        <v>0</v>
      </c>
      <c r="AB70" s="721"/>
      <c r="AC70" s="1525">
        <f t="shared" si="19"/>
        <v>0</v>
      </c>
      <c r="AD70" s="1526"/>
      <c r="AE70" s="1527">
        <f t="shared" si="20"/>
        <v>0</v>
      </c>
      <c r="AF70" s="1527"/>
      <c r="AG70" s="1528"/>
      <c r="AH70" s="1036"/>
      <c r="AI70" s="1036"/>
      <c r="AJ70" s="1065">
        <f t="shared" si="21"/>
        <v>0</v>
      </c>
      <c r="AL70" s="1065" t="e">
        <f t="shared" si="22"/>
        <v>#DIV/0!</v>
      </c>
      <c r="AM70" s="1065">
        <f t="shared" si="23"/>
        <v>0</v>
      </c>
      <c r="AN70" s="1067">
        <f t="shared" si="24"/>
        <v>0</v>
      </c>
      <c r="AO70" s="1067">
        <f t="shared" si="25"/>
        <v>0</v>
      </c>
      <c r="AP70" s="1067">
        <f t="shared" si="26"/>
        <v>0</v>
      </c>
      <c r="AQ70" s="1067">
        <f t="shared" si="27"/>
        <v>0</v>
      </c>
      <c r="AS70" s="1064">
        <f t="shared" si="28"/>
        <v>0</v>
      </c>
      <c r="IV70" s="1038"/>
    </row>
    <row r="71" spans="1:256" ht="12" hidden="1" customHeight="1">
      <c r="A71" s="882" t="str">
        <f t="shared" si="6"/>
        <v/>
      </c>
      <c r="B71" s="21"/>
      <c r="C71" s="727">
        <f>'VERİ GİRİŞİ'!A104</f>
        <v>0</v>
      </c>
      <c r="D71" s="1542">
        <f>'VERİ GİRİŞİ'!B104</f>
        <v>0</v>
      </c>
      <c r="E71" s="1542"/>
      <c r="F71" s="1542"/>
      <c r="G71" s="1542">
        <f>'VERİ GİRİŞİ'!F104</f>
        <v>0</v>
      </c>
      <c r="H71" s="1542"/>
      <c r="I71" s="1542"/>
      <c r="J71" s="1558">
        <f>'VERİ GİRİŞİ'!J104</f>
        <v>0</v>
      </c>
      <c r="K71" s="1558"/>
      <c r="L71" s="643">
        <f>'VERİ GİRİŞİ'!K104</f>
        <v>0</v>
      </c>
      <c r="M71" s="1525"/>
      <c r="N71" s="1526"/>
      <c r="O71" s="1565">
        <f t="shared" si="15"/>
        <v>0</v>
      </c>
      <c r="P71" s="1565"/>
      <c r="Q71" s="1566"/>
      <c r="R71" s="1525"/>
      <c r="S71" s="1526"/>
      <c r="T71" s="1565">
        <f t="shared" si="16"/>
        <v>0</v>
      </c>
      <c r="U71" s="1565"/>
      <c r="V71" s="1566"/>
      <c r="W71" s="1525"/>
      <c r="X71" s="1526"/>
      <c r="Y71" s="728">
        <f t="shared" si="17"/>
        <v>0</v>
      </c>
      <c r="Z71" s="711"/>
      <c r="AA71" s="712">
        <f t="shared" si="18"/>
        <v>0</v>
      </c>
      <c r="AB71" s="721"/>
      <c r="AC71" s="1525">
        <f t="shared" si="19"/>
        <v>0</v>
      </c>
      <c r="AD71" s="1526"/>
      <c r="AE71" s="1527">
        <f t="shared" si="20"/>
        <v>0</v>
      </c>
      <c r="AF71" s="1527"/>
      <c r="AG71" s="1528"/>
      <c r="AH71" s="1036"/>
      <c r="AI71" s="1036"/>
      <c r="AJ71" s="1065">
        <f t="shared" si="21"/>
        <v>0</v>
      </c>
      <c r="AL71" s="1065" t="e">
        <f t="shared" si="22"/>
        <v>#DIV/0!</v>
      </c>
      <c r="AM71" s="1065">
        <f t="shared" si="23"/>
        <v>0</v>
      </c>
      <c r="AN71" s="1067">
        <f t="shared" si="24"/>
        <v>0</v>
      </c>
      <c r="AO71" s="1067">
        <f t="shared" si="25"/>
        <v>0</v>
      </c>
      <c r="AP71" s="1067">
        <f t="shared" si="26"/>
        <v>0</v>
      </c>
      <c r="AQ71" s="1067">
        <f t="shared" si="27"/>
        <v>0</v>
      </c>
      <c r="AS71" s="1064">
        <f t="shared" si="28"/>
        <v>0</v>
      </c>
      <c r="IV71" s="1038"/>
    </row>
    <row r="72" spans="1:256" ht="12" hidden="1" customHeight="1">
      <c r="A72" s="882" t="str">
        <f t="shared" si="6"/>
        <v/>
      </c>
      <c r="B72" s="21"/>
      <c r="C72" s="727">
        <f>'VERİ GİRİŞİ'!A105</f>
        <v>0</v>
      </c>
      <c r="D72" s="1542">
        <f>'VERİ GİRİŞİ'!B105</f>
        <v>0</v>
      </c>
      <c r="E72" s="1542"/>
      <c r="F72" s="1542"/>
      <c r="G72" s="1542">
        <f>'VERİ GİRİŞİ'!F105</f>
        <v>0</v>
      </c>
      <c r="H72" s="1542"/>
      <c r="I72" s="1542"/>
      <c r="J72" s="1558">
        <f>'VERİ GİRİŞİ'!J105</f>
        <v>0</v>
      </c>
      <c r="K72" s="1558"/>
      <c r="L72" s="643">
        <f>'VERİ GİRİŞİ'!K105</f>
        <v>0</v>
      </c>
      <c r="M72" s="1525"/>
      <c r="N72" s="1526"/>
      <c r="O72" s="1565">
        <f t="shared" si="15"/>
        <v>0</v>
      </c>
      <c r="P72" s="1565"/>
      <c r="Q72" s="1566"/>
      <c r="R72" s="1525"/>
      <c r="S72" s="1526"/>
      <c r="T72" s="1565">
        <f t="shared" si="16"/>
        <v>0</v>
      </c>
      <c r="U72" s="1565"/>
      <c r="V72" s="1566"/>
      <c r="W72" s="1525"/>
      <c r="X72" s="1526"/>
      <c r="Y72" s="728">
        <f t="shared" si="17"/>
        <v>0</v>
      </c>
      <c r="Z72" s="711"/>
      <c r="AA72" s="712">
        <f t="shared" si="18"/>
        <v>0</v>
      </c>
      <c r="AB72" s="721"/>
      <c r="AC72" s="1525">
        <f t="shared" si="19"/>
        <v>0</v>
      </c>
      <c r="AD72" s="1526"/>
      <c r="AE72" s="1527">
        <f t="shared" si="20"/>
        <v>0</v>
      </c>
      <c r="AF72" s="1527"/>
      <c r="AG72" s="1528"/>
      <c r="AH72" s="1036"/>
      <c r="AI72" s="1036"/>
      <c r="AJ72" s="1065">
        <f t="shared" si="21"/>
        <v>0</v>
      </c>
      <c r="AL72" s="1065" t="e">
        <f t="shared" si="22"/>
        <v>#DIV/0!</v>
      </c>
      <c r="AM72" s="1065">
        <f t="shared" si="23"/>
        <v>0</v>
      </c>
      <c r="AN72" s="1067">
        <f t="shared" si="24"/>
        <v>0</v>
      </c>
      <c r="AO72" s="1067">
        <f t="shared" si="25"/>
        <v>0</v>
      </c>
      <c r="AP72" s="1067">
        <f t="shared" si="26"/>
        <v>0</v>
      </c>
      <c r="AQ72" s="1067">
        <f t="shared" si="27"/>
        <v>0</v>
      </c>
      <c r="AS72" s="1064">
        <f t="shared" si="28"/>
        <v>0</v>
      </c>
      <c r="IV72" s="1038"/>
    </row>
    <row r="73" spans="1:256" ht="12" hidden="1" customHeight="1">
      <c r="A73" s="882" t="str">
        <f t="shared" si="6"/>
        <v/>
      </c>
      <c r="B73" s="21"/>
      <c r="C73" s="727">
        <f>'VERİ GİRİŞİ'!A106</f>
        <v>0</v>
      </c>
      <c r="D73" s="1542">
        <f>'VERİ GİRİŞİ'!B106</f>
        <v>0</v>
      </c>
      <c r="E73" s="1542"/>
      <c r="F73" s="1542"/>
      <c r="G73" s="1542">
        <f>'VERİ GİRİŞİ'!F106</f>
        <v>0</v>
      </c>
      <c r="H73" s="1542"/>
      <c r="I73" s="1542"/>
      <c r="J73" s="1558">
        <f>'VERİ GİRİŞİ'!J106</f>
        <v>0</v>
      </c>
      <c r="K73" s="1558"/>
      <c r="L73" s="643">
        <f>'VERİ GİRİŞİ'!K106</f>
        <v>0</v>
      </c>
      <c r="M73" s="1525"/>
      <c r="N73" s="1526"/>
      <c r="O73" s="1565">
        <f t="shared" si="15"/>
        <v>0</v>
      </c>
      <c r="P73" s="1565"/>
      <c r="Q73" s="1566"/>
      <c r="R73" s="1525"/>
      <c r="S73" s="1526"/>
      <c r="T73" s="1565">
        <f t="shared" si="16"/>
        <v>0</v>
      </c>
      <c r="U73" s="1565"/>
      <c r="V73" s="1566"/>
      <c r="W73" s="1525"/>
      <c r="X73" s="1526"/>
      <c r="Y73" s="728">
        <f t="shared" si="17"/>
        <v>0</v>
      </c>
      <c r="Z73" s="711"/>
      <c r="AA73" s="712">
        <f t="shared" si="18"/>
        <v>0</v>
      </c>
      <c r="AB73" s="721"/>
      <c r="AC73" s="1525">
        <f t="shared" si="19"/>
        <v>0</v>
      </c>
      <c r="AD73" s="1526"/>
      <c r="AE73" s="1527">
        <f t="shared" si="20"/>
        <v>0</v>
      </c>
      <c r="AF73" s="1527"/>
      <c r="AG73" s="1528"/>
      <c r="AH73" s="1036"/>
      <c r="AI73" s="1036"/>
      <c r="AJ73" s="1065">
        <f t="shared" si="21"/>
        <v>0</v>
      </c>
      <c r="AL73" s="1065" t="e">
        <f t="shared" si="22"/>
        <v>#DIV/0!</v>
      </c>
      <c r="AM73" s="1065">
        <f t="shared" si="23"/>
        <v>0</v>
      </c>
      <c r="AN73" s="1067">
        <f t="shared" si="24"/>
        <v>0</v>
      </c>
      <c r="AO73" s="1067">
        <f t="shared" si="25"/>
        <v>0</v>
      </c>
      <c r="AP73" s="1067">
        <f t="shared" si="26"/>
        <v>0</v>
      </c>
      <c r="AQ73" s="1067">
        <f t="shared" si="27"/>
        <v>0</v>
      </c>
      <c r="AS73" s="1064">
        <f t="shared" si="28"/>
        <v>0</v>
      </c>
      <c r="IV73" s="1038"/>
    </row>
    <row r="74" spans="1:256" ht="12" hidden="1" customHeight="1">
      <c r="A74" s="882" t="str">
        <f t="shared" si="6"/>
        <v/>
      </c>
      <c r="B74" s="21"/>
      <c r="C74" s="727">
        <f>'VERİ GİRİŞİ'!A107</f>
        <v>0</v>
      </c>
      <c r="D74" s="1542">
        <f>'VERİ GİRİŞİ'!B107</f>
        <v>0</v>
      </c>
      <c r="E74" s="1542"/>
      <c r="F74" s="1542"/>
      <c r="G74" s="1542">
        <f>'VERİ GİRİŞİ'!F107</f>
        <v>0</v>
      </c>
      <c r="H74" s="1542"/>
      <c r="I74" s="1542"/>
      <c r="J74" s="1558">
        <f>'VERİ GİRİŞİ'!J107</f>
        <v>0</v>
      </c>
      <c r="K74" s="1558"/>
      <c r="L74" s="643">
        <f>'VERİ GİRİŞİ'!K107</f>
        <v>0</v>
      </c>
      <c r="M74" s="1525"/>
      <c r="N74" s="1526"/>
      <c r="O74" s="1565">
        <f t="shared" si="15"/>
        <v>0</v>
      </c>
      <c r="P74" s="1565"/>
      <c r="Q74" s="1566"/>
      <c r="R74" s="1525"/>
      <c r="S74" s="1526"/>
      <c r="T74" s="1565">
        <f t="shared" si="16"/>
        <v>0</v>
      </c>
      <c r="U74" s="1565"/>
      <c r="V74" s="1566"/>
      <c r="W74" s="1525"/>
      <c r="X74" s="1526"/>
      <c r="Y74" s="728">
        <f t="shared" si="17"/>
        <v>0</v>
      </c>
      <c r="Z74" s="711"/>
      <c r="AA74" s="712">
        <f t="shared" si="18"/>
        <v>0</v>
      </c>
      <c r="AB74" s="721"/>
      <c r="AC74" s="1525">
        <f t="shared" si="19"/>
        <v>0</v>
      </c>
      <c r="AD74" s="1526"/>
      <c r="AE74" s="1527">
        <f t="shared" si="20"/>
        <v>0</v>
      </c>
      <c r="AF74" s="1527"/>
      <c r="AG74" s="1528"/>
      <c r="AH74" s="1036"/>
      <c r="AI74" s="1036"/>
      <c r="AJ74" s="1065">
        <f t="shared" si="21"/>
        <v>0</v>
      </c>
      <c r="AL74" s="1065" t="e">
        <f t="shared" si="22"/>
        <v>#DIV/0!</v>
      </c>
      <c r="AM74" s="1065">
        <f t="shared" si="23"/>
        <v>0</v>
      </c>
      <c r="AN74" s="1067">
        <f t="shared" si="24"/>
        <v>0</v>
      </c>
      <c r="AO74" s="1067">
        <f t="shared" si="25"/>
        <v>0</v>
      </c>
      <c r="AP74" s="1067">
        <f t="shared" si="26"/>
        <v>0</v>
      </c>
      <c r="AQ74" s="1067">
        <f t="shared" si="27"/>
        <v>0</v>
      </c>
      <c r="AS74" s="1064">
        <f t="shared" si="28"/>
        <v>0</v>
      </c>
      <c r="IV74" s="1038"/>
    </row>
    <row r="75" spans="1:256" ht="12" hidden="1" customHeight="1">
      <c r="A75" s="882" t="str">
        <f t="shared" ref="A75:A108" si="29">IF(ISTEXT(D75),1,"")</f>
        <v/>
      </c>
      <c r="B75" s="21"/>
      <c r="C75" s="727">
        <f>'VERİ GİRİŞİ'!A108</f>
        <v>0</v>
      </c>
      <c r="D75" s="1542">
        <f>'VERİ GİRİŞİ'!B108</f>
        <v>0</v>
      </c>
      <c r="E75" s="1542"/>
      <c r="F75" s="1542"/>
      <c r="G75" s="1542">
        <f>'VERİ GİRİŞİ'!F108</f>
        <v>0</v>
      </c>
      <c r="H75" s="1542"/>
      <c r="I75" s="1542"/>
      <c r="J75" s="1558">
        <f>'VERİ GİRİŞİ'!J108</f>
        <v>0</v>
      </c>
      <c r="K75" s="1558"/>
      <c r="L75" s="643">
        <f>'VERİ GİRİŞİ'!K108</f>
        <v>0</v>
      </c>
      <c r="M75" s="1525"/>
      <c r="N75" s="1526"/>
      <c r="O75" s="1565">
        <f t="shared" si="15"/>
        <v>0</v>
      </c>
      <c r="P75" s="1565"/>
      <c r="Q75" s="1566"/>
      <c r="R75" s="1525"/>
      <c r="S75" s="1526"/>
      <c r="T75" s="1565">
        <f t="shared" si="16"/>
        <v>0</v>
      </c>
      <c r="U75" s="1565"/>
      <c r="V75" s="1566"/>
      <c r="W75" s="1525"/>
      <c r="X75" s="1526"/>
      <c r="Y75" s="728">
        <f t="shared" si="17"/>
        <v>0</v>
      </c>
      <c r="Z75" s="711"/>
      <c r="AA75" s="712">
        <f t="shared" si="18"/>
        <v>0</v>
      </c>
      <c r="AB75" s="721"/>
      <c r="AC75" s="1525">
        <f t="shared" ref="AC75:AC109" si="30">AJ75</f>
        <v>0</v>
      </c>
      <c r="AD75" s="1526"/>
      <c r="AE75" s="1527">
        <f t="shared" si="20"/>
        <v>0</v>
      </c>
      <c r="AF75" s="1527"/>
      <c r="AG75" s="1528"/>
      <c r="AH75" s="1036"/>
      <c r="AI75" s="1036"/>
      <c r="AJ75" s="1065">
        <f t="shared" si="21"/>
        <v>0</v>
      </c>
      <c r="AL75" s="1065" t="e">
        <f t="shared" si="22"/>
        <v>#DIV/0!</v>
      </c>
      <c r="AM75" s="1065">
        <f t="shared" si="23"/>
        <v>0</v>
      </c>
      <c r="AN75" s="1067">
        <f t="shared" si="24"/>
        <v>0</v>
      </c>
      <c r="AO75" s="1067">
        <f t="shared" si="25"/>
        <v>0</v>
      </c>
      <c r="AP75" s="1067">
        <f t="shared" si="26"/>
        <v>0</v>
      </c>
      <c r="AQ75" s="1067">
        <f t="shared" si="27"/>
        <v>0</v>
      </c>
      <c r="AS75" s="1064">
        <f t="shared" si="28"/>
        <v>0</v>
      </c>
      <c r="IV75" s="1038"/>
    </row>
    <row r="76" spans="1:256" ht="12" hidden="1" customHeight="1">
      <c r="A76" s="882" t="str">
        <f t="shared" si="29"/>
        <v/>
      </c>
      <c r="B76" s="21"/>
      <c r="C76" s="727">
        <f>'VERİ GİRİŞİ'!A109</f>
        <v>0</v>
      </c>
      <c r="D76" s="1542">
        <f>'VERİ GİRİŞİ'!B109</f>
        <v>0</v>
      </c>
      <c r="E76" s="1542"/>
      <c r="F76" s="1542"/>
      <c r="G76" s="1542">
        <f>'VERİ GİRİŞİ'!F109</f>
        <v>0</v>
      </c>
      <c r="H76" s="1542"/>
      <c r="I76" s="1542"/>
      <c r="J76" s="1558">
        <f>'VERİ GİRİŞİ'!J109</f>
        <v>0</v>
      </c>
      <c r="K76" s="1558"/>
      <c r="L76" s="643">
        <f>'VERİ GİRİŞİ'!K109</f>
        <v>0</v>
      </c>
      <c r="M76" s="1525"/>
      <c r="N76" s="1526"/>
      <c r="O76" s="1565">
        <f t="shared" si="15"/>
        <v>0</v>
      </c>
      <c r="P76" s="1565"/>
      <c r="Q76" s="1566"/>
      <c r="R76" s="1525"/>
      <c r="S76" s="1526"/>
      <c r="T76" s="1565">
        <f t="shared" si="16"/>
        <v>0</v>
      </c>
      <c r="U76" s="1565"/>
      <c r="V76" s="1566"/>
      <c r="W76" s="1525"/>
      <c r="X76" s="1526"/>
      <c r="Y76" s="728">
        <f t="shared" si="17"/>
        <v>0</v>
      </c>
      <c r="Z76" s="711"/>
      <c r="AA76" s="712">
        <f t="shared" si="18"/>
        <v>0</v>
      </c>
      <c r="AB76" s="721"/>
      <c r="AC76" s="1525">
        <f t="shared" si="30"/>
        <v>0</v>
      </c>
      <c r="AD76" s="1526"/>
      <c r="AE76" s="1527">
        <f t="shared" si="20"/>
        <v>0</v>
      </c>
      <c r="AF76" s="1527"/>
      <c r="AG76" s="1528"/>
      <c r="AH76" s="1036"/>
      <c r="AI76" s="1036"/>
      <c r="AJ76" s="1065">
        <f t="shared" si="21"/>
        <v>0</v>
      </c>
      <c r="AL76" s="1065" t="e">
        <f t="shared" si="22"/>
        <v>#DIV/0!</v>
      </c>
      <c r="AM76" s="1065">
        <f t="shared" si="23"/>
        <v>0</v>
      </c>
      <c r="AN76" s="1067">
        <f t="shared" si="24"/>
        <v>0</v>
      </c>
      <c r="AO76" s="1067">
        <f t="shared" si="25"/>
        <v>0</v>
      </c>
      <c r="AP76" s="1067">
        <f t="shared" si="26"/>
        <v>0</v>
      </c>
      <c r="AQ76" s="1067">
        <f t="shared" si="27"/>
        <v>0</v>
      </c>
      <c r="AS76" s="1064">
        <f t="shared" si="28"/>
        <v>0</v>
      </c>
      <c r="IV76" s="1038"/>
    </row>
    <row r="77" spans="1:256" ht="12" hidden="1" customHeight="1">
      <c r="A77" s="882" t="str">
        <f t="shared" si="29"/>
        <v/>
      </c>
      <c r="B77" s="21"/>
      <c r="C77" s="727">
        <f>'VERİ GİRİŞİ'!A110</f>
        <v>0</v>
      </c>
      <c r="D77" s="1542">
        <f>'VERİ GİRİŞİ'!B110</f>
        <v>0</v>
      </c>
      <c r="E77" s="1542"/>
      <c r="F77" s="1542"/>
      <c r="G77" s="1542">
        <f>'VERİ GİRİŞİ'!F110</f>
        <v>0</v>
      </c>
      <c r="H77" s="1542"/>
      <c r="I77" s="1542"/>
      <c r="J77" s="1558">
        <f>'VERİ GİRİŞİ'!J110</f>
        <v>0</v>
      </c>
      <c r="K77" s="1558"/>
      <c r="L77" s="643">
        <f>'VERİ GİRİŞİ'!K110</f>
        <v>0</v>
      </c>
      <c r="M77" s="1525"/>
      <c r="N77" s="1526"/>
      <c r="O77" s="1565">
        <f t="shared" si="15"/>
        <v>0</v>
      </c>
      <c r="P77" s="1565"/>
      <c r="Q77" s="1566"/>
      <c r="R77" s="1525"/>
      <c r="S77" s="1526"/>
      <c r="T77" s="1565">
        <f t="shared" si="16"/>
        <v>0</v>
      </c>
      <c r="U77" s="1565"/>
      <c r="V77" s="1566"/>
      <c r="W77" s="1525"/>
      <c r="X77" s="1526"/>
      <c r="Y77" s="728">
        <f t="shared" si="17"/>
        <v>0</v>
      </c>
      <c r="Z77" s="711"/>
      <c r="AA77" s="712">
        <f t="shared" si="18"/>
        <v>0</v>
      </c>
      <c r="AB77" s="721"/>
      <c r="AC77" s="1525">
        <f t="shared" si="30"/>
        <v>0</v>
      </c>
      <c r="AD77" s="1526"/>
      <c r="AE77" s="1527">
        <f t="shared" si="20"/>
        <v>0</v>
      </c>
      <c r="AF77" s="1527"/>
      <c r="AG77" s="1528"/>
      <c r="AH77" s="1036"/>
      <c r="AI77" s="1036"/>
      <c r="AJ77" s="1065">
        <f t="shared" si="21"/>
        <v>0</v>
      </c>
      <c r="AL77" s="1065" t="e">
        <f t="shared" si="22"/>
        <v>#DIV/0!</v>
      </c>
      <c r="AM77" s="1065">
        <f t="shared" si="23"/>
        <v>0</v>
      </c>
      <c r="AN77" s="1067">
        <f t="shared" si="24"/>
        <v>0</v>
      </c>
      <c r="AO77" s="1067">
        <f t="shared" si="25"/>
        <v>0</v>
      </c>
      <c r="AP77" s="1067">
        <f t="shared" si="26"/>
        <v>0</v>
      </c>
      <c r="AQ77" s="1067">
        <f t="shared" si="27"/>
        <v>0</v>
      </c>
      <c r="AS77" s="1064">
        <f t="shared" si="28"/>
        <v>0</v>
      </c>
      <c r="IV77" s="1038"/>
    </row>
    <row r="78" spans="1:256" ht="12" hidden="1" customHeight="1">
      <c r="A78" s="882" t="str">
        <f t="shared" si="29"/>
        <v/>
      </c>
      <c r="B78" s="21"/>
      <c r="C78" s="727">
        <f>'VERİ GİRİŞİ'!A111</f>
        <v>0</v>
      </c>
      <c r="D78" s="1542">
        <f>'VERİ GİRİŞİ'!B111</f>
        <v>0</v>
      </c>
      <c r="E78" s="1542"/>
      <c r="F78" s="1542"/>
      <c r="G78" s="1542">
        <f>'VERİ GİRİŞİ'!F111</f>
        <v>0</v>
      </c>
      <c r="H78" s="1542"/>
      <c r="I78" s="1542"/>
      <c r="J78" s="1558">
        <f>'VERİ GİRİŞİ'!J111</f>
        <v>0</v>
      </c>
      <c r="K78" s="1558"/>
      <c r="L78" s="643">
        <f>'VERİ GİRİŞİ'!K111</f>
        <v>0</v>
      </c>
      <c r="M78" s="1525"/>
      <c r="N78" s="1526"/>
      <c r="O78" s="1565">
        <f t="shared" si="15"/>
        <v>0</v>
      </c>
      <c r="P78" s="1565"/>
      <c r="Q78" s="1566"/>
      <c r="R78" s="1525"/>
      <c r="S78" s="1526"/>
      <c r="T78" s="1565">
        <f t="shared" si="16"/>
        <v>0</v>
      </c>
      <c r="U78" s="1565"/>
      <c r="V78" s="1566"/>
      <c r="W78" s="1525"/>
      <c r="X78" s="1526"/>
      <c r="Y78" s="728">
        <f t="shared" si="17"/>
        <v>0</v>
      </c>
      <c r="Z78" s="711"/>
      <c r="AA78" s="712">
        <f t="shared" si="18"/>
        <v>0</v>
      </c>
      <c r="AB78" s="721"/>
      <c r="AC78" s="1525">
        <f t="shared" si="30"/>
        <v>0</v>
      </c>
      <c r="AD78" s="1526"/>
      <c r="AE78" s="1527">
        <f t="shared" si="20"/>
        <v>0</v>
      </c>
      <c r="AF78" s="1527"/>
      <c r="AG78" s="1528"/>
      <c r="AH78" s="1036"/>
      <c r="AI78" s="1036"/>
      <c r="AJ78" s="1065">
        <f t="shared" si="21"/>
        <v>0</v>
      </c>
      <c r="AL78" s="1065" t="e">
        <f t="shared" si="22"/>
        <v>#DIV/0!</v>
      </c>
      <c r="AM78" s="1065">
        <f t="shared" si="23"/>
        <v>0</v>
      </c>
      <c r="AN78" s="1067">
        <f t="shared" si="24"/>
        <v>0</v>
      </c>
      <c r="AO78" s="1067">
        <f t="shared" si="25"/>
        <v>0</v>
      </c>
      <c r="AP78" s="1067">
        <f t="shared" si="26"/>
        <v>0</v>
      </c>
      <c r="AQ78" s="1067">
        <f t="shared" si="27"/>
        <v>0</v>
      </c>
      <c r="AS78" s="1064">
        <f t="shared" si="28"/>
        <v>0</v>
      </c>
      <c r="IV78" s="1038"/>
    </row>
    <row r="79" spans="1:256" ht="12" hidden="1" customHeight="1">
      <c r="A79" s="882" t="str">
        <f t="shared" si="29"/>
        <v/>
      </c>
      <c r="B79" s="21"/>
      <c r="C79" s="727">
        <f>'VERİ GİRİŞİ'!A112</f>
        <v>0</v>
      </c>
      <c r="D79" s="1542">
        <f>'VERİ GİRİŞİ'!B112</f>
        <v>0</v>
      </c>
      <c r="E79" s="1542"/>
      <c r="F79" s="1542"/>
      <c r="G79" s="1542">
        <f>'VERİ GİRİŞİ'!F112</f>
        <v>0</v>
      </c>
      <c r="H79" s="1542"/>
      <c r="I79" s="1542"/>
      <c r="J79" s="1558">
        <f>'VERİ GİRİŞİ'!J112</f>
        <v>0</v>
      </c>
      <c r="K79" s="1558"/>
      <c r="L79" s="643">
        <f>'VERİ GİRİŞİ'!K112</f>
        <v>0</v>
      </c>
      <c r="M79" s="1525"/>
      <c r="N79" s="1526"/>
      <c r="O79" s="1565">
        <f t="shared" si="15"/>
        <v>0</v>
      </c>
      <c r="P79" s="1565"/>
      <c r="Q79" s="1566"/>
      <c r="R79" s="1525"/>
      <c r="S79" s="1526"/>
      <c r="T79" s="1565">
        <f t="shared" si="16"/>
        <v>0</v>
      </c>
      <c r="U79" s="1565"/>
      <c r="V79" s="1566"/>
      <c r="W79" s="1525"/>
      <c r="X79" s="1526"/>
      <c r="Y79" s="728">
        <f t="shared" si="17"/>
        <v>0</v>
      </c>
      <c r="Z79" s="711"/>
      <c r="AA79" s="712">
        <f t="shared" si="18"/>
        <v>0</v>
      </c>
      <c r="AB79" s="721"/>
      <c r="AC79" s="1525">
        <f t="shared" si="30"/>
        <v>0</v>
      </c>
      <c r="AD79" s="1526"/>
      <c r="AE79" s="1527">
        <f t="shared" si="20"/>
        <v>0</v>
      </c>
      <c r="AF79" s="1527"/>
      <c r="AG79" s="1528"/>
      <c r="AH79" s="1036"/>
      <c r="AI79" s="1036"/>
      <c r="AJ79" s="1065">
        <f t="shared" si="21"/>
        <v>0</v>
      </c>
      <c r="AL79" s="1065" t="e">
        <f t="shared" si="22"/>
        <v>#DIV/0!</v>
      </c>
      <c r="AM79" s="1065">
        <f t="shared" si="23"/>
        <v>0</v>
      </c>
      <c r="AN79" s="1067">
        <f t="shared" si="24"/>
        <v>0</v>
      </c>
      <c r="AO79" s="1067">
        <f t="shared" si="25"/>
        <v>0</v>
      </c>
      <c r="AP79" s="1067">
        <f t="shared" si="26"/>
        <v>0</v>
      </c>
      <c r="AQ79" s="1067">
        <f t="shared" si="27"/>
        <v>0</v>
      </c>
      <c r="AS79" s="1064">
        <f t="shared" si="28"/>
        <v>0</v>
      </c>
      <c r="IV79" s="1038"/>
    </row>
    <row r="80" spans="1:256" ht="12" hidden="1" customHeight="1">
      <c r="A80" s="882" t="str">
        <f t="shared" si="29"/>
        <v/>
      </c>
      <c r="B80" s="21"/>
      <c r="C80" s="727">
        <f>'VERİ GİRİŞİ'!A113</f>
        <v>0</v>
      </c>
      <c r="D80" s="1542">
        <f>'VERİ GİRİŞİ'!B113</f>
        <v>0</v>
      </c>
      <c r="E80" s="1542"/>
      <c r="F80" s="1542"/>
      <c r="G80" s="1542">
        <f>'VERİ GİRİŞİ'!F113</f>
        <v>0</v>
      </c>
      <c r="H80" s="1542"/>
      <c r="I80" s="1542"/>
      <c r="J80" s="1558">
        <f>'VERİ GİRİŞİ'!J113</f>
        <v>0</v>
      </c>
      <c r="K80" s="1558"/>
      <c r="L80" s="643">
        <f>'VERİ GİRİŞİ'!K113</f>
        <v>0</v>
      </c>
      <c r="M80" s="1525"/>
      <c r="N80" s="1526"/>
      <c r="O80" s="1565">
        <f t="shared" si="15"/>
        <v>0</v>
      </c>
      <c r="P80" s="1565"/>
      <c r="Q80" s="1566"/>
      <c r="R80" s="1525"/>
      <c r="S80" s="1526"/>
      <c r="T80" s="1565">
        <f t="shared" si="16"/>
        <v>0</v>
      </c>
      <c r="U80" s="1565"/>
      <c r="V80" s="1566"/>
      <c r="W80" s="1525"/>
      <c r="X80" s="1526"/>
      <c r="Y80" s="728">
        <f t="shared" si="17"/>
        <v>0</v>
      </c>
      <c r="Z80" s="711"/>
      <c r="AA80" s="712">
        <f t="shared" si="18"/>
        <v>0</v>
      </c>
      <c r="AB80" s="721"/>
      <c r="AC80" s="1525">
        <f t="shared" si="30"/>
        <v>0</v>
      </c>
      <c r="AD80" s="1526"/>
      <c r="AE80" s="1527">
        <f t="shared" si="20"/>
        <v>0</v>
      </c>
      <c r="AF80" s="1527"/>
      <c r="AG80" s="1528"/>
      <c r="AH80" s="1036"/>
      <c r="AI80" s="1036"/>
      <c r="AJ80" s="1065">
        <f t="shared" si="21"/>
        <v>0</v>
      </c>
      <c r="AL80" s="1065" t="e">
        <f t="shared" si="22"/>
        <v>#DIV/0!</v>
      </c>
      <c r="AM80" s="1065">
        <f t="shared" si="23"/>
        <v>0</v>
      </c>
      <c r="AN80" s="1067">
        <f t="shared" si="24"/>
        <v>0</v>
      </c>
      <c r="AO80" s="1067">
        <f t="shared" si="25"/>
        <v>0</v>
      </c>
      <c r="AP80" s="1067">
        <f t="shared" si="26"/>
        <v>0</v>
      </c>
      <c r="AQ80" s="1067">
        <f t="shared" si="27"/>
        <v>0</v>
      </c>
      <c r="AS80" s="1064">
        <f t="shared" si="28"/>
        <v>0</v>
      </c>
      <c r="IV80" s="1038"/>
    </row>
    <row r="81" spans="1:256" ht="12" hidden="1" customHeight="1">
      <c r="A81" s="882" t="str">
        <f t="shared" si="29"/>
        <v/>
      </c>
      <c r="B81" s="21"/>
      <c r="C81" s="727">
        <f>'VERİ GİRİŞİ'!A114</f>
        <v>0</v>
      </c>
      <c r="D81" s="1542">
        <f>'VERİ GİRİŞİ'!B114</f>
        <v>0</v>
      </c>
      <c r="E81" s="1542"/>
      <c r="F81" s="1542"/>
      <c r="G81" s="1542">
        <f>'VERİ GİRİŞİ'!F114</f>
        <v>0</v>
      </c>
      <c r="H81" s="1542"/>
      <c r="I81" s="1542"/>
      <c r="J81" s="1558">
        <f>'VERİ GİRİŞİ'!J114</f>
        <v>0</v>
      </c>
      <c r="K81" s="1558"/>
      <c r="L81" s="643">
        <f>'VERİ GİRİŞİ'!K114</f>
        <v>0</v>
      </c>
      <c r="M81" s="1525"/>
      <c r="N81" s="1526"/>
      <c r="O81" s="1565">
        <f t="shared" si="15"/>
        <v>0</v>
      </c>
      <c r="P81" s="1565"/>
      <c r="Q81" s="1566"/>
      <c r="R81" s="1525"/>
      <c r="S81" s="1526"/>
      <c r="T81" s="1565">
        <f t="shared" si="16"/>
        <v>0</v>
      </c>
      <c r="U81" s="1565"/>
      <c r="V81" s="1566"/>
      <c r="W81" s="1525"/>
      <c r="X81" s="1526"/>
      <c r="Y81" s="728">
        <f t="shared" si="17"/>
        <v>0</v>
      </c>
      <c r="Z81" s="711"/>
      <c r="AA81" s="712">
        <f t="shared" si="18"/>
        <v>0</v>
      </c>
      <c r="AB81" s="721"/>
      <c r="AC81" s="1525">
        <f t="shared" si="30"/>
        <v>0</v>
      </c>
      <c r="AD81" s="1526"/>
      <c r="AE81" s="1527">
        <f t="shared" si="20"/>
        <v>0</v>
      </c>
      <c r="AF81" s="1527"/>
      <c r="AG81" s="1528"/>
      <c r="AH81" s="1036"/>
      <c r="AI81" s="1036"/>
      <c r="AJ81" s="1065">
        <f t="shared" si="21"/>
        <v>0</v>
      </c>
      <c r="AL81" s="1065" t="e">
        <f t="shared" si="22"/>
        <v>#DIV/0!</v>
      </c>
      <c r="AM81" s="1065">
        <f t="shared" si="23"/>
        <v>0</v>
      </c>
      <c r="AN81" s="1067">
        <f t="shared" si="24"/>
        <v>0</v>
      </c>
      <c r="AO81" s="1067">
        <f t="shared" si="25"/>
        <v>0</v>
      </c>
      <c r="AP81" s="1067">
        <f t="shared" si="26"/>
        <v>0</v>
      </c>
      <c r="AQ81" s="1067">
        <f t="shared" si="27"/>
        <v>0</v>
      </c>
      <c r="AS81" s="1064">
        <f t="shared" si="28"/>
        <v>0</v>
      </c>
      <c r="IV81" s="1038"/>
    </row>
    <row r="82" spans="1:256" ht="12" hidden="1" customHeight="1">
      <c r="A82" s="882" t="str">
        <f t="shared" si="29"/>
        <v/>
      </c>
      <c r="B82" s="21"/>
      <c r="C82" s="727">
        <f>'VERİ GİRİŞİ'!A115</f>
        <v>0</v>
      </c>
      <c r="D82" s="1542">
        <f>'VERİ GİRİŞİ'!B115</f>
        <v>0</v>
      </c>
      <c r="E82" s="1542"/>
      <c r="F82" s="1542"/>
      <c r="G82" s="1542">
        <f>'VERİ GİRİŞİ'!F115</f>
        <v>0</v>
      </c>
      <c r="H82" s="1542"/>
      <c r="I82" s="1542"/>
      <c r="J82" s="1558">
        <f>'VERİ GİRİŞİ'!J115</f>
        <v>0</v>
      </c>
      <c r="K82" s="1558"/>
      <c r="L82" s="643">
        <f>'VERİ GİRİŞİ'!K115</f>
        <v>0</v>
      </c>
      <c r="M82" s="1525"/>
      <c r="N82" s="1526"/>
      <c r="O82" s="1565">
        <f t="shared" si="15"/>
        <v>0</v>
      </c>
      <c r="P82" s="1565"/>
      <c r="Q82" s="1566"/>
      <c r="R82" s="1525"/>
      <c r="S82" s="1526"/>
      <c r="T82" s="1565">
        <f t="shared" si="16"/>
        <v>0</v>
      </c>
      <c r="U82" s="1565"/>
      <c r="V82" s="1566"/>
      <c r="W82" s="1525"/>
      <c r="X82" s="1526"/>
      <c r="Y82" s="728">
        <f t="shared" si="17"/>
        <v>0</v>
      </c>
      <c r="Z82" s="711"/>
      <c r="AA82" s="712">
        <f t="shared" si="18"/>
        <v>0</v>
      </c>
      <c r="AB82" s="721"/>
      <c r="AC82" s="1525">
        <f t="shared" si="30"/>
        <v>0</v>
      </c>
      <c r="AD82" s="1526"/>
      <c r="AE82" s="1527">
        <f t="shared" si="20"/>
        <v>0</v>
      </c>
      <c r="AF82" s="1527"/>
      <c r="AG82" s="1528"/>
      <c r="AH82" s="1036"/>
      <c r="AI82" s="1036"/>
      <c r="AJ82" s="1065">
        <f t="shared" si="21"/>
        <v>0</v>
      </c>
      <c r="AL82" s="1065" t="e">
        <f t="shared" si="22"/>
        <v>#DIV/0!</v>
      </c>
      <c r="AM82" s="1065">
        <f t="shared" si="23"/>
        <v>0</v>
      </c>
      <c r="AN82" s="1067">
        <f t="shared" si="24"/>
        <v>0</v>
      </c>
      <c r="AO82" s="1067">
        <f t="shared" si="25"/>
        <v>0</v>
      </c>
      <c r="AP82" s="1067">
        <f t="shared" si="26"/>
        <v>0</v>
      </c>
      <c r="AQ82" s="1067">
        <f t="shared" si="27"/>
        <v>0</v>
      </c>
      <c r="AS82" s="1064">
        <f t="shared" si="28"/>
        <v>0</v>
      </c>
      <c r="IV82" s="1038"/>
    </row>
    <row r="83" spans="1:256" ht="12" hidden="1" customHeight="1">
      <c r="A83" s="882" t="str">
        <f t="shared" si="29"/>
        <v/>
      </c>
      <c r="B83" s="21"/>
      <c r="C83" s="727">
        <f>'VERİ GİRİŞİ'!A116</f>
        <v>0</v>
      </c>
      <c r="D83" s="1542">
        <f>'VERİ GİRİŞİ'!B116</f>
        <v>0</v>
      </c>
      <c r="E83" s="1542"/>
      <c r="F83" s="1542"/>
      <c r="G83" s="1542">
        <f>'VERİ GİRİŞİ'!F116</f>
        <v>0</v>
      </c>
      <c r="H83" s="1542"/>
      <c r="I83" s="1542"/>
      <c r="J83" s="1558">
        <f>'VERİ GİRİŞİ'!J116</f>
        <v>0</v>
      </c>
      <c r="K83" s="1558"/>
      <c r="L83" s="643">
        <f>'VERİ GİRİŞİ'!K116</f>
        <v>0</v>
      </c>
      <c r="M83" s="1525"/>
      <c r="N83" s="1526"/>
      <c r="O83" s="1565">
        <f t="shared" si="15"/>
        <v>0</v>
      </c>
      <c r="P83" s="1565"/>
      <c r="Q83" s="1566"/>
      <c r="R83" s="1525"/>
      <c r="S83" s="1526"/>
      <c r="T83" s="1565">
        <f t="shared" si="16"/>
        <v>0</v>
      </c>
      <c r="U83" s="1565"/>
      <c r="V83" s="1566"/>
      <c r="W83" s="1525"/>
      <c r="X83" s="1526"/>
      <c r="Y83" s="728">
        <f t="shared" si="17"/>
        <v>0</v>
      </c>
      <c r="Z83" s="711"/>
      <c r="AA83" s="712">
        <f t="shared" si="18"/>
        <v>0</v>
      </c>
      <c r="AB83" s="721"/>
      <c r="AC83" s="1525">
        <f t="shared" si="30"/>
        <v>0</v>
      </c>
      <c r="AD83" s="1526"/>
      <c r="AE83" s="1527">
        <f t="shared" si="20"/>
        <v>0</v>
      </c>
      <c r="AF83" s="1527"/>
      <c r="AG83" s="1528"/>
      <c r="AH83" s="1036"/>
      <c r="AI83" s="1036"/>
      <c r="AJ83" s="1065">
        <f t="shared" si="21"/>
        <v>0</v>
      </c>
      <c r="AL83" s="1065" t="e">
        <f t="shared" si="22"/>
        <v>#DIV/0!</v>
      </c>
      <c r="AM83" s="1065">
        <f t="shared" si="23"/>
        <v>0</v>
      </c>
      <c r="AN83" s="1067">
        <f t="shared" si="24"/>
        <v>0</v>
      </c>
      <c r="AO83" s="1067">
        <f t="shared" si="25"/>
        <v>0</v>
      </c>
      <c r="AP83" s="1067">
        <f t="shared" si="26"/>
        <v>0</v>
      </c>
      <c r="AQ83" s="1067">
        <f t="shared" si="27"/>
        <v>0</v>
      </c>
      <c r="AS83" s="1064">
        <f t="shared" si="28"/>
        <v>0</v>
      </c>
      <c r="IV83" s="1038"/>
    </row>
    <row r="84" spans="1:256" ht="12" hidden="1" customHeight="1">
      <c r="A84" s="882" t="str">
        <f t="shared" si="29"/>
        <v/>
      </c>
      <c r="B84" s="21"/>
      <c r="C84" s="727">
        <f>'VERİ GİRİŞİ'!A117</f>
        <v>0</v>
      </c>
      <c r="D84" s="1542">
        <f>'VERİ GİRİŞİ'!B117</f>
        <v>0</v>
      </c>
      <c r="E84" s="1542"/>
      <c r="F84" s="1542"/>
      <c r="G84" s="1542">
        <f>'VERİ GİRİŞİ'!F117</f>
        <v>0</v>
      </c>
      <c r="H84" s="1542"/>
      <c r="I84" s="1542"/>
      <c r="J84" s="1558">
        <f>'VERİ GİRİŞİ'!J117</f>
        <v>0</v>
      </c>
      <c r="K84" s="1558"/>
      <c r="L84" s="643">
        <f>'VERİ GİRİŞİ'!K117</f>
        <v>0</v>
      </c>
      <c r="M84" s="1525"/>
      <c r="N84" s="1526"/>
      <c r="O84" s="1565">
        <f t="shared" ref="O84:O109" si="31">ROUND(SUM(J84*M84),2)</f>
        <v>0</v>
      </c>
      <c r="P84" s="1565"/>
      <c r="Q84" s="1566"/>
      <c r="R84" s="1525"/>
      <c r="S84" s="1526"/>
      <c r="T84" s="1565">
        <f t="shared" ref="T84:T109" si="32">ROUND(SUM(J84*R84),2)</f>
        <v>0</v>
      </c>
      <c r="U84" s="1565"/>
      <c r="V84" s="1566"/>
      <c r="W84" s="1525"/>
      <c r="X84" s="1526"/>
      <c r="Y84" s="728">
        <f t="shared" ref="Y84:Y109" si="33">ROUND(SUM(J84*W84),2)</f>
        <v>0</v>
      </c>
      <c r="Z84" s="711"/>
      <c r="AA84" s="712">
        <f t="shared" ref="AA84:AA109" si="34">ROUND(SUM(J84*Z84),2)</f>
        <v>0</v>
      </c>
      <c r="AB84" s="721"/>
      <c r="AC84" s="1525">
        <f t="shared" si="30"/>
        <v>0</v>
      </c>
      <c r="AD84" s="1526"/>
      <c r="AE84" s="1527">
        <f t="shared" ref="AE84:AE109" si="35">ROUND(SUM(J84*AC84),2)</f>
        <v>0</v>
      </c>
      <c r="AF84" s="1527"/>
      <c r="AG84" s="1528"/>
      <c r="AH84" s="1036"/>
      <c r="AI84" s="1036"/>
      <c r="AJ84" s="1065">
        <f t="shared" ref="AJ84:AJ109" si="36">IF(AM84&gt;0,AL84,0)</f>
        <v>0</v>
      </c>
      <c r="AL84" s="1065" t="e">
        <f t="shared" ref="AL84:AL109" si="37">ROUND(SUM(AM84/AQ84),2)</f>
        <v>#DIV/0!</v>
      </c>
      <c r="AM84" s="1065">
        <f t="shared" ref="AM84:AM109" si="38">ROUND(SUM(M84+R84+W84+Z84),2)</f>
        <v>0</v>
      </c>
      <c r="AN84" s="1067">
        <f t="shared" ref="AN84:AN109" si="39">COUNTIF(M84,"&gt;0")</f>
        <v>0</v>
      </c>
      <c r="AO84" s="1067">
        <f t="shared" ref="AO84:AO109" si="40">COUNTIF(R84,"&gt;0")</f>
        <v>0</v>
      </c>
      <c r="AP84" s="1067">
        <f t="shared" ref="AP84:AP109" si="41">COUNTIF(W84,"&gt;0")</f>
        <v>0</v>
      </c>
      <c r="AQ84" s="1067">
        <f t="shared" ref="AQ84:AQ109" si="42">AN84+AO84+AP84+AS84</f>
        <v>0</v>
      </c>
      <c r="AS84" s="1064">
        <f t="shared" ref="AS84:AS109" si="43">COUNTIF(Z84,"&gt;0")</f>
        <v>0</v>
      </c>
      <c r="IV84" s="1038"/>
    </row>
    <row r="85" spans="1:256" ht="12" hidden="1" customHeight="1">
      <c r="A85" s="882" t="str">
        <f t="shared" si="29"/>
        <v/>
      </c>
      <c r="B85" s="21"/>
      <c r="C85" s="727">
        <f>'VERİ GİRİŞİ'!A118</f>
        <v>0</v>
      </c>
      <c r="D85" s="1542">
        <f>'VERİ GİRİŞİ'!B118</f>
        <v>0</v>
      </c>
      <c r="E85" s="1542"/>
      <c r="F85" s="1542"/>
      <c r="G85" s="1542">
        <f>'VERİ GİRİŞİ'!F118</f>
        <v>0</v>
      </c>
      <c r="H85" s="1542"/>
      <c r="I85" s="1542"/>
      <c r="J85" s="1558">
        <f>'VERİ GİRİŞİ'!J118</f>
        <v>0</v>
      </c>
      <c r="K85" s="1558"/>
      <c r="L85" s="643">
        <f>'VERİ GİRİŞİ'!K118</f>
        <v>0</v>
      </c>
      <c r="M85" s="1525"/>
      <c r="N85" s="1526"/>
      <c r="O85" s="1565">
        <f t="shared" si="31"/>
        <v>0</v>
      </c>
      <c r="P85" s="1565"/>
      <c r="Q85" s="1566"/>
      <c r="R85" s="1525"/>
      <c r="S85" s="1526"/>
      <c r="T85" s="1565">
        <f t="shared" si="32"/>
        <v>0</v>
      </c>
      <c r="U85" s="1565"/>
      <c r="V85" s="1566"/>
      <c r="W85" s="1525"/>
      <c r="X85" s="1526"/>
      <c r="Y85" s="728">
        <f t="shared" si="33"/>
        <v>0</v>
      </c>
      <c r="Z85" s="711"/>
      <c r="AA85" s="712">
        <f t="shared" si="34"/>
        <v>0</v>
      </c>
      <c r="AB85" s="721"/>
      <c r="AC85" s="1525">
        <f t="shared" si="30"/>
        <v>0</v>
      </c>
      <c r="AD85" s="1526"/>
      <c r="AE85" s="1527">
        <f t="shared" si="35"/>
        <v>0</v>
      </c>
      <c r="AF85" s="1527"/>
      <c r="AG85" s="1528"/>
      <c r="AH85" s="1036"/>
      <c r="AI85" s="1036"/>
      <c r="AJ85" s="1065">
        <f t="shared" si="36"/>
        <v>0</v>
      </c>
      <c r="AL85" s="1065" t="e">
        <f t="shared" si="37"/>
        <v>#DIV/0!</v>
      </c>
      <c r="AM85" s="1065">
        <f t="shared" si="38"/>
        <v>0</v>
      </c>
      <c r="AN85" s="1067">
        <f t="shared" si="39"/>
        <v>0</v>
      </c>
      <c r="AO85" s="1067">
        <f t="shared" si="40"/>
        <v>0</v>
      </c>
      <c r="AP85" s="1067">
        <f t="shared" si="41"/>
        <v>0</v>
      </c>
      <c r="AQ85" s="1067">
        <f t="shared" si="42"/>
        <v>0</v>
      </c>
      <c r="AS85" s="1064">
        <f t="shared" si="43"/>
        <v>0</v>
      </c>
      <c r="IV85" s="1038"/>
    </row>
    <row r="86" spans="1:256" ht="12" hidden="1" customHeight="1">
      <c r="A86" s="882" t="str">
        <f t="shared" si="29"/>
        <v/>
      </c>
      <c r="B86" s="21"/>
      <c r="C86" s="727">
        <f>'VERİ GİRİŞİ'!A119</f>
        <v>0</v>
      </c>
      <c r="D86" s="1542">
        <f>'VERİ GİRİŞİ'!B119</f>
        <v>0</v>
      </c>
      <c r="E86" s="1542"/>
      <c r="F86" s="1542"/>
      <c r="G86" s="1542">
        <f>'VERİ GİRİŞİ'!F119</f>
        <v>0</v>
      </c>
      <c r="H86" s="1542"/>
      <c r="I86" s="1542"/>
      <c r="J86" s="1558">
        <f>'VERİ GİRİŞİ'!J119</f>
        <v>0</v>
      </c>
      <c r="K86" s="1558"/>
      <c r="L86" s="643">
        <f>'VERİ GİRİŞİ'!K119</f>
        <v>0</v>
      </c>
      <c r="M86" s="1525"/>
      <c r="N86" s="1526"/>
      <c r="O86" s="1565">
        <f t="shared" si="31"/>
        <v>0</v>
      </c>
      <c r="P86" s="1565"/>
      <c r="Q86" s="1566"/>
      <c r="R86" s="1525"/>
      <c r="S86" s="1526"/>
      <c r="T86" s="1565">
        <f t="shared" si="32"/>
        <v>0</v>
      </c>
      <c r="U86" s="1565"/>
      <c r="V86" s="1566"/>
      <c r="W86" s="1525"/>
      <c r="X86" s="1526"/>
      <c r="Y86" s="728">
        <f t="shared" si="33"/>
        <v>0</v>
      </c>
      <c r="Z86" s="711"/>
      <c r="AA86" s="712">
        <f t="shared" si="34"/>
        <v>0</v>
      </c>
      <c r="AB86" s="721"/>
      <c r="AC86" s="1525">
        <f t="shared" si="30"/>
        <v>0</v>
      </c>
      <c r="AD86" s="1526"/>
      <c r="AE86" s="1527">
        <f t="shared" si="35"/>
        <v>0</v>
      </c>
      <c r="AF86" s="1527"/>
      <c r="AG86" s="1528"/>
      <c r="AH86" s="1036"/>
      <c r="AI86" s="1036"/>
      <c r="AJ86" s="1065">
        <f t="shared" si="36"/>
        <v>0</v>
      </c>
      <c r="AL86" s="1065" t="e">
        <f t="shared" si="37"/>
        <v>#DIV/0!</v>
      </c>
      <c r="AM86" s="1065">
        <f t="shared" si="38"/>
        <v>0</v>
      </c>
      <c r="AN86" s="1067">
        <f t="shared" si="39"/>
        <v>0</v>
      </c>
      <c r="AO86" s="1067">
        <f t="shared" si="40"/>
        <v>0</v>
      </c>
      <c r="AP86" s="1067">
        <f t="shared" si="41"/>
        <v>0</v>
      </c>
      <c r="AQ86" s="1067">
        <f t="shared" si="42"/>
        <v>0</v>
      </c>
      <c r="AS86" s="1064">
        <f t="shared" si="43"/>
        <v>0</v>
      </c>
      <c r="IV86" s="1038"/>
    </row>
    <row r="87" spans="1:256" ht="12" hidden="1" customHeight="1">
      <c r="A87" s="882" t="str">
        <f t="shared" si="29"/>
        <v/>
      </c>
      <c r="B87" s="21"/>
      <c r="C87" s="727">
        <f>'VERİ GİRİŞİ'!A120</f>
        <v>0</v>
      </c>
      <c r="D87" s="1542">
        <f>'VERİ GİRİŞİ'!B120</f>
        <v>0</v>
      </c>
      <c r="E87" s="1542"/>
      <c r="F87" s="1542"/>
      <c r="G87" s="1542">
        <f>'VERİ GİRİŞİ'!F120</f>
        <v>0</v>
      </c>
      <c r="H87" s="1542"/>
      <c r="I87" s="1542"/>
      <c r="J87" s="1558">
        <f>'VERİ GİRİŞİ'!J120</f>
        <v>0</v>
      </c>
      <c r="K87" s="1558"/>
      <c r="L87" s="643">
        <f>'VERİ GİRİŞİ'!K120</f>
        <v>0</v>
      </c>
      <c r="M87" s="1525"/>
      <c r="N87" s="1526"/>
      <c r="O87" s="1565">
        <f t="shared" si="31"/>
        <v>0</v>
      </c>
      <c r="P87" s="1565"/>
      <c r="Q87" s="1566"/>
      <c r="R87" s="1525"/>
      <c r="S87" s="1526"/>
      <c r="T87" s="1565">
        <f t="shared" si="32"/>
        <v>0</v>
      </c>
      <c r="U87" s="1565"/>
      <c r="V87" s="1566"/>
      <c r="W87" s="1525"/>
      <c r="X87" s="1526"/>
      <c r="Y87" s="728">
        <f t="shared" si="33"/>
        <v>0</v>
      </c>
      <c r="Z87" s="711"/>
      <c r="AA87" s="712">
        <f t="shared" si="34"/>
        <v>0</v>
      </c>
      <c r="AB87" s="721"/>
      <c r="AC87" s="1525">
        <f t="shared" si="30"/>
        <v>0</v>
      </c>
      <c r="AD87" s="1526"/>
      <c r="AE87" s="1527">
        <f t="shared" si="35"/>
        <v>0</v>
      </c>
      <c r="AF87" s="1527"/>
      <c r="AG87" s="1528"/>
      <c r="AH87" s="1036"/>
      <c r="AI87" s="1036"/>
      <c r="AJ87" s="1065">
        <f t="shared" si="36"/>
        <v>0</v>
      </c>
      <c r="AL87" s="1065" t="e">
        <f t="shared" si="37"/>
        <v>#DIV/0!</v>
      </c>
      <c r="AM87" s="1065">
        <f t="shared" si="38"/>
        <v>0</v>
      </c>
      <c r="AN87" s="1067">
        <f t="shared" si="39"/>
        <v>0</v>
      </c>
      <c r="AO87" s="1067">
        <f t="shared" si="40"/>
        <v>0</v>
      </c>
      <c r="AP87" s="1067">
        <f t="shared" si="41"/>
        <v>0</v>
      </c>
      <c r="AQ87" s="1067">
        <f t="shared" si="42"/>
        <v>0</v>
      </c>
      <c r="AS87" s="1064">
        <f t="shared" si="43"/>
        <v>0</v>
      </c>
      <c r="IV87" s="1038"/>
    </row>
    <row r="88" spans="1:256" ht="12" hidden="1" customHeight="1">
      <c r="A88" s="882" t="str">
        <f t="shared" si="29"/>
        <v/>
      </c>
      <c r="B88" s="21"/>
      <c r="C88" s="727">
        <f>'VERİ GİRİŞİ'!A121</f>
        <v>0</v>
      </c>
      <c r="D88" s="1542">
        <f>'VERİ GİRİŞİ'!B121</f>
        <v>0</v>
      </c>
      <c r="E88" s="1542"/>
      <c r="F88" s="1542"/>
      <c r="G88" s="1542">
        <f>'VERİ GİRİŞİ'!F121</f>
        <v>0</v>
      </c>
      <c r="H88" s="1542"/>
      <c r="I88" s="1542"/>
      <c r="J88" s="1558">
        <f>'VERİ GİRİŞİ'!J121</f>
        <v>0</v>
      </c>
      <c r="K88" s="1558"/>
      <c r="L88" s="643">
        <f>'VERİ GİRİŞİ'!K121</f>
        <v>0</v>
      </c>
      <c r="M88" s="1525"/>
      <c r="N88" s="1526"/>
      <c r="O88" s="1565">
        <f t="shared" si="31"/>
        <v>0</v>
      </c>
      <c r="P88" s="1565"/>
      <c r="Q88" s="1566"/>
      <c r="R88" s="1525"/>
      <c r="S88" s="1526"/>
      <c r="T88" s="1565">
        <f t="shared" si="32"/>
        <v>0</v>
      </c>
      <c r="U88" s="1565"/>
      <c r="V88" s="1566"/>
      <c r="W88" s="1525"/>
      <c r="X88" s="1526"/>
      <c r="Y88" s="728">
        <f t="shared" si="33"/>
        <v>0</v>
      </c>
      <c r="Z88" s="711"/>
      <c r="AA88" s="712">
        <f t="shared" si="34"/>
        <v>0</v>
      </c>
      <c r="AB88" s="721"/>
      <c r="AC88" s="1525">
        <f t="shared" si="30"/>
        <v>0</v>
      </c>
      <c r="AD88" s="1526"/>
      <c r="AE88" s="1527">
        <f t="shared" si="35"/>
        <v>0</v>
      </c>
      <c r="AF88" s="1527"/>
      <c r="AG88" s="1528"/>
      <c r="AH88" s="1036"/>
      <c r="AI88" s="1036"/>
      <c r="AJ88" s="1065">
        <f t="shared" si="36"/>
        <v>0</v>
      </c>
      <c r="AL88" s="1065" t="e">
        <f t="shared" si="37"/>
        <v>#DIV/0!</v>
      </c>
      <c r="AM88" s="1065">
        <f t="shared" si="38"/>
        <v>0</v>
      </c>
      <c r="AN88" s="1067">
        <f t="shared" si="39"/>
        <v>0</v>
      </c>
      <c r="AO88" s="1067">
        <f t="shared" si="40"/>
        <v>0</v>
      </c>
      <c r="AP88" s="1067">
        <f t="shared" si="41"/>
        <v>0</v>
      </c>
      <c r="AQ88" s="1067">
        <f t="shared" si="42"/>
        <v>0</v>
      </c>
      <c r="AS88" s="1064">
        <f t="shared" si="43"/>
        <v>0</v>
      </c>
      <c r="IV88" s="1038"/>
    </row>
    <row r="89" spans="1:256" ht="12" hidden="1" customHeight="1">
      <c r="A89" s="882" t="str">
        <f t="shared" si="29"/>
        <v/>
      </c>
      <c r="B89" s="21"/>
      <c r="C89" s="727">
        <f>'VERİ GİRİŞİ'!A122</f>
        <v>0</v>
      </c>
      <c r="D89" s="1542">
        <f>'VERİ GİRİŞİ'!B122</f>
        <v>0</v>
      </c>
      <c r="E89" s="1542"/>
      <c r="F89" s="1542"/>
      <c r="G89" s="1542">
        <f>'VERİ GİRİŞİ'!F122</f>
        <v>0</v>
      </c>
      <c r="H89" s="1542"/>
      <c r="I89" s="1542"/>
      <c r="J89" s="1558">
        <f>'VERİ GİRİŞİ'!J122</f>
        <v>0</v>
      </c>
      <c r="K89" s="1558"/>
      <c r="L89" s="643">
        <f>'VERİ GİRİŞİ'!K122</f>
        <v>0</v>
      </c>
      <c r="M89" s="1525"/>
      <c r="N89" s="1526"/>
      <c r="O89" s="1565">
        <f t="shared" si="31"/>
        <v>0</v>
      </c>
      <c r="P89" s="1565"/>
      <c r="Q89" s="1566"/>
      <c r="R89" s="1525"/>
      <c r="S89" s="1526"/>
      <c r="T89" s="1565">
        <f t="shared" si="32"/>
        <v>0</v>
      </c>
      <c r="U89" s="1565"/>
      <c r="V89" s="1566"/>
      <c r="W89" s="1525"/>
      <c r="X89" s="1526"/>
      <c r="Y89" s="728">
        <f t="shared" si="33"/>
        <v>0</v>
      </c>
      <c r="Z89" s="711"/>
      <c r="AA89" s="712">
        <f t="shared" si="34"/>
        <v>0</v>
      </c>
      <c r="AB89" s="721"/>
      <c r="AC89" s="1525">
        <f t="shared" si="30"/>
        <v>0</v>
      </c>
      <c r="AD89" s="1526"/>
      <c r="AE89" s="1527">
        <f t="shared" si="35"/>
        <v>0</v>
      </c>
      <c r="AF89" s="1527"/>
      <c r="AG89" s="1528"/>
      <c r="AH89" s="1036"/>
      <c r="AI89" s="1036"/>
      <c r="AJ89" s="1065">
        <f t="shared" si="36"/>
        <v>0</v>
      </c>
      <c r="AL89" s="1065" t="e">
        <f t="shared" si="37"/>
        <v>#DIV/0!</v>
      </c>
      <c r="AM89" s="1065">
        <f t="shared" si="38"/>
        <v>0</v>
      </c>
      <c r="AN89" s="1067">
        <f t="shared" si="39"/>
        <v>0</v>
      </c>
      <c r="AO89" s="1067">
        <f t="shared" si="40"/>
        <v>0</v>
      </c>
      <c r="AP89" s="1067">
        <f t="shared" si="41"/>
        <v>0</v>
      </c>
      <c r="AQ89" s="1067">
        <f t="shared" si="42"/>
        <v>0</v>
      </c>
      <c r="AS89" s="1064">
        <f t="shared" si="43"/>
        <v>0</v>
      </c>
      <c r="IV89" s="1038"/>
    </row>
    <row r="90" spans="1:256" ht="12" hidden="1" customHeight="1">
      <c r="A90" s="882" t="str">
        <f t="shared" si="29"/>
        <v/>
      </c>
      <c r="B90" s="21"/>
      <c r="C90" s="727">
        <f>'VERİ GİRİŞİ'!A123</f>
        <v>0</v>
      </c>
      <c r="D90" s="1542">
        <f>'VERİ GİRİŞİ'!B123</f>
        <v>0</v>
      </c>
      <c r="E90" s="1542"/>
      <c r="F90" s="1542"/>
      <c r="G90" s="1542">
        <f>'VERİ GİRİŞİ'!F123</f>
        <v>0</v>
      </c>
      <c r="H90" s="1542"/>
      <c r="I90" s="1542"/>
      <c r="J90" s="1558">
        <f>'VERİ GİRİŞİ'!J123</f>
        <v>0</v>
      </c>
      <c r="K90" s="1558"/>
      <c r="L90" s="643">
        <f>'VERİ GİRİŞİ'!K123</f>
        <v>0</v>
      </c>
      <c r="M90" s="1525"/>
      <c r="N90" s="1526"/>
      <c r="O90" s="1565">
        <f t="shared" si="31"/>
        <v>0</v>
      </c>
      <c r="P90" s="1565"/>
      <c r="Q90" s="1566"/>
      <c r="R90" s="1525"/>
      <c r="S90" s="1526"/>
      <c r="T90" s="1565">
        <f t="shared" si="32"/>
        <v>0</v>
      </c>
      <c r="U90" s="1565"/>
      <c r="V90" s="1566"/>
      <c r="W90" s="1525"/>
      <c r="X90" s="1526"/>
      <c r="Y90" s="728">
        <f t="shared" si="33"/>
        <v>0</v>
      </c>
      <c r="Z90" s="711"/>
      <c r="AA90" s="712">
        <f t="shared" si="34"/>
        <v>0</v>
      </c>
      <c r="AB90" s="721"/>
      <c r="AC90" s="1525">
        <f t="shared" si="30"/>
        <v>0</v>
      </c>
      <c r="AD90" s="1526"/>
      <c r="AE90" s="1527">
        <f t="shared" si="35"/>
        <v>0</v>
      </c>
      <c r="AF90" s="1527"/>
      <c r="AG90" s="1528"/>
      <c r="AH90" s="1036"/>
      <c r="AI90" s="1036"/>
      <c r="AJ90" s="1065">
        <f t="shared" si="36"/>
        <v>0</v>
      </c>
      <c r="AL90" s="1065" t="e">
        <f t="shared" si="37"/>
        <v>#DIV/0!</v>
      </c>
      <c r="AM90" s="1065">
        <f t="shared" si="38"/>
        <v>0</v>
      </c>
      <c r="AN90" s="1067">
        <f t="shared" si="39"/>
        <v>0</v>
      </c>
      <c r="AO90" s="1067">
        <f t="shared" si="40"/>
        <v>0</v>
      </c>
      <c r="AP90" s="1067">
        <f t="shared" si="41"/>
        <v>0</v>
      </c>
      <c r="AQ90" s="1067">
        <f t="shared" si="42"/>
        <v>0</v>
      </c>
      <c r="AS90" s="1064">
        <f t="shared" si="43"/>
        <v>0</v>
      </c>
      <c r="IV90" s="1038"/>
    </row>
    <row r="91" spans="1:256" ht="12" hidden="1" customHeight="1">
      <c r="A91" s="882" t="str">
        <f t="shared" si="29"/>
        <v/>
      </c>
      <c r="B91" s="21"/>
      <c r="C91" s="727">
        <f>'VERİ GİRİŞİ'!A124</f>
        <v>0</v>
      </c>
      <c r="D91" s="1542">
        <f>'VERİ GİRİŞİ'!B124</f>
        <v>0</v>
      </c>
      <c r="E91" s="1542"/>
      <c r="F91" s="1542"/>
      <c r="G91" s="1542">
        <f>'VERİ GİRİŞİ'!F124</f>
        <v>0</v>
      </c>
      <c r="H91" s="1542"/>
      <c r="I91" s="1542"/>
      <c r="J91" s="1558">
        <f>'VERİ GİRİŞİ'!J124</f>
        <v>0</v>
      </c>
      <c r="K91" s="1558"/>
      <c r="L91" s="643">
        <f>'VERİ GİRİŞİ'!K124</f>
        <v>0</v>
      </c>
      <c r="M91" s="1525"/>
      <c r="N91" s="1526"/>
      <c r="O91" s="1565">
        <f t="shared" si="31"/>
        <v>0</v>
      </c>
      <c r="P91" s="1565"/>
      <c r="Q91" s="1566"/>
      <c r="R91" s="1525"/>
      <c r="S91" s="1526"/>
      <c r="T91" s="1565">
        <f t="shared" si="32"/>
        <v>0</v>
      </c>
      <c r="U91" s="1565"/>
      <c r="V91" s="1566"/>
      <c r="W91" s="1525"/>
      <c r="X91" s="1526"/>
      <c r="Y91" s="728">
        <f t="shared" si="33"/>
        <v>0</v>
      </c>
      <c r="Z91" s="711"/>
      <c r="AA91" s="712">
        <f t="shared" si="34"/>
        <v>0</v>
      </c>
      <c r="AB91" s="721"/>
      <c r="AC91" s="1525">
        <f t="shared" si="30"/>
        <v>0</v>
      </c>
      <c r="AD91" s="1526"/>
      <c r="AE91" s="1527">
        <f t="shared" si="35"/>
        <v>0</v>
      </c>
      <c r="AF91" s="1527"/>
      <c r="AG91" s="1528"/>
      <c r="AH91" s="1036"/>
      <c r="AI91" s="1036"/>
      <c r="AJ91" s="1065">
        <f t="shared" si="36"/>
        <v>0</v>
      </c>
      <c r="AL91" s="1065" t="e">
        <f t="shared" si="37"/>
        <v>#DIV/0!</v>
      </c>
      <c r="AM91" s="1065">
        <f t="shared" si="38"/>
        <v>0</v>
      </c>
      <c r="AN91" s="1067">
        <f t="shared" si="39"/>
        <v>0</v>
      </c>
      <c r="AO91" s="1067">
        <f t="shared" si="40"/>
        <v>0</v>
      </c>
      <c r="AP91" s="1067">
        <f t="shared" si="41"/>
        <v>0</v>
      </c>
      <c r="AQ91" s="1067">
        <f t="shared" si="42"/>
        <v>0</v>
      </c>
      <c r="AS91" s="1064">
        <f t="shared" si="43"/>
        <v>0</v>
      </c>
      <c r="IV91" s="1038"/>
    </row>
    <row r="92" spans="1:256" ht="12" hidden="1" customHeight="1">
      <c r="A92" s="882" t="str">
        <f t="shared" si="29"/>
        <v/>
      </c>
      <c r="B92" s="21"/>
      <c r="C92" s="727">
        <f>'VERİ GİRİŞİ'!A125</f>
        <v>0</v>
      </c>
      <c r="D92" s="1542">
        <f>'VERİ GİRİŞİ'!B125</f>
        <v>0</v>
      </c>
      <c r="E92" s="1542"/>
      <c r="F92" s="1542"/>
      <c r="G92" s="1542">
        <f>'VERİ GİRİŞİ'!F125</f>
        <v>0</v>
      </c>
      <c r="H92" s="1542"/>
      <c r="I92" s="1542"/>
      <c r="J92" s="1558">
        <f>'VERİ GİRİŞİ'!J125</f>
        <v>0</v>
      </c>
      <c r="K92" s="1558"/>
      <c r="L92" s="643">
        <f>'VERİ GİRİŞİ'!K125</f>
        <v>0</v>
      </c>
      <c r="M92" s="1525"/>
      <c r="N92" s="1526"/>
      <c r="O92" s="1565">
        <f t="shared" si="31"/>
        <v>0</v>
      </c>
      <c r="P92" s="1565"/>
      <c r="Q92" s="1566"/>
      <c r="R92" s="1525"/>
      <c r="S92" s="1526"/>
      <c r="T92" s="1565">
        <f t="shared" si="32"/>
        <v>0</v>
      </c>
      <c r="U92" s="1565"/>
      <c r="V92" s="1566"/>
      <c r="W92" s="1525"/>
      <c r="X92" s="1526"/>
      <c r="Y92" s="728">
        <f t="shared" si="33"/>
        <v>0</v>
      </c>
      <c r="Z92" s="711"/>
      <c r="AA92" s="712">
        <f t="shared" si="34"/>
        <v>0</v>
      </c>
      <c r="AB92" s="721"/>
      <c r="AC92" s="1525">
        <f t="shared" si="30"/>
        <v>0</v>
      </c>
      <c r="AD92" s="1526"/>
      <c r="AE92" s="1527">
        <f t="shared" si="35"/>
        <v>0</v>
      </c>
      <c r="AF92" s="1527"/>
      <c r="AG92" s="1528"/>
      <c r="AH92" s="1036"/>
      <c r="AI92" s="1036"/>
      <c r="AJ92" s="1065">
        <f t="shared" si="36"/>
        <v>0</v>
      </c>
      <c r="AL92" s="1065" t="e">
        <f t="shared" si="37"/>
        <v>#DIV/0!</v>
      </c>
      <c r="AM92" s="1065">
        <f t="shared" si="38"/>
        <v>0</v>
      </c>
      <c r="AN92" s="1067">
        <f t="shared" si="39"/>
        <v>0</v>
      </c>
      <c r="AO92" s="1067">
        <f t="shared" si="40"/>
        <v>0</v>
      </c>
      <c r="AP92" s="1067">
        <f t="shared" si="41"/>
        <v>0</v>
      </c>
      <c r="AQ92" s="1067">
        <f t="shared" si="42"/>
        <v>0</v>
      </c>
      <c r="AS92" s="1064">
        <f t="shared" si="43"/>
        <v>0</v>
      </c>
      <c r="IV92" s="1038"/>
    </row>
    <row r="93" spans="1:256" ht="12" hidden="1" customHeight="1">
      <c r="A93" s="882" t="str">
        <f t="shared" si="29"/>
        <v/>
      </c>
      <c r="B93" s="21"/>
      <c r="C93" s="727">
        <f>'VERİ GİRİŞİ'!A126</f>
        <v>0</v>
      </c>
      <c r="D93" s="1542">
        <f>'VERİ GİRİŞİ'!B126</f>
        <v>0</v>
      </c>
      <c r="E93" s="1542"/>
      <c r="F93" s="1542"/>
      <c r="G93" s="1542">
        <f>'VERİ GİRİŞİ'!F126</f>
        <v>0</v>
      </c>
      <c r="H93" s="1542"/>
      <c r="I93" s="1542"/>
      <c r="J93" s="1558">
        <f>'VERİ GİRİŞİ'!J126</f>
        <v>0</v>
      </c>
      <c r="K93" s="1558"/>
      <c r="L93" s="643">
        <f>'VERİ GİRİŞİ'!K126</f>
        <v>0</v>
      </c>
      <c r="M93" s="1525"/>
      <c r="N93" s="1526"/>
      <c r="O93" s="1565">
        <f t="shared" si="31"/>
        <v>0</v>
      </c>
      <c r="P93" s="1565"/>
      <c r="Q93" s="1566"/>
      <c r="R93" s="1525"/>
      <c r="S93" s="1526"/>
      <c r="T93" s="1565">
        <f t="shared" si="32"/>
        <v>0</v>
      </c>
      <c r="U93" s="1565"/>
      <c r="V93" s="1566"/>
      <c r="W93" s="1525"/>
      <c r="X93" s="1526"/>
      <c r="Y93" s="728">
        <f t="shared" si="33"/>
        <v>0</v>
      </c>
      <c r="Z93" s="711"/>
      <c r="AA93" s="712">
        <f t="shared" si="34"/>
        <v>0</v>
      </c>
      <c r="AB93" s="721"/>
      <c r="AC93" s="1525">
        <f t="shared" si="30"/>
        <v>0</v>
      </c>
      <c r="AD93" s="1526"/>
      <c r="AE93" s="1527">
        <f t="shared" si="35"/>
        <v>0</v>
      </c>
      <c r="AF93" s="1527"/>
      <c r="AG93" s="1528"/>
      <c r="AH93" s="1036"/>
      <c r="AI93" s="1036"/>
      <c r="AJ93" s="1065">
        <f t="shared" si="36"/>
        <v>0</v>
      </c>
      <c r="AL93" s="1065" t="e">
        <f t="shared" si="37"/>
        <v>#DIV/0!</v>
      </c>
      <c r="AM93" s="1065">
        <f t="shared" si="38"/>
        <v>0</v>
      </c>
      <c r="AN93" s="1067">
        <f t="shared" si="39"/>
        <v>0</v>
      </c>
      <c r="AO93" s="1067">
        <f t="shared" si="40"/>
        <v>0</v>
      </c>
      <c r="AP93" s="1067">
        <f t="shared" si="41"/>
        <v>0</v>
      </c>
      <c r="AQ93" s="1067">
        <f t="shared" si="42"/>
        <v>0</v>
      </c>
      <c r="AS93" s="1064">
        <f t="shared" si="43"/>
        <v>0</v>
      </c>
      <c r="IV93" s="1038"/>
    </row>
    <row r="94" spans="1:256" ht="12" hidden="1" customHeight="1">
      <c r="A94" s="882" t="str">
        <f t="shared" si="29"/>
        <v/>
      </c>
      <c r="B94" s="21"/>
      <c r="C94" s="727">
        <f>'VERİ GİRİŞİ'!A127</f>
        <v>0</v>
      </c>
      <c r="D94" s="1542">
        <f>'VERİ GİRİŞİ'!B127</f>
        <v>0</v>
      </c>
      <c r="E94" s="1542"/>
      <c r="F94" s="1542"/>
      <c r="G94" s="1542">
        <f>'VERİ GİRİŞİ'!F127</f>
        <v>0</v>
      </c>
      <c r="H94" s="1542"/>
      <c r="I94" s="1542"/>
      <c r="J94" s="1558">
        <f>'VERİ GİRİŞİ'!J127</f>
        <v>0</v>
      </c>
      <c r="K94" s="1558"/>
      <c r="L94" s="643">
        <f>'VERİ GİRİŞİ'!K127</f>
        <v>0</v>
      </c>
      <c r="M94" s="1525"/>
      <c r="N94" s="1526"/>
      <c r="O94" s="1565">
        <f t="shared" si="31"/>
        <v>0</v>
      </c>
      <c r="P94" s="1565"/>
      <c r="Q94" s="1566"/>
      <c r="R94" s="1525"/>
      <c r="S94" s="1526"/>
      <c r="T94" s="1565">
        <f t="shared" si="32"/>
        <v>0</v>
      </c>
      <c r="U94" s="1565"/>
      <c r="V94" s="1566"/>
      <c r="W94" s="1525"/>
      <c r="X94" s="1526"/>
      <c r="Y94" s="728">
        <f t="shared" si="33"/>
        <v>0</v>
      </c>
      <c r="Z94" s="711"/>
      <c r="AA94" s="712">
        <f t="shared" si="34"/>
        <v>0</v>
      </c>
      <c r="AB94" s="721"/>
      <c r="AC94" s="1525">
        <f t="shared" si="30"/>
        <v>0</v>
      </c>
      <c r="AD94" s="1526"/>
      <c r="AE94" s="1527">
        <f t="shared" si="35"/>
        <v>0</v>
      </c>
      <c r="AF94" s="1527"/>
      <c r="AG94" s="1528"/>
      <c r="AH94" s="1036"/>
      <c r="AI94" s="1036"/>
      <c r="AJ94" s="1065">
        <f t="shared" si="36"/>
        <v>0</v>
      </c>
      <c r="AL94" s="1065" t="e">
        <f t="shared" si="37"/>
        <v>#DIV/0!</v>
      </c>
      <c r="AM94" s="1065">
        <f t="shared" si="38"/>
        <v>0</v>
      </c>
      <c r="AN94" s="1067">
        <f t="shared" si="39"/>
        <v>0</v>
      </c>
      <c r="AO94" s="1067">
        <f t="shared" si="40"/>
        <v>0</v>
      </c>
      <c r="AP94" s="1067">
        <f t="shared" si="41"/>
        <v>0</v>
      </c>
      <c r="AQ94" s="1067">
        <f t="shared" si="42"/>
        <v>0</v>
      </c>
      <c r="AS94" s="1064">
        <f t="shared" si="43"/>
        <v>0</v>
      </c>
      <c r="IV94" s="1038"/>
    </row>
    <row r="95" spans="1:256" ht="12" hidden="1" customHeight="1">
      <c r="A95" s="882" t="str">
        <f t="shared" si="29"/>
        <v/>
      </c>
      <c r="B95" s="21"/>
      <c r="C95" s="727">
        <f>'VERİ GİRİŞİ'!A128</f>
        <v>0</v>
      </c>
      <c r="D95" s="1542">
        <f>'VERİ GİRİŞİ'!B128</f>
        <v>0</v>
      </c>
      <c r="E95" s="1542"/>
      <c r="F95" s="1542"/>
      <c r="G95" s="1542">
        <f>'VERİ GİRİŞİ'!F128</f>
        <v>0</v>
      </c>
      <c r="H95" s="1542"/>
      <c r="I95" s="1542"/>
      <c r="J95" s="1558">
        <f>'VERİ GİRİŞİ'!J128</f>
        <v>0</v>
      </c>
      <c r="K95" s="1558"/>
      <c r="L95" s="643">
        <f>'VERİ GİRİŞİ'!K128</f>
        <v>0</v>
      </c>
      <c r="M95" s="1525"/>
      <c r="N95" s="1526"/>
      <c r="O95" s="1565">
        <f t="shared" si="31"/>
        <v>0</v>
      </c>
      <c r="P95" s="1565"/>
      <c r="Q95" s="1566"/>
      <c r="R95" s="1525"/>
      <c r="S95" s="1526"/>
      <c r="T95" s="1565">
        <f t="shared" si="32"/>
        <v>0</v>
      </c>
      <c r="U95" s="1565"/>
      <c r="V95" s="1566"/>
      <c r="W95" s="1525"/>
      <c r="X95" s="1526"/>
      <c r="Y95" s="728">
        <f t="shared" si="33"/>
        <v>0</v>
      </c>
      <c r="Z95" s="711"/>
      <c r="AA95" s="712">
        <f t="shared" si="34"/>
        <v>0</v>
      </c>
      <c r="AB95" s="721"/>
      <c r="AC95" s="1525">
        <f t="shared" si="30"/>
        <v>0</v>
      </c>
      <c r="AD95" s="1526"/>
      <c r="AE95" s="1527">
        <f t="shared" si="35"/>
        <v>0</v>
      </c>
      <c r="AF95" s="1527"/>
      <c r="AG95" s="1528"/>
      <c r="AH95" s="1036"/>
      <c r="AI95" s="1036"/>
      <c r="AJ95" s="1065">
        <f t="shared" si="36"/>
        <v>0</v>
      </c>
      <c r="AL95" s="1065" t="e">
        <f t="shared" si="37"/>
        <v>#DIV/0!</v>
      </c>
      <c r="AM95" s="1065">
        <f t="shared" si="38"/>
        <v>0</v>
      </c>
      <c r="AN95" s="1067">
        <f t="shared" si="39"/>
        <v>0</v>
      </c>
      <c r="AO95" s="1067">
        <f t="shared" si="40"/>
        <v>0</v>
      </c>
      <c r="AP95" s="1067">
        <f t="shared" si="41"/>
        <v>0</v>
      </c>
      <c r="AQ95" s="1067">
        <f t="shared" si="42"/>
        <v>0</v>
      </c>
      <c r="AS95" s="1064">
        <f t="shared" si="43"/>
        <v>0</v>
      </c>
      <c r="IV95" s="1038"/>
    </row>
    <row r="96" spans="1:256" ht="12" hidden="1" customHeight="1">
      <c r="A96" s="882" t="str">
        <f t="shared" si="29"/>
        <v/>
      </c>
      <c r="B96" s="21"/>
      <c r="C96" s="727">
        <f>'VERİ GİRİŞİ'!A129</f>
        <v>0</v>
      </c>
      <c r="D96" s="1542">
        <f>'VERİ GİRİŞİ'!B129</f>
        <v>0</v>
      </c>
      <c r="E96" s="1542"/>
      <c r="F96" s="1542"/>
      <c r="G96" s="1542">
        <f>'VERİ GİRİŞİ'!F129</f>
        <v>0</v>
      </c>
      <c r="H96" s="1542"/>
      <c r="I96" s="1542"/>
      <c r="J96" s="1558">
        <f>'VERİ GİRİŞİ'!J129</f>
        <v>0</v>
      </c>
      <c r="K96" s="1558"/>
      <c r="L96" s="643">
        <f>'VERİ GİRİŞİ'!K129</f>
        <v>0</v>
      </c>
      <c r="M96" s="1525"/>
      <c r="N96" s="1526"/>
      <c r="O96" s="1565">
        <f t="shared" si="31"/>
        <v>0</v>
      </c>
      <c r="P96" s="1565"/>
      <c r="Q96" s="1566"/>
      <c r="R96" s="1525"/>
      <c r="S96" s="1526"/>
      <c r="T96" s="1565">
        <f t="shared" si="32"/>
        <v>0</v>
      </c>
      <c r="U96" s="1565"/>
      <c r="V96" s="1566"/>
      <c r="W96" s="1525"/>
      <c r="X96" s="1526"/>
      <c r="Y96" s="728">
        <f t="shared" si="33"/>
        <v>0</v>
      </c>
      <c r="Z96" s="711"/>
      <c r="AA96" s="712">
        <f t="shared" si="34"/>
        <v>0</v>
      </c>
      <c r="AB96" s="721"/>
      <c r="AC96" s="1525">
        <f t="shared" si="30"/>
        <v>0</v>
      </c>
      <c r="AD96" s="1526"/>
      <c r="AE96" s="1527">
        <f t="shared" si="35"/>
        <v>0</v>
      </c>
      <c r="AF96" s="1527"/>
      <c r="AG96" s="1528"/>
      <c r="AH96" s="1036"/>
      <c r="AI96" s="1036"/>
      <c r="AJ96" s="1065">
        <f t="shared" si="36"/>
        <v>0</v>
      </c>
      <c r="AL96" s="1065" t="e">
        <f t="shared" si="37"/>
        <v>#DIV/0!</v>
      </c>
      <c r="AM96" s="1065">
        <f t="shared" si="38"/>
        <v>0</v>
      </c>
      <c r="AN96" s="1067">
        <f t="shared" si="39"/>
        <v>0</v>
      </c>
      <c r="AO96" s="1067">
        <f t="shared" si="40"/>
        <v>0</v>
      </c>
      <c r="AP96" s="1067">
        <f t="shared" si="41"/>
        <v>0</v>
      </c>
      <c r="AQ96" s="1067">
        <f t="shared" si="42"/>
        <v>0</v>
      </c>
      <c r="AS96" s="1064">
        <f t="shared" si="43"/>
        <v>0</v>
      </c>
      <c r="IV96" s="1038"/>
    </row>
    <row r="97" spans="1:256" ht="12" hidden="1" customHeight="1">
      <c r="A97" s="882" t="str">
        <f t="shared" si="29"/>
        <v/>
      </c>
      <c r="B97" s="21"/>
      <c r="C97" s="727">
        <f>'VERİ GİRİŞİ'!A130</f>
        <v>0</v>
      </c>
      <c r="D97" s="1542">
        <f>'VERİ GİRİŞİ'!B130</f>
        <v>0</v>
      </c>
      <c r="E97" s="1542"/>
      <c r="F97" s="1542"/>
      <c r="G97" s="1542">
        <f>'VERİ GİRİŞİ'!F130</f>
        <v>0</v>
      </c>
      <c r="H97" s="1542"/>
      <c r="I97" s="1542"/>
      <c r="J97" s="1558">
        <f>'VERİ GİRİŞİ'!J130</f>
        <v>0</v>
      </c>
      <c r="K97" s="1558"/>
      <c r="L97" s="643">
        <f>'VERİ GİRİŞİ'!K130</f>
        <v>0</v>
      </c>
      <c r="M97" s="1525"/>
      <c r="N97" s="1526"/>
      <c r="O97" s="1565">
        <f t="shared" si="31"/>
        <v>0</v>
      </c>
      <c r="P97" s="1565"/>
      <c r="Q97" s="1566"/>
      <c r="R97" s="1525"/>
      <c r="S97" s="1526"/>
      <c r="T97" s="1565">
        <f t="shared" si="32"/>
        <v>0</v>
      </c>
      <c r="U97" s="1565"/>
      <c r="V97" s="1566"/>
      <c r="W97" s="1525"/>
      <c r="X97" s="1526"/>
      <c r="Y97" s="728">
        <f t="shared" si="33"/>
        <v>0</v>
      </c>
      <c r="Z97" s="711"/>
      <c r="AA97" s="712">
        <f t="shared" si="34"/>
        <v>0</v>
      </c>
      <c r="AB97" s="721"/>
      <c r="AC97" s="1525">
        <f t="shared" si="30"/>
        <v>0</v>
      </c>
      <c r="AD97" s="1526"/>
      <c r="AE97" s="1527">
        <f t="shared" si="35"/>
        <v>0</v>
      </c>
      <c r="AF97" s="1527"/>
      <c r="AG97" s="1528"/>
      <c r="AH97" s="1036"/>
      <c r="AI97" s="1036"/>
      <c r="AJ97" s="1065">
        <f t="shared" si="36"/>
        <v>0</v>
      </c>
      <c r="AL97" s="1065" t="e">
        <f t="shared" si="37"/>
        <v>#DIV/0!</v>
      </c>
      <c r="AM97" s="1065">
        <f t="shared" si="38"/>
        <v>0</v>
      </c>
      <c r="AN97" s="1067">
        <f t="shared" si="39"/>
        <v>0</v>
      </c>
      <c r="AO97" s="1067">
        <f t="shared" si="40"/>
        <v>0</v>
      </c>
      <c r="AP97" s="1067">
        <f t="shared" si="41"/>
        <v>0</v>
      </c>
      <c r="AQ97" s="1067">
        <f t="shared" si="42"/>
        <v>0</v>
      </c>
      <c r="AS97" s="1064">
        <f t="shared" si="43"/>
        <v>0</v>
      </c>
      <c r="IV97" s="1038"/>
    </row>
    <row r="98" spans="1:256" ht="12" hidden="1" customHeight="1">
      <c r="A98" s="882" t="str">
        <f t="shared" si="29"/>
        <v/>
      </c>
      <c r="B98" s="21"/>
      <c r="C98" s="727">
        <f>'VERİ GİRİŞİ'!A131</f>
        <v>0</v>
      </c>
      <c r="D98" s="1542">
        <f>'VERİ GİRİŞİ'!B131</f>
        <v>0</v>
      </c>
      <c r="E98" s="1542"/>
      <c r="F98" s="1542"/>
      <c r="G98" s="1542">
        <f>'VERİ GİRİŞİ'!F131</f>
        <v>0</v>
      </c>
      <c r="H98" s="1542"/>
      <c r="I98" s="1542"/>
      <c r="J98" s="1558">
        <f>'VERİ GİRİŞİ'!J131</f>
        <v>0</v>
      </c>
      <c r="K98" s="1558"/>
      <c r="L98" s="643">
        <f>'VERİ GİRİŞİ'!K131</f>
        <v>0</v>
      </c>
      <c r="M98" s="1525"/>
      <c r="N98" s="1526"/>
      <c r="O98" s="1565">
        <f t="shared" si="31"/>
        <v>0</v>
      </c>
      <c r="P98" s="1565"/>
      <c r="Q98" s="1566"/>
      <c r="R98" s="1525"/>
      <c r="S98" s="1526"/>
      <c r="T98" s="1565">
        <f t="shared" si="32"/>
        <v>0</v>
      </c>
      <c r="U98" s="1565"/>
      <c r="V98" s="1566"/>
      <c r="W98" s="1525"/>
      <c r="X98" s="1526"/>
      <c r="Y98" s="728">
        <f t="shared" si="33"/>
        <v>0</v>
      </c>
      <c r="Z98" s="711"/>
      <c r="AA98" s="712">
        <f t="shared" si="34"/>
        <v>0</v>
      </c>
      <c r="AB98" s="721"/>
      <c r="AC98" s="1525">
        <f t="shared" si="30"/>
        <v>0</v>
      </c>
      <c r="AD98" s="1526"/>
      <c r="AE98" s="1527">
        <f t="shared" si="35"/>
        <v>0</v>
      </c>
      <c r="AF98" s="1527"/>
      <c r="AG98" s="1528"/>
      <c r="AH98" s="1036"/>
      <c r="AI98" s="1036"/>
      <c r="AJ98" s="1065">
        <f t="shared" si="36"/>
        <v>0</v>
      </c>
      <c r="AL98" s="1065" t="e">
        <f t="shared" si="37"/>
        <v>#DIV/0!</v>
      </c>
      <c r="AM98" s="1065">
        <f t="shared" si="38"/>
        <v>0</v>
      </c>
      <c r="AN98" s="1067">
        <f t="shared" si="39"/>
        <v>0</v>
      </c>
      <c r="AO98" s="1067">
        <f t="shared" si="40"/>
        <v>0</v>
      </c>
      <c r="AP98" s="1067">
        <f t="shared" si="41"/>
        <v>0</v>
      </c>
      <c r="AQ98" s="1067">
        <f t="shared" si="42"/>
        <v>0</v>
      </c>
      <c r="AS98" s="1064">
        <f t="shared" si="43"/>
        <v>0</v>
      </c>
      <c r="IV98" s="1038"/>
    </row>
    <row r="99" spans="1:256" ht="12" hidden="1" customHeight="1">
      <c r="A99" s="882" t="str">
        <f t="shared" si="29"/>
        <v/>
      </c>
      <c r="B99" s="21"/>
      <c r="C99" s="727">
        <f>'VERİ GİRİŞİ'!A132</f>
        <v>0</v>
      </c>
      <c r="D99" s="1542">
        <f>'VERİ GİRİŞİ'!B132</f>
        <v>0</v>
      </c>
      <c r="E99" s="1542"/>
      <c r="F99" s="1542"/>
      <c r="G99" s="1542">
        <f>'VERİ GİRİŞİ'!F132</f>
        <v>0</v>
      </c>
      <c r="H99" s="1542"/>
      <c r="I99" s="1542"/>
      <c r="J99" s="1558">
        <f>'VERİ GİRİŞİ'!J132</f>
        <v>0</v>
      </c>
      <c r="K99" s="1558"/>
      <c r="L99" s="643">
        <f>'VERİ GİRİŞİ'!K132</f>
        <v>0</v>
      </c>
      <c r="M99" s="1525"/>
      <c r="N99" s="1526"/>
      <c r="O99" s="1565">
        <f t="shared" si="31"/>
        <v>0</v>
      </c>
      <c r="P99" s="1565"/>
      <c r="Q99" s="1566"/>
      <c r="R99" s="1525"/>
      <c r="S99" s="1526"/>
      <c r="T99" s="1565">
        <f t="shared" si="32"/>
        <v>0</v>
      </c>
      <c r="U99" s="1565"/>
      <c r="V99" s="1566"/>
      <c r="W99" s="1525"/>
      <c r="X99" s="1526"/>
      <c r="Y99" s="728">
        <f t="shared" si="33"/>
        <v>0</v>
      </c>
      <c r="Z99" s="711"/>
      <c r="AA99" s="712">
        <f t="shared" si="34"/>
        <v>0</v>
      </c>
      <c r="AB99" s="721"/>
      <c r="AC99" s="1525">
        <f t="shared" si="30"/>
        <v>0</v>
      </c>
      <c r="AD99" s="1526"/>
      <c r="AE99" s="1527">
        <f t="shared" si="35"/>
        <v>0</v>
      </c>
      <c r="AF99" s="1527"/>
      <c r="AG99" s="1528"/>
      <c r="AH99" s="1036"/>
      <c r="AI99" s="1036"/>
      <c r="AJ99" s="1065">
        <f t="shared" si="36"/>
        <v>0</v>
      </c>
      <c r="AL99" s="1065" t="e">
        <f t="shared" si="37"/>
        <v>#DIV/0!</v>
      </c>
      <c r="AM99" s="1065">
        <f t="shared" si="38"/>
        <v>0</v>
      </c>
      <c r="AN99" s="1067">
        <f t="shared" si="39"/>
        <v>0</v>
      </c>
      <c r="AO99" s="1067">
        <f t="shared" si="40"/>
        <v>0</v>
      </c>
      <c r="AP99" s="1067">
        <f t="shared" si="41"/>
        <v>0</v>
      </c>
      <c r="AQ99" s="1067">
        <f t="shared" si="42"/>
        <v>0</v>
      </c>
      <c r="AS99" s="1064">
        <f t="shared" si="43"/>
        <v>0</v>
      </c>
      <c r="IV99" s="1038"/>
    </row>
    <row r="100" spans="1:256" ht="12" hidden="1" customHeight="1">
      <c r="A100" s="882" t="str">
        <f t="shared" si="29"/>
        <v/>
      </c>
      <c r="B100" s="21"/>
      <c r="C100" s="727">
        <f>'VERİ GİRİŞİ'!A133</f>
        <v>0</v>
      </c>
      <c r="D100" s="1542">
        <f>'VERİ GİRİŞİ'!B133</f>
        <v>0</v>
      </c>
      <c r="E100" s="1542"/>
      <c r="F100" s="1542"/>
      <c r="G100" s="1542">
        <f>'VERİ GİRİŞİ'!F133</f>
        <v>0</v>
      </c>
      <c r="H100" s="1542"/>
      <c r="I100" s="1542"/>
      <c r="J100" s="1558">
        <f>'VERİ GİRİŞİ'!J133</f>
        <v>0</v>
      </c>
      <c r="K100" s="1558"/>
      <c r="L100" s="643">
        <f>'VERİ GİRİŞİ'!K133</f>
        <v>0</v>
      </c>
      <c r="M100" s="1525"/>
      <c r="N100" s="1526"/>
      <c r="O100" s="1565">
        <f t="shared" si="31"/>
        <v>0</v>
      </c>
      <c r="P100" s="1565"/>
      <c r="Q100" s="1566"/>
      <c r="R100" s="1525"/>
      <c r="S100" s="1526"/>
      <c r="T100" s="1565">
        <f t="shared" si="32"/>
        <v>0</v>
      </c>
      <c r="U100" s="1565"/>
      <c r="V100" s="1566"/>
      <c r="W100" s="1525"/>
      <c r="X100" s="1526"/>
      <c r="Y100" s="728">
        <f t="shared" si="33"/>
        <v>0</v>
      </c>
      <c r="Z100" s="711"/>
      <c r="AA100" s="712">
        <f t="shared" si="34"/>
        <v>0</v>
      </c>
      <c r="AB100" s="721"/>
      <c r="AC100" s="1525">
        <f t="shared" si="30"/>
        <v>0</v>
      </c>
      <c r="AD100" s="1526"/>
      <c r="AE100" s="1527">
        <f t="shared" si="35"/>
        <v>0</v>
      </c>
      <c r="AF100" s="1527"/>
      <c r="AG100" s="1528"/>
      <c r="AH100" s="1036"/>
      <c r="AI100" s="1036"/>
      <c r="AJ100" s="1065">
        <f t="shared" si="36"/>
        <v>0</v>
      </c>
      <c r="AL100" s="1065" t="e">
        <f t="shared" si="37"/>
        <v>#DIV/0!</v>
      </c>
      <c r="AM100" s="1065">
        <f t="shared" si="38"/>
        <v>0</v>
      </c>
      <c r="AN100" s="1067">
        <f t="shared" si="39"/>
        <v>0</v>
      </c>
      <c r="AO100" s="1067">
        <f t="shared" si="40"/>
        <v>0</v>
      </c>
      <c r="AP100" s="1067">
        <f t="shared" si="41"/>
        <v>0</v>
      </c>
      <c r="AQ100" s="1067">
        <f t="shared" si="42"/>
        <v>0</v>
      </c>
      <c r="AS100" s="1064">
        <f t="shared" si="43"/>
        <v>0</v>
      </c>
      <c r="IV100" s="1038"/>
    </row>
    <row r="101" spans="1:256" ht="12" hidden="1" customHeight="1">
      <c r="A101" s="882" t="str">
        <f t="shared" si="29"/>
        <v/>
      </c>
      <c r="B101" s="21"/>
      <c r="C101" s="727">
        <f>'VERİ GİRİŞİ'!A134</f>
        <v>0</v>
      </c>
      <c r="D101" s="1542">
        <f>'VERİ GİRİŞİ'!B134</f>
        <v>0</v>
      </c>
      <c r="E101" s="1542"/>
      <c r="F101" s="1542"/>
      <c r="G101" s="1542">
        <f>'VERİ GİRİŞİ'!F134</f>
        <v>0</v>
      </c>
      <c r="H101" s="1542"/>
      <c r="I101" s="1542"/>
      <c r="J101" s="1558">
        <f>'VERİ GİRİŞİ'!J134</f>
        <v>0</v>
      </c>
      <c r="K101" s="1558"/>
      <c r="L101" s="643">
        <f>'VERİ GİRİŞİ'!K134</f>
        <v>0</v>
      </c>
      <c r="M101" s="1525"/>
      <c r="N101" s="1526"/>
      <c r="O101" s="1565">
        <f t="shared" si="31"/>
        <v>0</v>
      </c>
      <c r="P101" s="1565"/>
      <c r="Q101" s="1566"/>
      <c r="R101" s="1525"/>
      <c r="S101" s="1526"/>
      <c r="T101" s="1565">
        <f t="shared" si="32"/>
        <v>0</v>
      </c>
      <c r="U101" s="1565"/>
      <c r="V101" s="1566"/>
      <c r="W101" s="1525"/>
      <c r="X101" s="1526"/>
      <c r="Y101" s="728">
        <f t="shared" si="33"/>
        <v>0</v>
      </c>
      <c r="Z101" s="711"/>
      <c r="AA101" s="712">
        <f t="shared" si="34"/>
        <v>0</v>
      </c>
      <c r="AB101" s="721"/>
      <c r="AC101" s="1525">
        <f t="shared" si="30"/>
        <v>0</v>
      </c>
      <c r="AD101" s="1526"/>
      <c r="AE101" s="1527">
        <f t="shared" si="35"/>
        <v>0</v>
      </c>
      <c r="AF101" s="1527"/>
      <c r="AG101" s="1528"/>
      <c r="AH101" s="1036"/>
      <c r="AI101" s="1036"/>
      <c r="AJ101" s="1065">
        <f t="shared" si="36"/>
        <v>0</v>
      </c>
      <c r="AL101" s="1065" t="e">
        <f t="shared" si="37"/>
        <v>#DIV/0!</v>
      </c>
      <c r="AM101" s="1065">
        <f t="shared" si="38"/>
        <v>0</v>
      </c>
      <c r="AN101" s="1067">
        <f t="shared" si="39"/>
        <v>0</v>
      </c>
      <c r="AO101" s="1067">
        <f t="shared" si="40"/>
        <v>0</v>
      </c>
      <c r="AP101" s="1067">
        <f t="shared" si="41"/>
        <v>0</v>
      </c>
      <c r="AQ101" s="1067">
        <f t="shared" si="42"/>
        <v>0</v>
      </c>
      <c r="AS101" s="1064">
        <f t="shared" si="43"/>
        <v>0</v>
      </c>
      <c r="IV101" s="1038"/>
    </row>
    <row r="102" spans="1:256" ht="12" hidden="1" customHeight="1">
      <c r="A102" s="882" t="str">
        <f t="shared" si="29"/>
        <v/>
      </c>
      <c r="B102" s="21"/>
      <c r="C102" s="727">
        <f>'VERİ GİRİŞİ'!A135</f>
        <v>0</v>
      </c>
      <c r="D102" s="1542">
        <f>'VERİ GİRİŞİ'!B135</f>
        <v>0</v>
      </c>
      <c r="E102" s="1542"/>
      <c r="F102" s="1542"/>
      <c r="G102" s="1542">
        <f>'VERİ GİRİŞİ'!F135</f>
        <v>0</v>
      </c>
      <c r="H102" s="1542"/>
      <c r="I102" s="1542"/>
      <c r="J102" s="1558">
        <f>'VERİ GİRİŞİ'!J135</f>
        <v>0</v>
      </c>
      <c r="K102" s="1558"/>
      <c r="L102" s="643">
        <f>'VERİ GİRİŞİ'!K135</f>
        <v>0</v>
      </c>
      <c r="M102" s="1525"/>
      <c r="N102" s="1526"/>
      <c r="O102" s="1565">
        <f t="shared" si="31"/>
        <v>0</v>
      </c>
      <c r="P102" s="1565"/>
      <c r="Q102" s="1566"/>
      <c r="R102" s="1525"/>
      <c r="S102" s="1526"/>
      <c r="T102" s="1565">
        <f t="shared" si="32"/>
        <v>0</v>
      </c>
      <c r="U102" s="1565"/>
      <c r="V102" s="1566"/>
      <c r="W102" s="1525"/>
      <c r="X102" s="1526"/>
      <c r="Y102" s="728">
        <f t="shared" si="33"/>
        <v>0</v>
      </c>
      <c r="Z102" s="711"/>
      <c r="AA102" s="712">
        <f t="shared" si="34"/>
        <v>0</v>
      </c>
      <c r="AB102" s="721"/>
      <c r="AC102" s="1525">
        <f t="shared" si="30"/>
        <v>0</v>
      </c>
      <c r="AD102" s="1526"/>
      <c r="AE102" s="1527">
        <f t="shared" si="35"/>
        <v>0</v>
      </c>
      <c r="AF102" s="1527"/>
      <c r="AG102" s="1528"/>
      <c r="AH102" s="1036"/>
      <c r="AI102" s="1036"/>
      <c r="AJ102" s="1065">
        <f t="shared" si="36"/>
        <v>0</v>
      </c>
      <c r="AL102" s="1065" t="e">
        <f t="shared" si="37"/>
        <v>#DIV/0!</v>
      </c>
      <c r="AM102" s="1065">
        <f t="shared" si="38"/>
        <v>0</v>
      </c>
      <c r="AN102" s="1067">
        <f t="shared" si="39"/>
        <v>0</v>
      </c>
      <c r="AO102" s="1067">
        <f t="shared" si="40"/>
        <v>0</v>
      </c>
      <c r="AP102" s="1067">
        <f t="shared" si="41"/>
        <v>0</v>
      </c>
      <c r="AQ102" s="1067">
        <f t="shared" si="42"/>
        <v>0</v>
      </c>
      <c r="AS102" s="1064">
        <f t="shared" si="43"/>
        <v>0</v>
      </c>
      <c r="IV102" s="1038"/>
    </row>
    <row r="103" spans="1:256" ht="12" hidden="1" customHeight="1">
      <c r="A103" s="882" t="str">
        <f t="shared" si="29"/>
        <v/>
      </c>
      <c r="B103" s="21"/>
      <c r="C103" s="727">
        <f>'VERİ GİRİŞİ'!A136</f>
        <v>0</v>
      </c>
      <c r="D103" s="1542">
        <f>'VERİ GİRİŞİ'!B136</f>
        <v>0</v>
      </c>
      <c r="E103" s="1542"/>
      <c r="F103" s="1542"/>
      <c r="G103" s="1542">
        <f>'VERİ GİRİŞİ'!F136</f>
        <v>0</v>
      </c>
      <c r="H103" s="1542"/>
      <c r="I103" s="1542"/>
      <c r="J103" s="1558">
        <f>'VERİ GİRİŞİ'!J136</f>
        <v>0</v>
      </c>
      <c r="K103" s="1558"/>
      <c r="L103" s="643">
        <f>'VERİ GİRİŞİ'!K136</f>
        <v>0</v>
      </c>
      <c r="M103" s="1525"/>
      <c r="N103" s="1526"/>
      <c r="O103" s="1565">
        <f t="shared" si="31"/>
        <v>0</v>
      </c>
      <c r="P103" s="1565"/>
      <c r="Q103" s="1566"/>
      <c r="R103" s="1525"/>
      <c r="S103" s="1526"/>
      <c r="T103" s="1565">
        <f t="shared" si="32"/>
        <v>0</v>
      </c>
      <c r="U103" s="1565"/>
      <c r="V103" s="1566"/>
      <c r="W103" s="1525"/>
      <c r="X103" s="1526"/>
      <c r="Y103" s="728">
        <f t="shared" si="33"/>
        <v>0</v>
      </c>
      <c r="Z103" s="711"/>
      <c r="AA103" s="712">
        <f t="shared" si="34"/>
        <v>0</v>
      </c>
      <c r="AB103" s="721"/>
      <c r="AC103" s="1525">
        <f t="shared" si="30"/>
        <v>0</v>
      </c>
      <c r="AD103" s="1526"/>
      <c r="AE103" s="1527">
        <f t="shared" si="35"/>
        <v>0</v>
      </c>
      <c r="AF103" s="1527"/>
      <c r="AG103" s="1528"/>
      <c r="AH103" s="1036"/>
      <c r="AI103" s="1036"/>
      <c r="AJ103" s="1065">
        <f t="shared" si="36"/>
        <v>0</v>
      </c>
      <c r="AL103" s="1065" t="e">
        <f t="shared" si="37"/>
        <v>#DIV/0!</v>
      </c>
      <c r="AM103" s="1065">
        <f t="shared" si="38"/>
        <v>0</v>
      </c>
      <c r="AN103" s="1067">
        <f t="shared" si="39"/>
        <v>0</v>
      </c>
      <c r="AO103" s="1067">
        <f t="shared" si="40"/>
        <v>0</v>
      </c>
      <c r="AP103" s="1067">
        <f t="shared" si="41"/>
        <v>0</v>
      </c>
      <c r="AQ103" s="1067">
        <f t="shared" si="42"/>
        <v>0</v>
      </c>
      <c r="AS103" s="1064">
        <f t="shared" si="43"/>
        <v>0</v>
      </c>
      <c r="IV103" s="1038"/>
    </row>
    <row r="104" spans="1:256" ht="12" hidden="1" customHeight="1">
      <c r="A104" s="882" t="str">
        <f t="shared" si="29"/>
        <v/>
      </c>
      <c r="B104" s="21"/>
      <c r="C104" s="727">
        <f>'VERİ GİRİŞİ'!A137</f>
        <v>0</v>
      </c>
      <c r="D104" s="1542">
        <f>'VERİ GİRİŞİ'!B137</f>
        <v>0</v>
      </c>
      <c r="E104" s="1542"/>
      <c r="F104" s="1542"/>
      <c r="G104" s="1542">
        <f>'VERİ GİRİŞİ'!F137</f>
        <v>0</v>
      </c>
      <c r="H104" s="1542"/>
      <c r="I104" s="1542"/>
      <c r="J104" s="1558">
        <f>'VERİ GİRİŞİ'!J137</f>
        <v>0</v>
      </c>
      <c r="K104" s="1558"/>
      <c r="L104" s="643">
        <f>'VERİ GİRİŞİ'!K137</f>
        <v>0</v>
      </c>
      <c r="M104" s="1525"/>
      <c r="N104" s="1526"/>
      <c r="O104" s="1565">
        <f t="shared" si="31"/>
        <v>0</v>
      </c>
      <c r="P104" s="1565"/>
      <c r="Q104" s="1566"/>
      <c r="R104" s="1525"/>
      <c r="S104" s="1526"/>
      <c r="T104" s="1565">
        <f t="shared" si="32"/>
        <v>0</v>
      </c>
      <c r="U104" s="1565"/>
      <c r="V104" s="1566"/>
      <c r="W104" s="1525"/>
      <c r="X104" s="1526"/>
      <c r="Y104" s="728">
        <f t="shared" si="33"/>
        <v>0</v>
      </c>
      <c r="Z104" s="711"/>
      <c r="AA104" s="712">
        <f t="shared" si="34"/>
        <v>0</v>
      </c>
      <c r="AB104" s="721"/>
      <c r="AC104" s="1525">
        <f t="shared" si="30"/>
        <v>0</v>
      </c>
      <c r="AD104" s="1526"/>
      <c r="AE104" s="1527">
        <f t="shared" si="35"/>
        <v>0</v>
      </c>
      <c r="AF104" s="1527"/>
      <c r="AG104" s="1528"/>
      <c r="AH104" s="1036"/>
      <c r="AI104" s="1036"/>
      <c r="AJ104" s="1065">
        <f t="shared" si="36"/>
        <v>0</v>
      </c>
      <c r="AL104" s="1065" t="e">
        <f t="shared" si="37"/>
        <v>#DIV/0!</v>
      </c>
      <c r="AM104" s="1065">
        <f t="shared" si="38"/>
        <v>0</v>
      </c>
      <c r="AN104" s="1067">
        <f t="shared" si="39"/>
        <v>0</v>
      </c>
      <c r="AO104" s="1067">
        <f t="shared" si="40"/>
        <v>0</v>
      </c>
      <c r="AP104" s="1067">
        <f t="shared" si="41"/>
        <v>0</v>
      </c>
      <c r="AQ104" s="1067">
        <f t="shared" si="42"/>
        <v>0</v>
      </c>
      <c r="AS104" s="1064">
        <f t="shared" si="43"/>
        <v>0</v>
      </c>
      <c r="IV104" s="1038"/>
    </row>
    <row r="105" spans="1:256" ht="12" hidden="1" customHeight="1">
      <c r="A105" s="882" t="str">
        <f t="shared" si="29"/>
        <v/>
      </c>
      <c r="B105" s="21"/>
      <c r="C105" s="727">
        <f>'VERİ GİRİŞİ'!A138</f>
        <v>0</v>
      </c>
      <c r="D105" s="1542">
        <f>'VERİ GİRİŞİ'!B138</f>
        <v>0</v>
      </c>
      <c r="E105" s="1542"/>
      <c r="F105" s="1542"/>
      <c r="G105" s="1542">
        <f>'VERİ GİRİŞİ'!F138</f>
        <v>0</v>
      </c>
      <c r="H105" s="1542"/>
      <c r="I105" s="1542"/>
      <c r="J105" s="1558">
        <f>'VERİ GİRİŞİ'!J138</f>
        <v>0</v>
      </c>
      <c r="K105" s="1558"/>
      <c r="L105" s="643">
        <f>'VERİ GİRİŞİ'!K138</f>
        <v>0</v>
      </c>
      <c r="M105" s="1525"/>
      <c r="N105" s="1526"/>
      <c r="O105" s="1565">
        <f t="shared" si="31"/>
        <v>0</v>
      </c>
      <c r="P105" s="1565"/>
      <c r="Q105" s="1566"/>
      <c r="R105" s="1525"/>
      <c r="S105" s="1526"/>
      <c r="T105" s="1565">
        <f t="shared" si="32"/>
        <v>0</v>
      </c>
      <c r="U105" s="1565"/>
      <c r="V105" s="1566"/>
      <c r="W105" s="1525"/>
      <c r="X105" s="1526"/>
      <c r="Y105" s="728">
        <f t="shared" si="33"/>
        <v>0</v>
      </c>
      <c r="Z105" s="711"/>
      <c r="AA105" s="712">
        <f t="shared" si="34"/>
        <v>0</v>
      </c>
      <c r="AB105" s="721"/>
      <c r="AC105" s="1525">
        <f t="shared" si="30"/>
        <v>0</v>
      </c>
      <c r="AD105" s="1526"/>
      <c r="AE105" s="1527">
        <f t="shared" si="35"/>
        <v>0</v>
      </c>
      <c r="AF105" s="1527"/>
      <c r="AG105" s="1528"/>
      <c r="AH105" s="1036"/>
      <c r="AI105" s="1036"/>
      <c r="AJ105" s="1065">
        <f t="shared" si="36"/>
        <v>0</v>
      </c>
      <c r="AL105" s="1065" t="e">
        <f t="shared" si="37"/>
        <v>#DIV/0!</v>
      </c>
      <c r="AM105" s="1065">
        <f t="shared" si="38"/>
        <v>0</v>
      </c>
      <c r="AN105" s="1067">
        <f t="shared" si="39"/>
        <v>0</v>
      </c>
      <c r="AO105" s="1067">
        <f t="shared" si="40"/>
        <v>0</v>
      </c>
      <c r="AP105" s="1067">
        <f t="shared" si="41"/>
        <v>0</v>
      </c>
      <c r="AQ105" s="1067">
        <f t="shared" si="42"/>
        <v>0</v>
      </c>
      <c r="AS105" s="1064">
        <f t="shared" si="43"/>
        <v>0</v>
      </c>
      <c r="IV105" s="1038"/>
    </row>
    <row r="106" spans="1:256" ht="12" hidden="1" customHeight="1">
      <c r="A106" s="882" t="str">
        <f t="shared" si="29"/>
        <v/>
      </c>
      <c r="B106" s="21"/>
      <c r="C106" s="727">
        <f>'VERİ GİRİŞİ'!A139</f>
        <v>0</v>
      </c>
      <c r="D106" s="1542">
        <f>'VERİ GİRİŞİ'!B139</f>
        <v>0</v>
      </c>
      <c r="E106" s="1542"/>
      <c r="F106" s="1542"/>
      <c r="G106" s="1542">
        <f>'VERİ GİRİŞİ'!F139</f>
        <v>0</v>
      </c>
      <c r="H106" s="1542"/>
      <c r="I106" s="1542"/>
      <c r="J106" s="1558">
        <f>'VERİ GİRİŞİ'!J139</f>
        <v>0</v>
      </c>
      <c r="K106" s="1558"/>
      <c r="L106" s="643">
        <f>'VERİ GİRİŞİ'!K139</f>
        <v>0</v>
      </c>
      <c r="M106" s="1525"/>
      <c r="N106" s="1526"/>
      <c r="O106" s="1565">
        <f t="shared" si="31"/>
        <v>0</v>
      </c>
      <c r="P106" s="1565"/>
      <c r="Q106" s="1566"/>
      <c r="R106" s="1525"/>
      <c r="S106" s="1526"/>
      <c r="T106" s="1565">
        <f t="shared" si="32"/>
        <v>0</v>
      </c>
      <c r="U106" s="1565"/>
      <c r="V106" s="1566"/>
      <c r="W106" s="1525"/>
      <c r="X106" s="1526"/>
      <c r="Y106" s="728">
        <f t="shared" si="33"/>
        <v>0</v>
      </c>
      <c r="Z106" s="711"/>
      <c r="AA106" s="712">
        <f t="shared" si="34"/>
        <v>0</v>
      </c>
      <c r="AB106" s="721"/>
      <c r="AC106" s="1525">
        <f t="shared" si="30"/>
        <v>0</v>
      </c>
      <c r="AD106" s="1526"/>
      <c r="AE106" s="1527">
        <f t="shared" si="35"/>
        <v>0</v>
      </c>
      <c r="AF106" s="1527"/>
      <c r="AG106" s="1528"/>
      <c r="AH106" s="1036"/>
      <c r="AI106" s="1036"/>
      <c r="AJ106" s="1065">
        <f t="shared" si="36"/>
        <v>0</v>
      </c>
      <c r="AL106" s="1065" t="e">
        <f t="shared" si="37"/>
        <v>#DIV/0!</v>
      </c>
      <c r="AM106" s="1065">
        <f t="shared" si="38"/>
        <v>0</v>
      </c>
      <c r="AN106" s="1067">
        <f t="shared" si="39"/>
        <v>0</v>
      </c>
      <c r="AO106" s="1067">
        <f t="shared" si="40"/>
        <v>0</v>
      </c>
      <c r="AP106" s="1067">
        <f t="shared" si="41"/>
        <v>0</v>
      </c>
      <c r="AQ106" s="1067">
        <f t="shared" si="42"/>
        <v>0</v>
      </c>
      <c r="AS106" s="1064">
        <f t="shared" si="43"/>
        <v>0</v>
      </c>
      <c r="IV106" s="1038"/>
    </row>
    <row r="107" spans="1:256" ht="12" hidden="1" customHeight="1">
      <c r="A107" s="882" t="str">
        <f t="shared" si="29"/>
        <v/>
      </c>
      <c r="B107" s="21"/>
      <c r="C107" s="727">
        <f>'VERİ GİRİŞİ'!A140</f>
        <v>0</v>
      </c>
      <c r="D107" s="1542">
        <f>'VERİ GİRİŞİ'!B140</f>
        <v>0</v>
      </c>
      <c r="E107" s="1542"/>
      <c r="F107" s="1542"/>
      <c r="G107" s="1542">
        <f>'VERİ GİRİŞİ'!F140</f>
        <v>0</v>
      </c>
      <c r="H107" s="1542"/>
      <c r="I107" s="1542"/>
      <c r="J107" s="1558">
        <f>'VERİ GİRİŞİ'!J140</f>
        <v>0</v>
      </c>
      <c r="K107" s="1558"/>
      <c r="L107" s="643">
        <f>'VERİ GİRİŞİ'!K140</f>
        <v>0</v>
      </c>
      <c r="M107" s="1525"/>
      <c r="N107" s="1526"/>
      <c r="O107" s="1565">
        <f t="shared" si="31"/>
        <v>0</v>
      </c>
      <c r="P107" s="1565"/>
      <c r="Q107" s="1566"/>
      <c r="R107" s="1525"/>
      <c r="S107" s="1526"/>
      <c r="T107" s="1565">
        <f t="shared" si="32"/>
        <v>0</v>
      </c>
      <c r="U107" s="1565"/>
      <c r="V107" s="1566"/>
      <c r="W107" s="1525"/>
      <c r="X107" s="1526"/>
      <c r="Y107" s="728">
        <f t="shared" si="33"/>
        <v>0</v>
      </c>
      <c r="Z107" s="711"/>
      <c r="AA107" s="712">
        <f t="shared" si="34"/>
        <v>0</v>
      </c>
      <c r="AB107" s="721"/>
      <c r="AC107" s="1525">
        <f t="shared" si="30"/>
        <v>0</v>
      </c>
      <c r="AD107" s="1526"/>
      <c r="AE107" s="1527">
        <f t="shared" si="35"/>
        <v>0</v>
      </c>
      <c r="AF107" s="1527"/>
      <c r="AG107" s="1528"/>
      <c r="AH107" s="1036"/>
      <c r="AI107" s="1036"/>
      <c r="AJ107" s="1065">
        <f t="shared" si="36"/>
        <v>0</v>
      </c>
      <c r="AL107" s="1065" t="e">
        <f t="shared" si="37"/>
        <v>#DIV/0!</v>
      </c>
      <c r="AM107" s="1065">
        <f t="shared" si="38"/>
        <v>0</v>
      </c>
      <c r="AN107" s="1067">
        <f t="shared" si="39"/>
        <v>0</v>
      </c>
      <c r="AO107" s="1067">
        <f t="shared" si="40"/>
        <v>0</v>
      </c>
      <c r="AP107" s="1067">
        <f t="shared" si="41"/>
        <v>0</v>
      </c>
      <c r="AQ107" s="1067">
        <f t="shared" si="42"/>
        <v>0</v>
      </c>
      <c r="AS107" s="1064">
        <f t="shared" si="43"/>
        <v>0</v>
      </c>
      <c r="IV107" s="1038"/>
    </row>
    <row r="108" spans="1:256" ht="12" hidden="1" customHeight="1">
      <c r="A108" s="882" t="str">
        <f t="shared" si="29"/>
        <v/>
      </c>
      <c r="B108" s="21"/>
      <c r="C108" s="727">
        <f>'VERİ GİRİŞİ'!A141</f>
        <v>0</v>
      </c>
      <c r="D108" s="1542">
        <f>'VERİ GİRİŞİ'!B141</f>
        <v>0</v>
      </c>
      <c r="E108" s="1542"/>
      <c r="F108" s="1542"/>
      <c r="G108" s="1542">
        <f>'VERİ GİRİŞİ'!F141</f>
        <v>0</v>
      </c>
      <c r="H108" s="1542"/>
      <c r="I108" s="1542"/>
      <c r="J108" s="1558">
        <f>'VERİ GİRİŞİ'!J141</f>
        <v>0</v>
      </c>
      <c r="K108" s="1558"/>
      <c r="L108" s="643">
        <f>'VERİ GİRİŞİ'!K141</f>
        <v>0</v>
      </c>
      <c r="M108" s="1525"/>
      <c r="N108" s="1526"/>
      <c r="O108" s="1565">
        <f t="shared" si="31"/>
        <v>0</v>
      </c>
      <c r="P108" s="1565"/>
      <c r="Q108" s="1566"/>
      <c r="R108" s="1525"/>
      <c r="S108" s="1526"/>
      <c r="T108" s="1565">
        <f t="shared" si="32"/>
        <v>0</v>
      </c>
      <c r="U108" s="1565"/>
      <c r="V108" s="1566"/>
      <c r="W108" s="1525"/>
      <c r="X108" s="1526"/>
      <c r="Y108" s="728">
        <f t="shared" si="33"/>
        <v>0</v>
      </c>
      <c r="Z108" s="711"/>
      <c r="AA108" s="712">
        <f t="shared" si="34"/>
        <v>0</v>
      </c>
      <c r="AB108" s="721"/>
      <c r="AC108" s="1525">
        <f t="shared" si="30"/>
        <v>0</v>
      </c>
      <c r="AD108" s="1526"/>
      <c r="AE108" s="1527">
        <f t="shared" si="35"/>
        <v>0</v>
      </c>
      <c r="AF108" s="1527"/>
      <c r="AG108" s="1528"/>
      <c r="AH108" s="1036"/>
      <c r="AI108" s="1036"/>
      <c r="AJ108" s="1065">
        <f t="shared" si="36"/>
        <v>0</v>
      </c>
      <c r="AL108" s="1065" t="e">
        <f t="shared" si="37"/>
        <v>#DIV/0!</v>
      </c>
      <c r="AM108" s="1065">
        <f t="shared" si="38"/>
        <v>0</v>
      </c>
      <c r="AN108" s="1067">
        <f t="shared" si="39"/>
        <v>0</v>
      </c>
      <c r="AO108" s="1067">
        <f t="shared" si="40"/>
        <v>0</v>
      </c>
      <c r="AP108" s="1067">
        <f t="shared" si="41"/>
        <v>0</v>
      </c>
      <c r="AQ108" s="1067">
        <f t="shared" si="42"/>
        <v>0</v>
      </c>
      <c r="AS108" s="1064">
        <f t="shared" si="43"/>
        <v>0</v>
      </c>
      <c r="IV108" s="1038"/>
    </row>
    <row r="109" spans="1:256" ht="12" hidden="1" customHeight="1">
      <c r="A109" s="882">
        <v>1</v>
      </c>
      <c r="B109" s="21"/>
      <c r="C109" s="727">
        <f>'VERİ GİRİŞİ'!A142</f>
        <v>0</v>
      </c>
      <c r="D109" s="1542">
        <f>'VERİ GİRİŞİ'!B142</f>
        <v>0</v>
      </c>
      <c r="E109" s="1542"/>
      <c r="F109" s="1542"/>
      <c r="G109" s="1542">
        <f>'VERİ GİRİŞİ'!F142</f>
        <v>0</v>
      </c>
      <c r="H109" s="1542"/>
      <c r="I109" s="1542"/>
      <c r="J109" s="1558">
        <f>'VERİ GİRİŞİ'!J142</f>
        <v>0</v>
      </c>
      <c r="K109" s="1558"/>
      <c r="L109" s="643">
        <f>'VERİ GİRİŞİ'!K142</f>
        <v>0</v>
      </c>
      <c r="M109" s="1525"/>
      <c r="N109" s="1526"/>
      <c r="O109" s="1565">
        <f t="shared" si="31"/>
        <v>0</v>
      </c>
      <c r="P109" s="1565"/>
      <c r="Q109" s="1566"/>
      <c r="R109" s="1525"/>
      <c r="S109" s="1526"/>
      <c r="T109" s="1565">
        <f t="shared" si="32"/>
        <v>0</v>
      </c>
      <c r="U109" s="1565"/>
      <c r="V109" s="1566"/>
      <c r="W109" s="1525"/>
      <c r="X109" s="1526"/>
      <c r="Y109" s="728">
        <f t="shared" si="33"/>
        <v>0</v>
      </c>
      <c r="Z109" s="711"/>
      <c r="AA109" s="712">
        <f t="shared" si="34"/>
        <v>0</v>
      </c>
      <c r="AB109" s="721"/>
      <c r="AC109" s="1606">
        <f t="shared" si="30"/>
        <v>0</v>
      </c>
      <c r="AD109" s="1607"/>
      <c r="AE109" s="1527">
        <f t="shared" si="35"/>
        <v>0</v>
      </c>
      <c r="AF109" s="1527"/>
      <c r="AG109" s="1528"/>
      <c r="AH109" s="1036"/>
      <c r="AI109" s="1036"/>
      <c r="AJ109" s="1065">
        <f t="shared" si="36"/>
        <v>0</v>
      </c>
      <c r="AL109" s="1065" t="e">
        <f t="shared" si="37"/>
        <v>#DIV/0!</v>
      </c>
      <c r="AM109" s="1065">
        <f t="shared" si="38"/>
        <v>0</v>
      </c>
      <c r="AN109" s="1067">
        <f t="shared" si="39"/>
        <v>0</v>
      </c>
      <c r="AO109" s="1067">
        <f t="shared" si="40"/>
        <v>0</v>
      </c>
      <c r="AP109" s="1067">
        <f t="shared" si="41"/>
        <v>0</v>
      </c>
      <c r="AQ109" s="1067">
        <f t="shared" si="42"/>
        <v>0</v>
      </c>
      <c r="AS109" s="1064">
        <f t="shared" si="43"/>
        <v>0</v>
      </c>
      <c r="IV109" s="1038"/>
    </row>
    <row r="110" spans="1:256" ht="27" customHeight="1">
      <c r="B110" s="21"/>
      <c r="C110" s="1539" t="s">
        <v>8</v>
      </c>
      <c r="D110" s="1540"/>
      <c r="E110" s="1540"/>
      <c r="F110" s="1540"/>
      <c r="G110" s="1540"/>
      <c r="H110" s="1540"/>
      <c r="I110" s="1540"/>
      <c r="J110" s="1540"/>
      <c r="K110" s="1540"/>
      <c r="L110" s="1541"/>
      <c r="M110" s="1518" t="s">
        <v>9</v>
      </c>
      <c r="N110" s="1518"/>
      <c r="O110" s="1519">
        <f>SUM(O10:O109)</f>
        <v>4545</v>
      </c>
      <c r="P110" s="1519"/>
      <c r="Q110" s="1519"/>
      <c r="R110" s="1518" t="s">
        <v>9</v>
      </c>
      <c r="S110" s="1518"/>
      <c r="T110" s="1519">
        <f>SUM(T10:T109)</f>
        <v>4725</v>
      </c>
      <c r="U110" s="1519"/>
      <c r="V110" s="1519"/>
      <c r="W110" s="1518" t="s">
        <v>9</v>
      </c>
      <c r="X110" s="1518"/>
      <c r="Y110" s="729">
        <f>SUM(Y10:Y109)</f>
        <v>4860</v>
      </c>
      <c r="Z110" s="709" t="s">
        <v>9</v>
      </c>
      <c r="AA110" s="710">
        <f>SUM(AA10:AA109)</f>
        <v>0</v>
      </c>
      <c r="AB110" s="722"/>
      <c r="AC110" s="1543" t="s">
        <v>9</v>
      </c>
      <c r="AD110" s="1543"/>
      <c r="AE110" s="1544">
        <f>SUM(AE10:AE109)</f>
        <v>4710.1499999999996</v>
      </c>
      <c r="AF110" s="1544"/>
      <c r="AG110" s="1544"/>
      <c r="AH110" s="1036"/>
      <c r="AI110" s="1036"/>
      <c r="IV110" s="1038"/>
    </row>
    <row r="111" spans="1:256" ht="5.25" customHeight="1">
      <c r="B111" s="21"/>
      <c r="C111" s="128"/>
      <c r="D111" s="129"/>
      <c r="E111" s="129"/>
      <c r="F111" s="129"/>
      <c r="G111" s="129"/>
      <c r="H111" s="129"/>
      <c r="I111" s="129"/>
      <c r="J111" s="129"/>
      <c r="K111" s="129"/>
      <c r="L111" s="129"/>
      <c r="M111" s="1600"/>
      <c r="N111" s="1600"/>
      <c r="O111" s="129"/>
      <c r="P111" s="129"/>
      <c r="Q111" s="129"/>
      <c r="R111" s="129"/>
      <c r="S111" s="129"/>
      <c r="T111" s="129"/>
      <c r="U111" s="129"/>
      <c r="V111" s="129"/>
      <c r="W111" s="129"/>
      <c r="X111" s="129"/>
      <c r="Y111" s="129"/>
      <c r="Z111" s="129"/>
      <c r="AA111" s="129"/>
      <c r="AB111" s="129"/>
      <c r="AC111" s="129"/>
      <c r="AD111" s="129"/>
      <c r="AE111" s="129"/>
      <c r="AF111" s="129"/>
      <c r="AG111" s="130"/>
      <c r="AH111" s="1036"/>
      <c r="AI111" s="1036"/>
      <c r="IV111" s="1038"/>
    </row>
    <row r="112" spans="1:256" ht="35.25" customHeight="1">
      <c r="B112" s="131"/>
      <c r="C112" s="132"/>
      <c r="D112" s="1522" t="s">
        <v>10</v>
      </c>
      <c r="E112" s="1522"/>
      <c r="F112" s="1522"/>
      <c r="G112" s="1522"/>
      <c r="H112" s="1522"/>
      <c r="I112" s="1522"/>
      <c r="J112" s="1522"/>
      <c r="K112" s="1522"/>
      <c r="L112" s="1522"/>
      <c r="M112" s="1522"/>
      <c r="N112" s="1522"/>
      <c r="O112" s="1522"/>
      <c r="P112" s="1522"/>
      <c r="Q112" s="1522"/>
      <c r="R112" s="1522"/>
      <c r="S112" s="1522"/>
      <c r="T112" s="1522"/>
      <c r="U112" s="1522"/>
      <c r="V112" s="1522"/>
      <c r="W112" s="1522"/>
      <c r="X112" s="1522"/>
      <c r="Y112" s="1522"/>
      <c r="Z112" s="1522"/>
      <c r="AA112" s="1522"/>
      <c r="AB112" s="1522"/>
      <c r="AC112" s="1522"/>
      <c r="AD112" s="1522"/>
      <c r="AE112" s="1522"/>
      <c r="AF112" s="1522"/>
      <c r="AG112" s="133"/>
      <c r="AH112" s="1036"/>
      <c r="AI112" s="1036"/>
      <c r="IV112" s="1038"/>
    </row>
    <row r="113" spans="2:256" ht="30.75" customHeight="1">
      <c r="B113" s="131"/>
      <c r="C113" s="134"/>
      <c r="D113" s="1523" t="s">
        <v>523</v>
      </c>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33"/>
      <c r="AH113" s="1036"/>
      <c r="AI113" s="1036"/>
      <c r="IV113" s="1038"/>
    </row>
    <row r="114" spans="2:256" ht="6.75" customHeight="1">
      <c r="B114" s="131"/>
      <c r="C114" s="134"/>
      <c r="D114" s="1523"/>
      <c r="E114" s="1523"/>
      <c r="F114" s="1523"/>
      <c r="G114" s="1523"/>
      <c r="H114" s="1523"/>
      <c r="I114" s="1523"/>
      <c r="J114" s="1523"/>
      <c r="K114" s="1523"/>
      <c r="L114" s="1523"/>
      <c r="M114" s="1523"/>
      <c r="N114" s="1523"/>
      <c r="O114" s="1523"/>
      <c r="P114" s="1523"/>
      <c r="Q114" s="1523"/>
      <c r="R114" s="1523"/>
      <c r="S114" s="1523"/>
      <c r="T114" s="1523"/>
      <c r="U114" s="1523"/>
      <c r="V114" s="1523"/>
      <c r="W114" s="1523"/>
      <c r="X114" s="1523"/>
      <c r="Y114" s="1523"/>
      <c r="Z114" s="1523"/>
      <c r="AA114" s="1523"/>
      <c r="AB114" s="1523"/>
      <c r="AC114" s="1523"/>
      <c r="AD114" s="1523"/>
      <c r="AE114" s="1523"/>
      <c r="AF114" s="1523"/>
      <c r="AG114" s="133"/>
      <c r="AH114" s="1036"/>
      <c r="AI114" s="1036"/>
      <c r="IV114" s="1038"/>
    </row>
    <row r="115" spans="2:256" ht="21" customHeight="1">
      <c r="B115" s="131"/>
      <c r="C115" s="134"/>
      <c r="D115" s="135"/>
      <c r="E115" s="21"/>
      <c r="F115" s="1529" t="s">
        <v>676</v>
      </c>
      <c r="G115" s="1529"/>
      <c r="H115" s="1529"/>
      <c r="I115" s="1529"/>
      <c r="J115" s="1529"/>
      <c r="K115" s="1529"/>
      <c r="L115" s="1529"/>
      <c r="M115" s="1529"/>
      <c r="N115" s="1529"/>
      <c r="O115" s="1529"/>
      <c r="P115" s="1529"/>
      <c r="Q115" s="1529"/>
      <c r="R115" s="1529"/>
      <c r="S115" s="1529"/>
      <c r="T115" s="1529"/>
      <c r="U115" s="1529"/>
      <c r="V115" s="1529"/>
      <c r="W115" s="1529"/>
      <c r="X115" s="1529"/>
      <c r="Y115" s="1529"/>
      <c r="Z115" s="1529"/>
      <c r="AA115" s="136"/>
      <c r="AB115" s="136"/>
      <c r="AC115" s="136"/>
      <c r="AD115" s="136"/>
      <c r="AE115" s="136"/>
      <c r="AF115" s="136"/>
      <c r="AG115" s="141"/>
      <c r="AH115" s="1036"/>
      <c r="AI115" s="1036"/>
      <c r="IV115" s="1038"/>
    </row>
    <row r="116" spans="2:256" ht="7.5" customHeight="1">
      <c r="B116" s="131"/>
      <c r="C116" s="134"/>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6"/>
      <c r="AE116" s="136"/>
      <c r="AF116" s="136"/>
      <c r="AG116" s="141"/>
      <c r="AH116" s="1036"/>
      <c r="AI116" s="1036"/>
      <c r="IV116" s="1038"/>
    </row>
    <row r="117" spans="2:256" ht="13.8">
      <c r="B117" s="131"/>
      <c r="C117" s="134"/>
      <c r="D117" s="137"/>
      <c r="E117" s="1517" t="str">
        <f>'VERİ GİRİŞİ'!C14</f>
        <v>Ferda Nur ALTUN</v>
      </c>
      <c r="F117" s="1517"/>
      <c r="G117" s="1517"/>
      <c r="H117" s="1517"/>
      <c r="I117" s="1517"/>
      <c r="J117" s="138"/>
      <c r="K117" s="1517" t="str">
        <f>'VERİ GİRİŞİ'!C15</f>
        <v>Suat ÖZTOPRAK</v>
      </c>
      <c r="L117" s="1517"/>
      <c r="M117" s="1517"/>
      <c r="N117" s="1517"/>
      <c r="O117" s="1517"/>
      <c r="P117" s="1517"/>
      <c r="Q117" s="1517"/>
      <c r="R117" s="1517"/>
      <c r="S117" s="1517"/>
      <c r="T117" s="1514"/>
      <c r="U117" s="1514"/>
      <c r="V117" s="1514"/>
      <c r="W117" s="1514"/>
      <c r="X117" s="1514"/>
      <c r="Y117" s="35"/>
      <c r="Z117" s="1605" t="str">
        <f>'VERİ GİRİŞİ'!C13</f>
        <v>Mehmet Ali DİRİCAN</v>
      </c>
      <c r="AA117" s="1605"/>
      <c r="AB117" s="35"/>
      <c r="AC117" s="35"/>
      <c r="AD117" s="1514"/>
      <c r="AE117" s="1514"/>
      <c r="AF117" s="1514"/>
      <c r="AG117" s="1601"/>
      <c r="AH117" s="1036"/>
      <c r="AI117" s="1036"/>
      <c r="IV117" s="1038"/>
    </row>
    <row r="118" spans="2:256" ht="13.8">
      <c r="B118" s="131"/>
      <c r="C118" s="134"/>
      <c r="D118" s="137"/>
      <c r="E118" s="1516" t="str">
        <f>'VERİ GİRİŞİ'!E14</f>
        <v>Öğretmen</v>
      </c>
      <c r="F118" s="1517"/>
      <c r="G118" s="1517"/>
      <c r="H118" s="1517"/>
      <c r="I118" s="1517"/>
      <c r="J118" s="138"/>
      <c r="K118" s="1516" t="str">
        <f>'VERİ GİRİŞİ'!E15</f>
        <v>Öğretmen</v>
      </c>
      <c r="L118" s="1516"/>
      <c r="M118" s="1516"/>
      <c r="N118" s="1516"/>
      <c r="O118" s="1516"/>
      <c r="P118" s="1516"/>
      <c r="Q118" s="1516"/>
      <c r="R118" s="1516"/>
      <c r="S118" s="1516"/>
      <c r="T118" s="1514"/>
      <c r="U118" s="1514"/>
      <c r="V118" s="1514"/>
      <c r="W118" s="1514"/>
      <c r="X118" s="1514"/>
      <c r="Y118" s="35"/>
      <c r="Z118" s="1605" t="str">
        <f>'VERİ GİRİŞİ'!E13</f>
        <v>Müdür Yardımcısı</v>
      </c>
      <c r="AA118" s="1605"/>
      <c r="AB118" s="35"/>
      <c r="AC118" s="35"/>
      <c r="AD118" s="1514"/>
      <c r="AE118" s="1514"/>
      <c r="AF118" s="1514"/>
      <c r="AG118" s="1601"/>
      <c r="AH118" s="1036"/>
      <c r="AI118" s="1036"/>
      <c r="IV118" s="1038"/>
    </row>
    <row r="119" spans="2:256" ht="13.8">
      <c r="B119" s="131"/>
      <c r="C119" s="139"/>
      <c r="D119" s="136"/>
      <c r="E119" s="1516">
        <f>'VERİ GİRİŞİ'!F14</f>
        <v>0</v>
      </c>
      <c r="F119" s="1516"/>
      <c r="G119" s="1516"/>
      <c r="H119" s="1516"/>
      <c r="I119" s="1516"/>
      <c r="J119" s="35"/>
      <c r="K119" s="35"/>
      <c r="L119" s="35"/>
      <c r="M119" s="1516">
        <f>'VERİ GİRİŞİ'!F15</f>
        <v>0</v>
      </c>
      <c r="N119" s="1517"/>
      <c r="O119" s="1517"/>
      <c r="P119" s="1517"/>
      <c r="Q119" s="1517"/>
      <c r="R119" s="138"/>
      <c r="S119" s="138"/>
      <c r="T119" s="35"/>
      <c r="U119" s="35"/>
      <c r="V119" s="35"/>
      <c r="W119" s="35"/>
      <c r="X119" s="35"/>
      <c r="Y119" s="35"/>
      <c r="Z119" s="1516">
        <f>'VERİ GİRİŞİ'!F13</f>
        <v>0</v>
      </c>
      <c r="AA119" s="1517"/>
      <c r="AB119" s="140"/>
      <c r="AC119" s="140"/>
      <c r="AD119" s="1514"/>
      <c r="AE119" s="1514"/>
      <c r="AF119" s="1514"/>
      <c r="AG119" s="1601"/>
      <c r="AH119" s="1036"/>
      <c r="AI119" s="1036"/>
      <c r="IV119" s="1038"/>
    </row>
    <row r="120" spans="2:256" ht="13.8">
      <c r="B120" s="131"/>
      <c r="C120" s="139"/>
      <c r="D120" s="136"/>
      <c r="E120" s="881"/>
      <c r="F120" s="879"/>
      <c r="G120" s="879"/>
      <c r="H120" s="1514"/>
      <c r="I120" s="1514"/>
      <c r="J120" s="1514"/>
      <c r="K120" s="1514"/>
      <c r="L120" s="1514"/>
      <c r="M120" s="1514"/>
      <c r="N120" s="879"/>
      <c r="O120" s="879"/>
      <c r="P120" s="879"/>
      <c r="Q120" s="879"/>
      <c r="R120" s="136"/>
      <c r="S120" s="136"/>
      <c r="T120" s="879"/>
      <c r="U120" s="879"/>
      <c r="V120" s="879"/>
      <c r="W120" s="879"/>
      <c r="X120" s="879"/>
      <c r="Y120" s="879"/>
      <c r="Z120" s="1514"/>
      <c r="AA120" s="1514"/>
      <c r="AB120" s="136"/>
      <c r="AC120" s="136"/>
      <c r="AD120" s="1514"/>
      <c r="AE120" s="1514"/>
      <c r="AF120" s="1514"/>
      <c r="AG120" s="1601"/>
      <c r="AH120" s="1036"/>
      <c r="AI120" s="1036"/>
      <c r="IV120" s="1038"/>
    </row>
    <row r="121" spans="2:256" ht="13.8">
      <c r="B121" s="21"/>
      <c r="C121" s="880"/>
      <c r="D121" s="142"/>
      <c r="E121" s="142"/>
      <c r="F121" s="142"/>
      <c r="G121" s="142"/>
      <c r="H121" s="1514"/>
      <c r="I121" s="1514"/>
      <c r="J121" s="1514"/>
      <c r="K121" s="1514"/>
      <c r="L121" s="1514"/>
      <c r="M121" s="1514"/>
      <c r="N121" s="142"/>
      <c r="O121" s="142"/>
      <c r="P121" s="142"/>
      <c r="Q121" s="142"/>
      <c r="R121" s="142"/>
      <c r="S121" s="142"/>
      <c r="T121" s="142"/>
      <c r="U121" s="142"/>
      <c r="V121" s="142"/>
      <c r="W121" s="142"/>
      <c r="X121" s="142"/>
      <c r="Y121" s="142"/>
      <c r="Z121" s="1515"/>
      <c r="AA121" s="1515"/>
      <c r="AB121" s="142"/>
      <c r="AC121" s="143"/>
      <c r="AD121" s="1515"/>
      <c r="AE121" s="1515"/>
      <c r="AF121" s="1515"/>
      <c r="AG121" s="1604"/>
      <c r="AH121" s="1036"/>
      <c r="AI121" s="1036"/>
      <c r="IV121" s="1038"/>
    </row>
    <row r="122" spans="2:256">
      <c r="B122" s="21"/>
      <c r="C122" s="1524" t="s">
        <v>11</v>
      </c>
      <c r="D122" s="1524"/>
      <c r="E122" s="1524"/>
      <c r="F122" s="1524"/>
      <c r="G122" s="1524"/>
      <c r="H122" s="1524"/>
      <c r="I122" s="1524"/>
      <c r="J122" s="1524"/>
      <c r="K122" s="1524"/>
      <c r="L122" s="1524"/>
      <c r="M122" s="1524"/>
      <c r="N122" s="1524"/>
      <c r="O122" s="1524"/>
      <c r="P122" s="1524"/>
      <c r="Q122" s="145"/>
      <c r="R122" s="21"/>
      <c r="S122" s="21"/>
      <c r="T122" s="21"/>
      <c r="U122" s="21"/>
      <c r="V122" s="21"/>
      <c r="W122" s="21"/>
      <c r="X122" s="21"/>
      <c r="Y122" s="21"/>
      <c r="Z122" s="21"/>
      <c r="AA122" s="21"/>
      <c r="AB122" s="21"/>
      <c r="AC122" s="21"/>
      <c r="AD122" s="21"/>
      <c r="AE122" s="21"/>
      <c r="AF122" s="21"/>
      <c r="AG122" s="21"/>
      <c r="AH122" s="1036"/>
      <c r="AI122" s="1036"/>
      <c r="IV122" s="1038"/>
    </row>
    <row r="123" spans="2:256">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1036"/>
      <c r="AI123" s="1036"/>
      <c r="IV123" s="1038"/>
    </row>
    <row r="124" spans="2:256" ht="15.6">
      <c r="B124" s="21"/>
      <c r="C124" s="21"/>
      <c r="D124" s="21"/>
      <c r="E124" s="21"/>
      <c r="F124" s="21"/>
      <c r="G124" s="21"/>
      <c r="H124" s="21"/>
      <c r="I124" s="21"/>
      <c r="J124" s="21"/>
      <c r="K124" s="1520" t="s">
        <v>781</v>
      </c>
      <c r="L124" s="1520"/>
      <c r="M124" s="1520"/>
      <c r="N124" s="1520"/>
      <c r="O124" s="1520"/>
      <c r="P124" s="1520"/>
      <c r="Q124" s="1520"/>
      <c r="R124" s="21"/>
      <c r="S124" s="21"/>
      <c r="T124" s="21"/>
      <c r="U124" s="21"/>
      <c r="V124" s="21"/>
      <c r="W124" s="21"/>
      <c r="X124" s="21"/>
      <c r="Y124" s="21"/>
      <c r="Z124" s="21"/>
      <c r="AA124" s="21"/>
      <c r="AB124" s="21"/>
      <c r="AC124" s="21"/>
      <c r="AD124" s="21"/>
      <c r="AE124" s="21"/>
      <c r="AF124" s="21"/>
      <c r="AG124" s="21"/>
      <c r="AH124" s="1036"/>
      <c r="AI124" s="1036"/>
      <c r="IV124" s="1038"/>
    </row>
    <row r="125" spans="2:256">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1036"/>
      <c r="AI125" s="1036"/>
      <c r="IV125" s="1038"/>
    </row>
    <row r="126" spans="2:256">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1036"/>
      <c r="AI126" s="1036"/>
      <c r="IV126" s="1038"/>
    </row>
    <row r="127" spans="2:25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038"/>
      <c r="AI127" s="1038"/>
      <c r="IV127" s="1038"/>
    </row>
    <row r="128" spans="2:25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038"/>
      <c r="AI128" s="1038"/>
      <c r="IV128" s="1038"/>
    </row>
    <row r="129" spans="1:25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038"/>
      <c r="AI129" s="1038"/>
      <c r="IV129" s="1038"/>
    </row>
    <row r="130" spans="1:25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038"/>
      <c r="AI130" s="1038"/>
      <c r="IV130" s="1038"/>
    </row>
    <row r="131" spans="1:25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038"/>
      <c r="AI131" s="1038"/>
      <c r="IV131" s="1038"/>
    </row>
    <row r="132" spans="1:256" s="1038" customFormat="1">
      <c r="A132" s="984"/>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J132" s="1068"/>
      <c r="AK132" s="1068"/>
      <c r="AL132" s="1069"/>
      <c r="AM132" s="1069"/>
      <c r="AN132" s="1068"/>
      <c r="AO132" s="1068"/>
      <c r="AP132" s="1068"/>
      <c r="AQ132" s="1068"/>
      <c r="AR132" s="1068"/>
      <c r="AS132" s="1068"/>
      <c r="AT132" s="1068"/>
    </row>
    <row r="133" spans="1:256" s="1038" customFormat="1">
      <c r="A133" s="984"/>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J133" s="1068"/>
      <c r="AK133" s="1068"/>
      <c r="AL133" s="1069"/>
      <c r="AM133" s="1069"/>
      <c r="AN133" s="1068"/>
      <c r="AO133" s="1068"/>
      <c r="AP133" s="1068"/>
      <c r="AQ133" s="1068"/>
      <c r="AR133" s="1068"/>
      <c r="AS133" s="1068"/>
      <c r="AT133" s="1068"/>
    </row>
    <row r="134" spans="1:256" s="1038" customFormat="1">
      <c r="A134" s="984"/>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J134" s="1068"/>
      <c r="AK134" s="1068"/>
      <c r="AL134" s="1069"/>
      <c r="AM134" s="1069"/>
      <c r="AN134" s="1068"/>
      <c r="AO134" s="1068"/>
      <c r="AP134" s="1068"/>
      <c r="AQ134" s="1068"/>
      <c r="AR134" s="1068"/>
      <c r="AS134" s="1068"/>
      <c r="AT134" s="1068"/>
    </row>
    <row r="135" spans="1:256" s="1038" customFormat="1">
      <c r="A135" s="984"/>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J135" s="1068"/>
      <c r="AK135" s="1068"/>
      <c r="AL135" s="1069"/>
      <c r="AM135" s="1069"/>
      <c r="AN135" s="1068"/>
      <c r="AO135" s="1068"/>
      <c r="AP135" s="1068"/>
      <c r="AQ135" s="1068"/>
      <c r="AR135" s="1068"/>
      <c r="AS135" s="1068"/>
      <c r="AT135" s="1068"/>
    </row>
    <row r="136" spans="1:256" s="1038" customFormat="1">
      <c r="A136" s="984"/>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J136" s="1068"/>
      <c r="AK136" s="1068"/>
      <c r="AL136" s="1069"/>
      <c r="AM136" s="1069"/>
      <c r="AN136" s="1068"/>
      <c r="AO136" s="1068"/>
      <c r="AP136" s="1068"/>
      <c r="AQ136" s="1068"/>
      <c r="AR136" s="1068"/>
      <c r="AS136" s="1068"/>
      <c r="AT136" s="1068"/>
    </row>
    <row r="137" spans="1:256" s="1038" customFormat="1">
      <c r="A137" s="984"/>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J137" s="1068"/>
      <c r="AK137" s="1068"/>
      <c r="AL137" s="1069"/>
      <c r="AM137" s="1069"/>
      <c r="AN137" s="1068"/>
      <c r="AO137" s="1068"/>
      <c r="AP137" s="1068"/>
      <c r="AQ137" s="1068"/>
      <c r="AR137" s="1068"/>
      <c r="AS137" s="1068"/>
      <c r="AT137" s="1068"/>
    </row>
    <row r="138" spans="1:256" s="1038" customFormat="1">
      <c r="A138" s="984"/>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J138" s="1068"/>
      <c r="AK138" s="1068"/>
      <c r="AL138" s="1069"/>
      <c r="AM138" s="1069"/>
      <c r="AN138" s="1068"/>
      <c r="AO138" s="1068"/>
      <c r="AP138" s="1068"/>
      <c r="AQ138" s="1068"/>
      <c r="AR138" s="1068"/>
      <c r="AS138" s="1068"/>
      <c r="AT138" s="1068"/>
    </row>
    <row r="139" spans="1:256" s="1038" customFormat="1">
      <c r="A139" s="984"/>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J139" s="1068"/>
      <c r="AK139" s="1068"/>
      <c r="AL139" s="1069"/>
      <c r="AM139" s="1069"/>
      <c r="AN139" s="1068"/>
      <c r="AO139" s="1068"/>
      <c r="AP139" s="1068"/>
      <c r="AQ139" s="1068"/>
      <c r="AR139" s="1068"/>
      <c r="AS139" s="1068"/>
      <c r="AT139" s="1068"/>
    </row>
    <row r="140" spans="1:256" s="1038" customFormat="1">
      <c r="A140" s="984"/>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J140" s="1068"/>
      <c r="AK140" s="1068"/>
      <c r="AL140" s="1069"/>
      <c r="AM140" s="1069"/>
      <c r="AN140" s="1068"/>
      <c r="AO140" s="1068"/>
      <c r="AP140" s="1068"/>
      <c r="AQ140" s="1068"/>
      <c r="AR140" s="1068"/>
      <c r="AS140" s="1068"/>
      <c r="AT140" s="1068"/>
    </row>
    <row r="141" spans="1:256" s="1038" customFormat="1">
      <c r="A141" s="984"/>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J141" s="1068"/>
      <c r="AK141" s="1068"/>
      <c r="AL141" s="1069"/>
      <c r="AM141" s="1069"/>
      <c r="AN141" s="1068"/>
      <c r="AO141" s="1068"/>
      <c r="AP141" s="1068"/>
      <c r="AQ141" s="1068"/>
      <c r="AR141" s="1068"/>
      <c r="AS141" s="1068"/>
      <c r="AT141" s="1068"/>
    </row>
    <row r="142" spans="1:256" s="1038" customFormat="1">
      <c r="A142" s="984"/>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J142" s="1068"/>
      <c r="AK142" s="1068"/>
      <c r="AL142" s="1069"/>
      <c r="AM142" s="1069"/>
      <c r="AN142" s="1068"/>
      <c r="AO142" s="1068"/>
      <c r="AP142" s="1068"/>
      <c r="AQ142" s="1068"/>
      <c r="AR142" s="1068"/>
      <c r="AS142" s="1068"/>
      <c r="AT142" s="1068"/>
    </row>
    <row r="143" spans="1:256" s="1038" customFormat="1">
      <c r="A143" s="984"/>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J143" s="1068"/>
      <c r="AK143" s="1068"/>
      <c r="AL143" s="1069"/>
      <c r="AM143" s="1069"/>
      <c r="AN143" s="1068"/>
      <c r="AO143" s="1068"/>
      <c r="AP143" s="1068"/>
      <c r="AQ143" s="1068"/>
      <c r="AR143" s="1068"/>
      <c r="AS143" s="1068"/>
      <c r="AT143" s="1068"/>
    </row>
    <row r="144" spans="1:256" s="1038" customFormat="1">
      <c r="A144" s="984"/>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J144" s="1068"/>
      <c r="AK144" s="1068"/>
      <c r="AL144" s="1069"/>
      <c r="AM144" s="1069"/>
      <c r="AN144" s="1068"/>
      <c r="AO144" s="1068"/>
      <c r="AP144" s="1068"/>
      <c r="AQ144" s="1068"/>
      <c r="AR144" s="1068"/>
      <c r="AS144" s="1068"/>
      <c r="AT144" s="1068"/>
    </row>
    <row r="145" spans="1:46" s="1038" customFormat="1">
      <c r="A145" s="984"/>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J145" s="1068"/>
      <c r="AK145" s="1068"/>
      <c r="AL145" s="1069"/>
      <c r="AM145" s="1069"/>
      <c r="AN145" s="1068"/>
      <c r="AO145" s="1068"/>
      <c r="AP145" s="1068"/>
      <c r="AQ145" s="1068"/>
      <c r="AR145" s="1068"/>
      <c r="AS145" s="1068"/>
      <c r="AT145" s="1068"/>
    </row>
    <row r="146" spans="1:46" s="1038" customFormat="1">
      <c r="A146" s="984"/>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J146" s="1068"/>
      <c r="AK146" s="1068"/>
      <c r="AL146" s="1069"/>
      <c r="AM146" s="1069"/>
      <c r="AN146" s="1068"/>
      <c r="AO146" s="1068"/>
      <c r="AP146" s="1068"/>
      <c r="AQ146" s="1068"/>
      <c r="AR146" s="1068"/>
      <c r="AS146" s="1068"/>
      <c r="AT146" s="1068"/>
    </row>
    <row r="147" spans="1:46" s="1038" customFormat="1">
      <c r="A147" s="984"/>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J147" s="1068"/>
      <c r="AK147" s="1068"/>
      <c r="AL147" s="1069"/>
      <c r="AM147" s="1069"/>
      <c r="AN147" s="1068"/>
      <c r="AO147" s="1068"/>
      <c r="AP147" s="1068"/>
      <c r="AQ147" s="1068"/>
      <c r="AR147" s="1068"/>
      <c r="AS147" s="1068"/>
      <c r="AT147" s="1068"/>
    </row>
    <row r="148" spans="1:46" s="1038" customFormat="1">
      <c r="A148" s="984"/>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J148" s="1068"/>
      <c r="AK148" s="1068"/>
      <c r="AL148" s="1069"/>
      <c r="AM148" s="1069"/>
      <c r="AN148" s="1068"/>
      <c r="AO148" s="1068"/>
      <c r="AP148" s="1068"/>
      <c r="AQ148" s="1068"/>
      <c r="AR148" s="1068"/>
      <c r="AS148" s="1068"/>
      <c r="AT148" s="1068"/>
    </row>
    <row r="149" spans="1:46" s="1038" customFormat="1">
      <c r="A149" s="984"/>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J149" s="1068"/>
      <c r="AK149" s="1068"/>
      <c r="AL149" s="1069"/>
      <c r="AM149" s="1069"/>
      <c r="AN149" s="1068"/>
      <c r="AO149" s="1068"/>
      <c r="AP149" s="1068"/>
      <c r="AQ149" s="1068"/>
      <c r="AR149" s="1068"/>
      <c r="AS149" s="1068"/>
      <c r="AT149" s="1068"/>
    </row>
    <row r="150" spans="1:46" s="1038" customFormat="1">
      <c r="A150" s="984"/>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J150" s="1068"/>
      <c r="AK150" s="1068"/>
      <c r="AL150" s="1069"/>
      <c r="AM150" s="1069"/>
      <c r="AN150" s="1068"/>
      <c r="AO150" s="1068"/>
      <c r="AP150" s="1068"/>
      <c r="AQ150" s="1068"/>
      <c r="AR150" s="1068"/>
      <c r="AS150" s="1068"/>
      <c r="AT150" s="1068"/>
    </row>
    <row r="151" spans="1:46" s="1038" customFormat="1">
      <c r="A151" s="984"/>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J151" s="1068"/>
      <c r="AK151" s="1068"/>
      <c r="AL151" s="1069"/>
      <c r="AM151" s="1069"/>
      <c r="AN151" s="1068"/>
      <c r="AO151" s="1068"/>
      <c r="AP151" s="1068"/>
      <c r="AQ151" s="1068"/>
      <c r="AR151" s="1068"/>
      <c r="AS151" s="1068"/>
      <c r="AT151" s="1068"/>
    </row>
    <row r="152" spans="1:46" s="1038" customFormat="1">
      <c r="A152" s="984"/>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J152" s="1068"/>
      <c r="AK152" s="1068"/>
      <c r="AL152" s="1069"/>
      <c r="AM152" s="1069"/>
      <c r="AN152" s="1068"/>
      <c r="AO152" s="1068"/>
      <c r="AP152" s="1068"/>
      <c r="AQ152" s="1068"/>
      <c r="AR152" s="1068"/>
      <c r="AS152" s="1068"/>
      <c r="AT152" s="1068"/>
    </row>
    <row r="153" spans="1:46" s="1038" customFormat="1">
      <c r="A153" s="984"/>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J153" s="1068"/>
      <c r="AK153" s="1068"/>
      <c r="AL153" s="1069"/>
      <c r="AM153" s="1069"/>
      <c r="AN153" s="1068"/>
      <c r="AO153" s="1068"/>
      <c r="AP153" s="1068"/>
      <c r="AQ153" s="1068"/>
      <c r="AR153" s="1068"/>
      <c r="AS153" s="1068"/>
      <c r="AT153" s="1068"/>
    </row>
    <row r="154" spans="1:46" s="1038" customFormat="1">
      <c r="A154" s="984"/>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J154" s="1068"/>
      <c r="AK154" s="1068"/>
      <c r="AL154" s="1069"/>
      <c r="AM154" s="1069"/>
      <c r="AN154" s="1068"/>
      <c r="AO154" s="1068"/>
      <c r="AP154" s="1068"/>
      <c r="AQ154" s="1068"/>
      <c r="AR154" s="1068"/>
      <c r="AS154" s="1068"/>
      <c r="AT154" s="1068"/>
    </row>
    <row r="155" spans="1:46" s="1038" customFormat="1">
      <c r="A155" s="984"/>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J155" s="1068"/>
      <c r="AK155" s="1068"/>
      <c r="AL155" s="1069"/>
      <c r="AM155" s="1069"/>
      <c r="AN155" s="1068"/>
      <c r="AO155" s="1068"/>
      <c r="AP155" s="1068"/>
      <c r="AQ155" s="1068"/>
      <c r="AR155" s="1068"/>
      <c r="AS155" s="1068"/>
      <c r="AT155" s="1068"/>
    </row>
    <row r="156" spans="1:46" s="1038" customFormat="1">
      <c r="A156" s="984"/>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J156" s="1068"/>
      <c r="AK156" s="1068"/>
      <c r="AL156" s="1069"/>
      <c r="AM156" s="1069"/>
      <c r="AN156" s="1068"/>
      <c r="AO156" s="1068"/>
      <c r="AP156" s="1068"/>
      <c r="AQ156" s="1068"/>
      <c r="AR156" s="1068"/>
      <c r="AS156" s="1068"/>
      <c r="AT156" s="1068"/>
    </row>
  </sheetData>
  <sheetProtection password="CB70" sheet="1" objects="1" scenarios="1" formatCells="0"/>
  <customSheetViews>
    <customSheetView guid="{95D0C6C0-F15D-449A-B6BA-3466C2F1E3FF}" showRowCol="0" zeroValues="0" fitToPage="1" hiddenRows="1" hiddenColumns="1" showRuler="0">
      <selection activeCell="O16" sqref="O16:Q16"/>
      <rowBreaks count="1" manualBreakCount="1">
        <brk id="58" min="2" max="32" man="1"/>
      </rowBreaks>
      <pageMargins left="0.59055118110236227" right="0.39370078740157483" top="0.59055118110236227" bottom="0.39370078740157483" header="0" footer="0"/>
      <printOptions horizontalCentered="1"/>
      <pageSetup paperSize="9" scale="80" fitToHeight="4" orientation="landscape" blackAndWhite="1" r:id="rId1"/>
      <headerFooter alignWithMargins="0"/>
    </customSheetView>
  </customSheetViews>
  <mergeCells count="1064">
    <mergeCell ref="D107:F107"/>
    <mergeCell ref="G107:I107"/>
    <mergeCell ref="J107:K107"/>
    <mergeCell ref="M107:N107"/>
    <mergeCell ref="O107:Q107"/>
    <mergeCell ref="R107:S107"/>
    <mergeCell ref="AE107:AG107"/>
    <mergeCell ref="W107:X107"/>
    <mergeCell ref="AE109:AG109"/>
    <mergeCell ref="W108:X108"/>
    <mergeCell ref="AC108:AD108"/>
    <mergeCell ref="AE108:AG108"/>
    <mergeCell ref="W109:X109"/>
    <mergeCell ref="R108:S108"/>
    <mergeCell ref="T108:V108"/>
    <mergeCell ref="R109:S109"/>
    <mergeCell ref="T109:V109"/>
    <mergeCell ref="D109:F109"/>
    <mergeCell ref="G109:I109"/>
    <mergeCell ref="J109:K109"/>
    <mergeCell ref="M109:N109"/>
    <mergeCell ref="T107:V107"/>
    <mergeCell ref="AC107:AD107"/>
    <mergeCell ref="AC109:AD109"/>
    <mergeCell ref="D108:F108"/>
    <mergeCell ref="G108:I108"/>
    <mergeCell ref="J108:K108"/>
    <mergeCell ref="D105:F105"/>
    <mergeCell ref="G105:I105"/>
    <mergeCell ref="J105:K105"/>
    <mergeCell ref="M105:N105"/>
    <mergeCell ref="O105:Q105"/>
    <mergeCell ref="R105:S105"/>
    <mergeCell ref="T105:V105"/>
    <mergeCell ref="W105:X105"/>
    <mergeCell ref="AC105:AD105"/>
    <mergeCell ref="AE105:AG105"/>
    <mergeCell ref="D106:F106"/>
    <mergeCell ref="G106:I106"/>
    <mergeCell ref="J106:K106"/>
    <mergeCell ref="M106:N106"/>
    <mergeCell ref="O106:Q106"/>
    <mergeCell ref="R106:S106"/>
    <mergeCell ref="T106:V106"/>
    <mergeCell ref="W106:X106"/>
    <mergeCell ref="AC106:AD106"/>
    <mergeCell ref="AE106:AG106"/>
    <mergeCell ref="D103:F103"/>
    <mergeCell ref="G103:I103"/>
    <mergeCell ref="J103:K103"/>
    <mergeCell ref="M103:N103"/>
    <mergeCell ref="O103:Q103"/>
    <mergeCell ref="R103:S103"/>
    <mergeCell ref="T103:V103"/>
    <mergeCell ref="W103:X103"/>
    <mergeCell ref="AC103:AD103"/>
    <mergeCell ref="AE103:AG103"/>
    <mergeCell ref="D104:F104"/>
    <mergeCell ref="G104:I104"/>
    <mergeCell ref="J104:K104"/>
    <mergeCell ref="M104:N104"/>
    <mergeCell ref="O104:Q104"/>
    <mergeCell ref="R104:S104"/>
    <mergeCell ref="T104:V104"/>
    <mergeCell ref="W104:X104"/>
    <mergeCell ref="AC104:AD104"/>
    <mergeCell ref="AE104:AG104"/>
    <mergeCell ref="D101:F101"/>
    <mergeCell ref="G101:I101"/>
    <mergeCell ref="J101:K101"/>
    <mergeCell ref="M101:N101"/>
    <mergeCell ref="O101:Q101"/>
    <mergeCell ref="R101:S101"/>
    <mergeCell ref="T101:V101"/>
    <mergeCell ref="W101:X101"/>
    <mergeCell ref="AC101:AD101"/>
    <mergeCell ref="AE101:AG101"/>
    <mergeCell ref="D102:F102"/>
    <mergeCell ref="G102:I102"/>
    <mergeCell ref="J102:K102"/>
    <mergeCell ref="M102:N102"/>
    <mergeCell ref="O102:Q102"/>
    <mergeCell ref="R102:S102"/>
    <mergeCell ref="T102:V102"/>
    <mergeCell ref="W102:X102"/>
    <mergeCell ref="AC102:AD102"/>
    <mergeCell ref="AE102:AG102"/>
    <mergeCell ref="D99:F99"/>
    <mergeCell ref="G99:I99"/>
    <mergeCell ref="J99:K99"/>
    <mergeCell ref="M99:N99"/>
    <mergeCell ref="O99:Q99"/>
    <mergeCell ref="R99:S99"/>
    <mergeCell ref="T99:V99"/>
    <mergeCell ref="W99:X99"/>
    <mergeCell ref="AC99:AD99"/>
    <mergeCell ref="AE99:AG99"/>
    <mergeCell ref="D100:F100"/>
    <mergeCell ref="G100:I100"/>
    <mergeCell ref="J100:K100"/>
    <mergeCell ref="M100:N100"/>
    <mergeCell ref="O100:Q100"/>
    <mergeCell ref="R100:S100"/>
    <mergeCell ref="T100:V100"/>
    <mergeCell ref="W100:X100"/>
    <mergeCell ref="AC100:AD100"/>
    <mergeCell ref="AE100:AG100"/>
    <mergeCell ref="D97:F97"/>
    <mergeCell ref="G97:I97"/>
    <mergeCell ref="J97:K97"/>
    <mergeCell ref="M97:N97"/>
    <mergeCell ref="O97:Q97"/>
    <mergeCell ref="R97:S97"/>
    <mergeCell ref="T97:V97"/>
    <mergeCell ref="W97:X97"/>
    <mergeCell ref="AC97:AD97"/>
    <mergeCell ref="AE97:AG97"/>
    <mergeCell ref="D98:F98"/>
    <mergeCell ref="G98:I98"/>
    <mergeCell ref="J98:K98"/>
    <mergeCell ref="M98:N98"/>
    <mergeCell ref="O98:Q98"/>
    <mergeCell ref="R98:S98"/>
    <mergeCell ref="T98:V98"/>
    <mergeCell ref="W98:X98"/>
    <mergeCell ref="AC98:AD98"/>
    <mergeCell ref="AE98:AG98"/>
    <mergeCell ref="D95:F95"/>
    <mergeCell ref="G95:I95"/>
    <mergeCell ref="J95:K95"/>
    <mergeCell ref="M95:N95"/>
    <mergeCell ref="O95:Q95"/>
    <mergeCell ref="R95:S95"/>
    <mergeCell ref="T95:V95"/>
    <mergeCell ref="W95:X95"/>
    <mergeCell ref="AC95:AD95"/>
    <mergeCell ref="AE95:AG95"/>
    <mergeCell ref="D96:F96"/>
    <mergeCell ref="G96:I96"/>
    <mergeCell ref="J96:K96"/>
    <mergeCell ref="M96:N96"/>
    <mergeCell ref="O96:Q96"/>
    <mergeCell ref="R96:S96"/>
    <mergeCell ref="T96:V96"/>
    <mergeCell ref="W96:X96"/>
    <mergeCell ref="AC96:AD96"/>
    <mergeCell ref="AE96:AG96"/>
    <mergeCell ref="D93:F93"/>
    <mergeCell ref="G93:I93"/>
    <mergeCell ref="J93:K93"/>
    <mergeCell ref="M93:N93"/>
    <mergeCell ref="O93:Q93"/>
    <mergeCell ref="R93:S93"/>
    <mergeCell ref="T93:V93"/>
    <mergeCell ref="W93:X93"/>
    <mergeCell ref="AC93:AD93"/>
    <mergeCell ref="AE93:AG93"/>
    <mergeCell ref="D94:F94"/>
    <mergeCell ref="G94:I94"/>
    <mergeCell ref="J94:K94"/>
    <mergeCell ref="M94:N94"/>
    <mergeCell ref="O94:Q94"/>
    <mergeCell ref="R94:S94"/>
    <mergeCell ref="T94:V94"/>
    <mergeCell ref="W94:X94"/>
    <mergeCell ref="AC94:AD94"/>
    <mergeCell ref="AE94:AG94"/>
    <mergeCell ref="D91:F91"/>
    <mergeCell ref="G91:I91"/>
    <mergeCell ref="J91:K91"/>
    <mergeCell ref="M91:N91"/>
    <mergeCell ref="O91:Q91"/>
    <mergeCell ref="R91:S91"/>
    <mergeCell ref="T91:V91"/>
    <mergeCell ref="W91:X91"/>
    <mergeCell ref="AC91:AD91"/>
    <mergeCell ref="AE91:AG91"/>
    <mergeCell ref="D92:F92"/>
    <mergeCell ref="G92:I92"/>
    <mergeCell ref="J92:K92"/>
    <mergeCell ref="M92:N92"/>
    <mergeCell ref="O92:Q92"/>
    <mergeCell ref="R92:S92"/>
    <mergeCell ref="T92:V92"/>
    <mergeCell ref="W92:X92"/>
    <mergeCell ref="AC92:AD92"/>
    <mergeCell ref="AE92:AG92"/>
    <mergeCell ref="D89:F89"/>
    <mergeCell ref="G89:I89"/>
    <mergeCell ref="J89:K89"/>
    <mergeCell ref="M89:N89"/>
    <mergeCell ref="O89:Q89"/>
    <mergeCell ref="R89:S89"/>
    <mergeCell ref="T89:V89"/>
    <mergeCell ref="W89:X89"/>
    <mergeCell ref="AC89:AD89"/>
    <mergeCell ref="AE89:AG89"/>
    <mergeCell ref="D90:F90"/>
    <mergeCell ref="G90:I90"/>
    <mergeCell ref="J90:K90"/>
    <mergeCell ref="M90:N90"/>
    <mergeCell ref="O90:Q90"/>
    <mergeCell ref="R90:S90"/>
    <mergeCell ref="T90:V90"/>
    <mergeCell ref="W90:X90"/>
    <mergeCell ref="AC90:AD90"/>
    <mergeCell ref="AE90:AG90"/>
    <mergeCell ref="D87:F87"/>
    <mergeCell ref="G87:I87"/>
    <mergeCell ref="J87:K87"/>
    <mergeCell ref="M87:N87"/>
    <mergeCell ref="O87:Q87"/>
    <mergeCell ref="R87:S87"/>
    <mergeCell ref="T87:V87"/>
    <mergeCell ref="W87:X87"/>
    <mergeCell ref="AC87:AD87"/>
    <mergeCell ref="AE87:AG87"/>
    <mergeCell ref="D88:F88"/>
    <mergeCell ref="G88:I88"/>
    <mergeCell ref="J88:K88"/>
    <mergeCell ref="M88:N88"/>
    <mergeCell ref="O88:Q88"/>
    <mergeCell ref="R88:S88"/>
    <mergeCell ref="T88:V88"/>
    <mergeCell ref="W88:X88"/>
    <mergeCell ref="AC88:AD88"/>
    <mergeCell ref="AE88:AG88"/>
    <mergeCell ref="D85:F85"/>
    <mergeCell ref="G85:I85"/>
    <mergeCell ref="J85:K85"/>
    <mergeCell ref="M85:N85"/>
    <mergeCell ref="O85:Q85"/>
    <mergeCell ref="R85:S85"/>
    <mergeCell ref="T85:V85"/>
    <mergeCell ref="W85:X85"/>
    <mergeCell ref="AC85:AD85"/>
    <mergeCell ref="AE85:AG85"/>
    <mergeCell ref="D86:F86"/>
    <mergeCell ref="G86:I86"/>
    <mergeCell ref="J86:K86"/>
    <mergeCell ref="M86:N86"/>
    <mergeCell ref="O86:Q86"/>
    <mergeCell ref="R86:S86"/>
    <mergeCell ref="T86:V86"/>
    <mergeCell ref="W86:X86"/>
    <mergeCell ref="AC86:AD86"/>
    <mergeCell ref="AE86:AG86"/>
    <mergeCell ref="D83:F83"/>
    <mergeCell ref="G83:I83"/>
    <mergeCell ref="J83:K83"/>
    <mergeCell ref="M83:N83"/>
    <mergeCell ref="O83:Q83"/>
    <mergeCell ref="R83:S83"/>
    <mergeCell ref="T83:V83"/>
    <mergeCell ref="W83:X83"/>
    <mergeCell ref="AC83:AD83"/>
    <mergeCell ref="AE83:AG83"/>
    <mergeCell ref="D84:F84"/>
    <mergeCell ref="G84:I84"/>
    <mergeCell ref="J84:K84"/>
    <mergeCell ref="M84:N84"/>
    <mergeCell ref="O84:Q84"/>
    <mergeCell ref="R84:S84"/>
    <mergeCell ref="T84:V84"/>
    <mergeCell ref="W84:X84"/>
    <mergeCell ref="AC84:AD84"/>
    <mergeCell ref="AE84:AG84"/>
    <mergeCell ref="D81:F81"/>
    <mergeCell ref="G81:I81"/>
    <mergeCell ref="J81:K81"/>
    <mergeCell ref="M81:N81"/>
    <mergeCell ref="O81:Q81"/>
    <mergeCell ref="R81:S81"/>
    <mergeCell ref="T81:V81"/>
    <mergeCell ref="W81:X81"/>
    <mergeCell ref="AC81:AD81"/>
    <mergeCell ref="AE81:AG81"/>
    <mergeCell ref="D82:F82"/>
    <mergeCell ref="G82:I82"/>
    <mergeCell ref="J82:K82"/>
    <mergeCell ref="M82:N82"/>
    <mergeCell ref="O82:Q82"/>
    <mergeCell ref="R82:S82"/>
    <mergeCell ref="T82:V82"/>
    <mergeCell ref="W82:X82"/>
    <mergeCell ref="AC82:AD82"/>
    <mergeCell ref="AE82:AG82"/>
    <mergeCell ref="D79:F79"/>
    <mergeCell ref="G79:I79"/>
    <mergeCell ref="J79:K79"/>
    <mergeCell ref="M79:N79"/>
    <mergeCell ref="O79:Q79"/>
    <mergeCell ref="R79:S79"/>
    <mergeCell ref="T79:V79"/>
    <mergeCell ref="W79:X79"/>
    <mergeCell ref="AC79:AD79"/>
    <mergeCell ref="AE79:AG79"/>
    <mergeCell ref="D80:F80"/>
    <mergeCell ref="G80:I80"/>
    <mergeCell ref="J80:K80"/>
    <mergeCell ref="M80:N80"/>
    <mergeCell ref="O80:Q80"/>
    <mergeCell ref="R80:S80"/>
    <mergeCell ref="T80:V80"/>
    <mergeCell ref="W80:X80"/>
    <mergeCell ref="AC80:AD80"/>
    <mergeCell ref="AE80:AG80"/>
    <mergeCell ref="D77:F77"/>
    <mergeCell ref="G77:I77"/>
    <mergeCell ref="J77:K77"/>
    <mergeCell ref="M77:N77"/>
    <mergeCell ref="O77:Q77"/>
    <mergeCell ref="R77:S77"/>
    <mergeCell ref="T77:V77"/>
    <mergeCell ref="W77:X77"/>
    <mergeCell ref="AC77:AD77"/>
    <mergeCell ref="AE77:AG77"/>
    <mergeCell ref="D78:F78"/>
    <mergeCell ref="G78:I78"/>
    <mergeCell ref="J78:K78"/>
    <mergeCell ref="M78:N78"/>
    <mergeCell ref="O78:Q78"/>
    <mergeCell ref="R78:S78"/>
    <mergeCell ref="T78:V78"/>
    <mergeCell ref="W78:X78"/>
    <mergeCell ref="AC78:AD78"/>
    <mergeCell ref="AE78:AG78"/>
    <mergeCell ref="D75:F75"/>
    <mergeCell ref="G75:I75"/>
    <mergeCell ref="J75:K75"/>
    <mergeCell ref="M75:N75"/>
    <mergeCell ref="O75:Q75"/>
    <mergeCell ref="R75:S75"/>
    <mergeCell ref="T75:V75"/>
    <mergeCell ref="W75:X75"/>
    <mergeCell ref="AC75:AD75"/>
    <mergeCell ref="AE75:AG75"/>
    <mergeCell ref="D76:F76"/>
    <mergeCell ref="G76:I76"/>
    <mergeCell ref="J76:K76"/>
    <mergeCell ref="M76:N76"/>
    <mergeCell ref="O76:Q76"/>
    <mergeCell ref="R76:S76"/>
    <mergeCell ref="T76:V76"/>
    <mergeCell ref="W76:X76"/>
    <mergeCell ref="AC76:AD76"/>
    <mergeCell ref="AE76:AG76"/>
    <mergeCell ref="D73:F73"/>
    <mergeCell ref="G73:I73"/>
    <mergeCell ref="J73:K73"/>
    <mergeCell ref="M73:N73"/>
    <mergeCell ref="O73:Q73"/>
    <mergeCell ref="R73:S73"/>
    <mergeCell ref="T73:V73"/>
    <mergeCell ref="W73:X73"/>
    <mergeCell ref="AC73:AD73"/>
    <mergeCell ref="AE73:AG73"/>
    <mergeCell ref="D74:F74"/>
    <mergeCell ref="G74:I74"/>
    <mergeCell ref="J74:K74"/>
    <mergeCell ref="M74:N74"/>
    <mergeCell ref="O74:Q74"/>
    <mergeCell ref="R74:S74"/>
    <mergeCell ref="T74:V74"/>
    <mergeCell ref="W74:X74"/>
    <mergeCell ref="AC74:AD74"/>
    <mergeCell ref="AE74:AG74"/>
    <mergeCell ref="D71:F71"/>
    <mergeCell ref="G71:I71"/>
    <mergeCell ref="J71:K71"/>
    <mergeCell ref="M71:N71"/>
    <mergeCell ref="O71:Q71"/>
    <mergeCell ref="R71:S71"/>
    <mergeCell ref="T71:V71"/>
    <mergeCell ref="W71:X71"/>
    <mergeCell ref="AC71:AD71"/>
    <mergeCell ref="AE71:AG71"/>
    <mergeCell ref="D72:F72"/>
    <mergeCell ref="G72:I72"/>
    <mergeCell ref="J72:K72"/>
    <mergeCell ref="M72:N72"/>
    <mergeCell ref="O72:Q72"/>
    <mergeCell ref="R72:S72"/>
    <mergeCell ref="T72:V72"/>
    <mergeCell ref="W72:X72"/>
    <mergeCell ref="AC72:AD72"/>
    <mergeCell ref="AE72:AG72"/>
    <mergeCell ref="D69:F69"/>
    <mergeCell ref="G69:I69"/>
    <mergeCell ref="J69:K69"/>
    <mergeCell ref="M69:N69"/>
    <mergeCell ref="O69:Q69"/>
    <mergeCell ref="R69:S69"/>
    <mergeCell ref="T69:V69"/>
    <mergeCell ref="W69:X69"/>
    <mergeCell ref="AC69:AD69"/>
    <mergeCell ref="AE69:AG69"/>
    <mergeCell ref="D70:F70"/>
    <mergeCell ref="G70:I70"/>
    <mergeCell ref="J70:K70"/>
    <mergeCell ref="M70:N70"/>
    <mergeCell ref="O70:Q70"/>
    <mergeCell ref="R70:S70"/>
    <mergeCell ref="T70:V70"/>
    <mergeCell ref="W70:X70"/>
    <mergeCell ref="AC70:AD70"/>
    <mergeCell ref="AE70:AG70"/>
    <mergeCell ref="D67:F67"/>
    <mergeCell ref="G67:I67"/>
    <mergeCell ref="J67:K67"/>
    <mergeCell ref="M67:N67"/>
    <mergeCell ref="O67:Q67"/>
    <mergeCell ref="R67:S67"/>
    <mergeCell ref="T67:V67"/>
    <mergeCell ref="W67:X67"/>
    <mergeCell ref="AC67:AD67"/>
    <mergeCell ref="AE67:AG67"/>
    <mergeCell ref="D68:F68"/>
    <mergeCell ref="G68:I68"/>
    <mergeCell ref="J68:K68"/>
    <mergeCell ref="M68:N68"/>
    <mergeCell ref="O68:Q68"/>
    <mergeCell ref="R68:S68"/>
    <mergeCell ref="T68:V68"/>
    <mergeCell ref="W68:X68"/>
    <mergeCell ref="AC68:AD68"/>
    <mergeCell ref="AE68:AG68"/>
    <mergeCell ref="D65:F65"/>
    <mergeCell ref="G65:I65"/>
    <mergeCell ref="J65:K65"/>
    <mergeCell ref="M65:N65"/>
    <mergeCell ref="O65:Q65"/>
    <mergeCell ref="R65:S65"/>
    <mergeCell ref="T65:V65"/>
    <mergeCell ref="W65:X65"/>
    <mergeCell ref="AC65:AD65"/>
    <mergeCell ref="AE65:AG65"/>
    <mergeCell ref="D66:F66"/>
    <mergeCell ref="G66:I66"/>
    <mergeCell ref="J66:K66"/>
    <mergeCell ref="M66:N66"/>
    <mergeCell ref="O66:Q66"/>
    <mergeCell ref="R66:S66"/>
    <mergeCell ref="T66:V66"/>
    <mergeCell ref="W66:X66"/>
    <mergeCell ref="AC66:AD66"/>
    <mergeCell ref="AE66:AG66"/>
    <mergeCell ref="D63:F63"/>
    <mergeCell ref="G63:I63"/>
    <mergeCell ref="J63:K63"/>
    <mergeCell ref="M63:N63"/>
    <mergeCell ref="O63:Q63"/>
    <mergeCell ref="R63:S63"/>
    <mergeCell ref="T63:V63"/>
    <mergeCell ref="W63:X63"/>
    <mergeCell ref="AC63:AD63"/>
    <mergeCell ref="AE63:AG63"/>
    <mergeCell ref="D64:F64"/>
    <mergeCell ref="G64:I64"/>
    <mergeCell ref="J64:K64"/>
    <mergeCell ref="M64:N64"/>
    <mergeCell ref="O64:Q64"/>
    <mergeCell ref="R64:S64"/>
    <mergeCell ref="T64:V64"/>
    <mergeCell ref="W64:X64"/>
    <mergeCell ref="AC64:AD64"/>
    <mergeCell ref="AE64:AG64"/>
    <mergeCell ref="D61:F61"/>
    <mergeCell ref="G61:I61"/>
    <mergeCell ref="J61:K61"/>
    <mergeCell ref="M61:N61"/>
    <mergeCell ref="O61:Q61"/>
    <mergeCell ref="R61:S61"/>
    <mergeCell ref="T61:V61"/>
    <mergeCell ref="W61:X61"/>
    <mergeCell ref="AC61:AD61"/>
    <mergeCell ref="AE61:AG61"/>
    <mergeCell ref="D62:F62"/>
    <mergeCell ref="G62:I62"/>
    <mergeCell ref="J62:K62"/>
    <mergeCell ref="M62:N62"/>
    <mergeCell ref="O62:Q62"/>
    <mergeCell ref="R62:S62"/>
    <mergeCell ref="T62:V62"/>
    <mergeCell ref="W62:X62"/>
    <mergeCell ref="AC62:AD62"/>
    <mergeCell ref="AE62:AG62"/>
    <mergeCell ref="D59:F59"/>
    <mergeCell ref="G59:I59"/>
    <mergeCell ref="J59:K59"/>
    <mergeCell ref="M59:N59"/>
    <mergeCell ref="O59:Q59"/>
    <mergeCell ref="R59:S59"/>
    <mergeCell ref="T59:V59"/>
    <mergeCell ref="W59:X59"/>
    <mergeCell ref="AC59:AD59"/>
    <mergeCell ref="AE59:AG59"/>
    <mergeCell ref="D60:F60"/>
    <mergeCell ref="G60:I60"/>
    <mergeCell ref="J60:K60"/>
    <mergeCell ref="M60:N60"/>
    <mergeCell ref="O60:Q60"/>
    <mergeCell ref="R60:S60"/>
    <mergeCell ref="T60:V60"/>
    <mergeCell ref="W60:X60"/>
    <mergeCell ref="AC60:AD60"/>
    <mergeCell ref="AE60:AG60"/>
    <mergeCell ref="D57:F57"/>
    <mergeCell ref="G57:I57"/>
    <mergeCell ref="J57:K57"/>
    <mergeCell ref="M57:N57"/>
    <mergeCell ref="O57:Q57"/>
    <mergeCell ref="R57:S57"/>
    <mergeCell ref="T57:V57"/>
    <mergeCell ref="W57:X57"/>
    <mergeCell ref="AC57:AD57"/>
    <mergeCell ref="AE57:AG57"/>
    <mergeCell ref="D58:F58"/>
    <mergeCell ref="G58:I58"/>
    <mergeCell ref="J58:K58"/>
    <mergeCell ref="M58:N58"/>
    <mergeCell ref="O58:Q58"/>
    <mergeCell ref="R58:S58"/>
    <mergeCell ref="T58:V58"/>
    <mergeCell ref="W58:X58"/>
    <mergeCell ref="AC58:AD58"/>
    <mergeCell ref="AE58:AG58"/>
    <mergeCell ref="D55:F55"/>
    <mergeCell ref="G55:I55"/>
    <mergeCell ref="J55:K55"/>
    <mergeCell ref="M55:N55"/>
    <mergeCell ref="O55:Q55"/>
    <mergeCell ref="R55:S55"/>
    <mergeCell ref="T55:V55"/>
    <mergeCell ref="W55:X55"/>
    <mergeCell ref="AC55:AD55"/>
    <mergeCell ref="AE55:AG55"/>
    <mergeCell ref="D56:F56"/>
    <mergeCell ref="G56:I56"/>
    <mergeCell ref="J56:K56"/>
    <mergeCell ref="M56:N56"/>
    <mergeCell ref="O56:Q56"/>
    <mergeCell ref="R56:S56"/>
    <mergeCell ref="T56:V56"/>
    <mergeCell ref="W56:X56"/>
    <mergeCell ref="AC56:AD56"/>
    <mergeCell ref="AE56:AG56"/>
    <mergeCell ref="D53:F53"/>
    <mergeCell ref="G53:I53"/>
    <mergeCell ref="J53:K53"/>
    <mergeCell ref="M53:N53"/>
    <mergeCell ref="O53:Q53"/>
    <mergeCell ref="R53:S53"/>
    <mergeCell ref="T53:V53"/>
    <mergeCell ref="W53:X53"/>
    <mergeCell ref="AC53:AD53"/>
    <mergeCell ref="AE53:AG53"/>
    <mergeCell ref="D54:F54"/>
    <mergeCell ref="G54:I54"/>
    <mergeCell ref="J54:K54"/>
    <mergeCell ref="M54:N54"/>
    <mergeCell ref="O54:Q54"/>
    <mergeCell ref="R54:S54"/>
    <mergeCell ref="T54:V54"/>
    <mergeCell ref="W54:X54"/>
    <mergeCell ref="AC54:AD54"/>
    <mergeCell ref="AE54:AG54"/>
    <mergeCell ref="D51:F51"/>
    <mergeCell ref="G51:I51"/>
    <mergeCell ref="J51:K51"/>
    <mergeCell ref="M51:N51"/>
    <mergeCell ref="O51:Q51"/>
    <mergeCell ref="R51:S51"/>
    <mergeCell ref="T51:V51"/>
    <mergeCell ref="W51:X51"/>
    <mergeCell ref="AC51:AD51"/>
    <mergeCell ref="AE51:AG51"/>
    <mergeCell ref="D52:F52"/>
    <mergeCell ref="G52:I52"/>
    <mergeCell ref="J52:K52"/>
    <mergeCell ref="M52:N52"/>
    <mergeCell ref="O52:Q52"/>
    <mergeCell ref="R52:S52"/>
    <mergeCell ref="T52:V52"/>
    <mergeCell ref="W52:X52"/>
    <mergeCell ref="AC52:AD52"/>
    <mergeCell ref="AE52:AG52"/>
    <mergeCell ref="D49:F49"/>
    <mergeCell ref="G49:I49"/>
    <mergeCell ref="J49:K49"/>
    <mergeCell ref="M49:N49"/>
    <mergeCell ref="O49:Q49"/>
    <mergeCell ref="R49:S49"/>
    <mergeCell ref="T49:V49"/>
    <mergeCell ref="W49:X49"/>
    <mergeCell ref="AC49:AD49"/>
    <mergeCell ref="AE49:AG49"/>
    <mergeCell ref="D50:F50"/>
    <mergeCell ref="G50:I50"/>
    <mergeCell ref="J50:K50"/>
    <mergeCell ref="M50:N50"/>
    <mergeCell ref="O50:Q50"/>
    <mergeCell ref="R50:S50"/>
    <mergeCell ref="T50:V50"/>
    <mergeCell ref="W50:X50"/>
    <mergeCell ref="AC50:AD50"/>
    <mergeCell ref="AE50:AG50"/>
    <mergeCell ref="D47:F47"/>
    <mergeCell ref="G47:I47"/>
    <mergeCell ref="J47:K47"/>
    <mergeCell ref="M47:N47"/>
    <mergeCell ref="O47:Q47"/>
    <mergeCell ref="R47:S47"/>
    <mergeCell ref="T47:V47"/>
    <mergeCell ref="W47:X47"/>
    <mergeCell ref="AC47:AD47"/>
    <mergeCell ref="AE47:AG47"/>
    <mergeCell ref="D48:F48"/>
    <mergeCell ref="G48:I48"/>
    <mergeCell ref="J48:K48"/>
    <mergeCell ref="M48:N48"/>
    <mergeCell ref="O48:Q48"/>
    <mergeCell ref="R48:S48"/>
    <mergeCell ref="T48:V48"/>
    <mergeCell ref="W48:X48"/>
    <mergeCell ref="AC48:AD48"/>
    <mergeCell ref="AE48:AG48"/>
    <mergeCell ref="D45:F45"/>
    <mergeCell ref="G45:I45"/>
    <mergeCell ref="J45:K45"/>
    <mergeCell ref="M45:N45"/>
    <mergeCell ref="O45:Q45"/>
    <mergeCell ref="R45:S45"/>
    <mergeCell ref="T45:V45"/>
    <mergeCell ref="W45:X45"/>
    <mergeCell ref="AC45:AD45"/>
    <mergeCell ref="AE45:AG45"/>
    <mergeCell ref="D46:F46"/>
    <mergeCell ref="G46:I46"/>
    <mergeCell ref="J46:K46"/>
    <mergeCell ref="M46:N46"/>
    <mergeCell ref="O46:Q46"/>
    <mergeCell ref="R46:S46"/>
    <mergeCell ref="T46:V46"/>
    <mergeCell ref="W46:X46"/>
    <mergeCell ref="AC46:AD46"/>
    <mergeCell ref="AE46:AG46"/>
    <mergeCell ref="D43:F43"/>
    <mergeCell ref="G43:I43"/>
    <mergeCell ref="J43:K43"/>
    <mergeCell ref="M43:N43"/>
    <mergeCell ref="O43:Q43"/>
    <mergeCell ref="R43:S43"/>
    <mergeCell ref="T43:V43"/>
    <mergeCell ref="W43:X43"/>
    <mergeCell ref="AC43:AD43"/>
    <mergeCell ref="AE43:AG43"/>
    <mergeCell ref="D44:F44"/>
    <mergeCell ref="G44:I44"/>
    <mergeCell ref="J44:K44"/>
    <mergeCell ref="M44:N44"/>
    <mergeCell ref="O44:Q44"/>
    <mergeCell ref="R44:S44"/>
    <mergeCell ref="T44:V44"/>
    <mergeCell ref="W44:X44"/>
    <mergeCell ref="AC44:AD44"/>
    <mergeCell ref="AE44:AG44"/>
    <mergeCell ref="D41:F41"/>
    <mergeCell ref="G41:I41"/>
    <mergeCell ref="J41:K41"/>
    <mergeCell ref="M41:N41"/>
    <mergeCell ref="O41:Q41"/>
    <mergeCell ref="R41:S41"/>
    <mergeCell ref="T41:V41"/>
    <mergeCell ref="W41:X41"/>
    <mergeCell ref="AC41:AD41"/>
    <mergeCell ref="AE41:AG41"/>
    <mergeCell ref="D42:F42"/>
    <mergeCell ref="G42:I42"/>
    <mergeCell ref="J42:K42"/>
    <mergeCell ref="M42:N42"/>
    <mergeCell ref="O42:Q42"/>
    <mergeCell ref="R42:S42"/>
    <mergeCell ref="T42:V42"/>
    <mergeCell ref="W42:X42"/>
    <mergeCell ref="AC42:AD42"/>
    <mergeCell ref="AE42:AG42"/>
    <mergeCell ref="D39:F39"/>
    <mergeCell ref="G39:I39"/>
    <mergeCell ref="J39:K39"/>
    <mergeCell ref="M39:N39"/>
    <mergeCell ref="O39:Q39"/>
    <mergeCell ref="R39:S39"/>
    <mergeCell ref="T39:V39"/>
    <mergeCell ref="W39:X39"/>
    <mergeCell ref="AC39:AD39"/>
    <mergeCell ref="AE39:AG39"/>
    <mergeCell ref="D40:F40"/>
    <mergeCell ref="G40:I40"/>
    <mergeCell ref="J40:K40"/>
    <mergeCell ref="M40:N40"/>
    <mergeCell ref="O40:Q40"/>
    <mergeCell ref="R40:S40"/>
    <mergeCell ref="T40:V40"/>
    <mergeCell ref="W40:X40"/>
    <mergeCell ref="AC40:AD40"/>
    <mergeCell ref="AE40:AG40"/>
    <mergeCell ref="D37:F37"/>
    <mergeCell ref="G37:I37"/>
    <mergeCell ref="J37:K37"/>
    <mergeCell ref="M37:N37"/>
    <mergeCell ref="O37:Q37"/>
    <mergeCell ref="R37:S37"/>
    <mergeCell ref="T37:V37"/>
    <mergeCell ref="W37:X37"/>
    <mergeCell ref="AC37:AD37"/>
    <mergeCell ref="AE37:AG37"/>
    <mergeCell ref="D38:F38"/>
    <mergeCell ref="G38:I38"/>
    <mergeCell ref="J38:K38"/>
    <mergeCell ref="M38:N38"/>
    <mergeCell ref="O38:Q38"/>
    <mergeCell ref="R38:S38"/>
    <mergeCell ref="T38:V38"/>
    <mergeCell ref="W38:X38"/>
    <mergeCell ref="AC38:AD38"/>
    <mergeCell ref="AE38:AG38"/>
    <mergeCell ref="D35:F35"/>
    <mergeCell ref="G35:I35"/>
    <mergeCell ref="J35:K35"/>
    <mergeCell ref="M35:N35"/>
    <mergeCell ref="O35:Q35"/>
    <mergeCell ref="R35:S35"/>
    <mergeCell ref="T35:V35"/>
    <mergeCell ref="W35:X35"/>
    <mergeCell ref="AC35:AD35"/>
    <mergeCell ref="AE35:AG35"/>
    <mergeCell ref="D36:F36"/>
    <mergeCell ref="G36:I36"/>
    <mergeCell ref="J36:K36"/>
    <mergeCell ref="M36:N36"/>
    <mergeCell ref="O36:Q36"/>
    <mergeCell ref="R36:S36"/>
    <mergeCell ref="T36:V36"/>
    <mergeCell ref="W36:X36"/>
    <mergeCell ref="AC36:AD36"/>
    <mergeCell ref="AE36:AG36"/>
    <mergeCell ref="D33:F33"/>
    <mergeCell ref="G33:I33"/>
    <mergeCell ref="J33:K33"/>
    <mergeCell ref="M33:N33"/>
    <mergeCell ref="O33:Q33"/>
    <mergeCell ref="R33:S33"/>
    <mergeCell ref="T33:V33"/>
    <mergeCell ref="W33:X33"/>
    <mergeCell ref="AC33:AD33"/>
    <mergeCell ref="AE33:AG33"/>
    <mergeCell ref="D34:F34"/>
    <mergeCell ref="G34:I34"/>
    <mergeCell ref="J34:K34"/>
    <mergeCell ref="M34:N34"/>
    <mergeCell ref="O34:Q34"/>
    <mergeCell ref="R34:S34"/>
    <mergeCell ref="T34:V34"/>
    <mergeCell ref="W34:X34"/>
    <mergeCell ref="AC34:AD34"/>
    <mergeCell ref="AE34:AG34"/>
    <mergeCell ref="D31:F31"/>
    <mergeCell ref="G31:I31"/>
    <mergeCell ref="J31:K31"/>
    <mergeCell ref="M31:N31"/>
    <mergeCell ref="O31:Q31"/>
    <mergeCell ref="R31:S31"/>
    <mergeCell ref="T31:V31"/>
    <mergeCell ref="W31:X31"/>
    <mergeCell ref="AC31:AD31"/>
    <mergeCell ref="AE31:AG31"/>
    <mergeCell ref="D32:F32"/>
    <mergeCell ref="G32:I32"/>
    <mergeCell ref="J32:K32"/>
    <mergeCell ref="M32:N32"/>
    <mergeCell ref="O32:Q32"/>
    <mergeCell ref="R32:S32"/>
    <mergeCell ref="T32:V32"/>
    <mergeCell ref="W32:X32"/>
    <mergeCell ref="AC32:AD32"/>
    <mergeCell ref="AE32:AG32"/>
    <mergeCell ref="D29:F29"/>
    <mergeCell ref="G29:I29"/>
    <mergeCell ref="J29:K29"/>
    <mergeCell ref="M29:N29"/>
    <mergeCell ref="O29:Q29"/>
    <mergeCell ref="R29:S29"/>
    <mergeCell ref="T29:V29"/>
    <mergeCell ref="W29:X29"/>
    <mergeCell ref="AC29:AD29"/>
    <mergeCell ref="AE29:AG29"/>
    <mergeCell ref="D30:F30"/>
    <mergeCell ref="G30:I30"/>
    <mergeCell ref="J30:K30"/>
    <mergeCell ref="M30:N30"/>
    <mergeCell ref="O30:Q30"/>
    <mergeCell ref="R30:S30"/>
    <mergeCell ref="T30:V30"/>
    <mergeCell ref="W30:X30"/>
    <mergeCell ref="AC30:AD30"/>
    <mergeCell ref="AE30:AG30"/>
    <mergeCell ref="D27:F27"/>
    <mergeCell ref="G27:I27"/>
    <mergeCell ref="J27:K27"/>
    <mergeCell ref="M27:N27"/>
    <mergeCell ref="O27:Q27"/>
    <mergeCell ref="R27:S27"/>
    <mergeCell ref="T27:V27"/>
    <mergeCell ref="W27:X27"/>
    <mergeCell ref="AC27:AD27"/>
    <mergeCell ref="AE27:AG27"/>
    <mergeCell ref="D28:F28"/>
    <mergeCell ref="G28:I28"/>
    <mergeCell ref="J28:K28"/>
    <mergeCell ref="M28:N28"/>
    <mergeCell ref="O28:Q28"/>
    <mergeCell ref="R28:S28"/>
    <mergeCell ref="T28:V28"/>
    <mergeCell ref="W28:X28"/>
    <mergeCell ref="AC28:AD28"/>
    <mergeCell ref="AE28:AG28"/>
    <mergeCell ref="W24:X24"/>
    <mergeCell ref="AC24:AD24"/>
    <mergeCell ref="AE24:AG24"/>
    <mergeCell ref="D25:F25"/>
    <mergeCell ref="G25:I25"/>
    <mergeCell ref="J25:K25"/>
    <mergeCell ref="M25:N25"/>
    <mergeCell ref="O25:Q25"/>
    <mergeCell ref="R25:S25"/>
    <mergeCell ref="T25:V25"/>
    <mergeCell ref="W25:X25"/>
    <mergeCell ref="AC25:AD25"/>
    <mergeCell ref="AE25:AG25"/>
    <mergeCell ref="D26:F26"/>
    <mergeCell ref="G26:I26"/>
    <mergeCell ref="J26:K26"/>
    <mergeCell ref="M26:N26"/>
    <mergeCell ref="O26:Q26"/>
    <mergeCell ref="R26:S26"/>
    <mergeCell ref="T26:V26"/>
    <mergeCell ref="W26:X26"/>
    <mergeCell ref="AC26:AD26"/>
    <mergeCell ref="AE26:AG26"/>
    <mergeCell ref="AD121:AG121"/>
    <mergeCell ref="E117:I117"/>
    <mergeCell ref="K117:S117"/>
    <mergeCell ref="Z117:AA117"/>
    <mergeCell ref="Z118:AA118"/>
    <mergeCell ref="T117:X117"/>
    <mergeCell ref="W20:X20"/>
    <mergeCell ref="AC20:AD20"/>
    <mergeCell ref="AE20:AG20"/>
    <mergeCell ref="D21:F21"/>
    <mergeCell ref="G21:I21"/>
    <mergeCell ref="J21:K21"/>
    <mergeCell ref="M21:N21"/>
    <mergeCell ref="R21:S21"/>
    <mergeCell ref="T21:V21"/>
    <mergeCell ref="W21:X21"/>
    <mergeCell ref="AC21:AD21"/>
    <mergeCell ref="AE21:AG21"/>
    <mergeCell ref="D22:F22"/>
    <mergeCell ref="G22:I22"/>
    <mergeCell ref="J22:K22"/>
    <mergeCell ref="M22:N22"/>
    <mergeCell ref="O22:Q22"/>
    <mergeCell ref="R22:S22"/>
    <mergeCell ref="T22:V22"/>
    <mergeCell ref="W22:X22"/>
    <mergeCell ref="AC22:AD22"/>
    <mergeCell ref="AE22:AG22"/>
    <mergeCell ref="D23:F23"/>
    <mergeCell ref="G23:I23"/>
    <mergeCell ref="J23:K23"/>
    <mergeCell ref="M23:N23"/>
    <mergeCell ref="M110:N110"/>
    <mergeCell ref="O15:Q15"/>
    <mergeCell ref="M11:N11"/>
    <mergeCell ref="M12:N12"/>
    <mergeCell ref="M13:N13"/>
    <mergeCell ref="AD117:AG117"/>
    <mergeCell ref="AD118:AG118"/>
    <mergeCell ref="AD119:AG119"/>
    <mergeCell ref="AD120:AG120"/>
    <mergeCell ref="T9:V9"/>
    <mergeCell ref="T10:V10"/>
    <mergeCell ref="D114:AF114"/>
    <mergeCell ref="AE10:AG10"/>
    <mergeCell ref="AC11:AD11"/>
    <mergeCell ref="M9:N9"/>
    <mergeCell ref="D20:F20"/>
    <mergeCell ref="G20:I20"/>
    <mergeCell ref="J20:K20"/>
    <mergeCell ref="M20:N20"/>
    <mergeCell ref="O23:Q23"/>
    <mergeCell ref="R23:S23"/>
    <mergeCell ref="T23:V23"/>
    <mergeCell ref="W23:X23"/>
    <mergeCell ref="AC23:AD23"/>
    <mergeCell ref="AE23:AG23"/>
    <mergeCell ref="D24:F24"/>
    <mergeCell ref="G24:I24"/>
    <mergeCell ref="J24:K24"/>
    <mergeCell ref="M24:N24"/>
    <mergeCell ref="O24:Q24"/>
    <mergeCell ref="R24:S24"/>
    <mergeCell ref="T24:V24"/>
    <mergeCell ref="R20:S20"/>
    <mergeCell ref="T20:V20"/>
    <mergeCell ref="T17:V17"/>
    <mergeCell ref="R18:S18"/>
    <mergeCell ref="T18:V18"/>
    <mergeCell ref="R17:S17"/>
    <mergeCell ref="R19:S19"/>
    <mergeCell ref="T11:V11"/>
    <mergeCell ref="R12:S12"/>
    <mergeCell ref="T12:V12"/>
    <mergeCell ref="T15:V15"/>
    <mergeCell ref="R16:S16"/>
    <mergeCell ref="T16:V16"/>
    <mergeCell ref="T13:V13"/>
    <mergeCell ref="R14:S14"/>
    <mergeCell ref="T14:V14"/>
    <mergeCell ref="M111:N111"/>
    <mergeCell ref="O110:Q110"/>
    <mergeCell ref="O109:Q109"/>
    <mergeCell ref="O21:Q21"/>
    <mergeCell ref="O108:Q108"/>
    <mergeCell ref="O20:Q20"/>
    <mergeCell ref="O11:Q11"/>
    <mergeCell ref="O12:Q12"/>
    <mergeCell ref="O13:Q13"/>
    <mergeCell ref="M108:N108"/>
    <mergeCell ref="M17:N17"/>
    <mergeCell ref="M18:N18"/>
    <mergeCell ref="O18:Q18"/>
    <mergeCell ref="O14:Q14"/>
    <mergeCell ref="M19:N19"/>
    <mergeCell ref="M15:N15"/>
    <mergeCell ref="D11:F11"/>
    <mergeCell ref="D12:F12"/>
    <mergeCell ref="D17:F17"/>
    <mergeCell ref="J12:K12"/>
    <mergeCell ref="J13:K13"/>
    <mergeCell ref="J14:K14"/>
    <mergeCell ref="M14:N14"/>
    <mergeCell ref="M7:Q7"/>
    <mergeCell ref="M8:Q8"/>
    <mergeCell ref="O16:Q16"/>
    <mergeCell ref="R7:V7"/>
    <mergeCell ref="R8:V8"/>
    <mergeCell ref="G17:I17"/>
    <mergeCell ref="G15:I15"/>
    <mergeCell ref="G16:I16"/>
    <mergeCell ref="G11:I11"/>
    <mergeCell ref="G12:I12"/>
    <mergeCell ref="R13:S13"/>
    <mergeCell ref="R15:S15"/>
    <mergeCell ref="R11:S11"/>
    <mergeCell ref="M10:N10"/>
    <mergeCell ref="O9:Q9"/>
    <mergeCell ref="R9:S9"/>
    <mergeCell ref="O10:Q10"/>
    <mergeCell ref="R10:S10"/>
    <mergeCell ref="J3:AA3"/>
    <mergeCell ref="J2:AA2"/>
    <mergeCell ref="W110:X110"/>
    <mergeCell ref="D6:L8"/>
    <mergeCell ref="C2:I2"/>
    <mergeCell ref="C3:I3"/>
    <mergeCell ref="J17:K17"/>
    <mergeCell ref="J18:K18"/>
    <mergeCell ref="J15:K15"/>
    <mergeCell ref="J16:K16"/>
    <mergeCell ref="W12:X12"/>
    <mergeCell ref="W14:X14"/>
    <mergeCell ref="W9:X9"/>
    <mergeCell ref="G13:I13"/>
    <mergeCell ref="G14:I14"/>
    <mergeCell ref="C6:C9"/>
    <mergeCell ref="G9:I9"/>
    <mergeCell ref="G10:I10"/>
    <mergeCell ref="M4:AA6"/>
    <mergeCell ref="C4:I5"/>
    <mergeCell ref="Z8:AA8"/>
    <mergeCell ref="W11:X11"/>
    <mergeCell ref="D19:F19"/>
    <mergeCell ref="D16:F16"/>
    <mergeCell ref="D9:F9"/>
    <mergeCell ref="D10:F10"/>
    <mergeCell ref="D15:F15"/>
    <mergeCell ref="D13:F13"/>
    <mergeCell ref="D14:F14"/>
    <mergeCell ref="O17:Q17"/>
    <mergeCell ref="M16:N16"/>
    <mergeCell ref="J11:K11"/>
    <mergeCell ref="AC8:AD9"/>
    <mergeCell ref="AE8:AG9"/>
    <mergeCell ref="AE16:AG16"/>
    <mergeCell ref="AC17:AD17"/>
    <mergeCell ref="AE17:AG17"/>
    <mergeCell ref="AC15:AD15"/>
    <mergeCell ref="AE15:AG15"/>
    <mergeCell ref="AC16:AD16"/>
    <mergeCell ref="W15:X15"/>
    <mergeCell ref="AC18:AD18"/>
    <mergeCell ref="AE18:AG18"/>
    <mergeCell ref="W18:X18"/>
    <mergeCell ref="W19:X19"/>
    <mergeCell ref="J19:K19"/>
    <mergeCell ref="W8:Y8"/>
    <mergeCell ref="W10:X10"/>
    <mergeCell ref="W13:X13"/>
    <mergeCell ref="W16:X16"/>
    <mergeCell ref="W17:X17"/>
    <mergeCell ref="J9:K9"/>
    <mergeCell ref="J10:K10"/>
    <mergeCell ref="O19:Q19"/>
    <mergeCell ref="AE11:AG11"/>
    <mergeCell ref="AC10:AD10"/>
    <mergeCell ref="AE12:AG12"/>
    <mergeCell ref="AC13:AD13"/>
    <mergeCell ref="AE13:AG13"/>
    <mergeCell ref="AC12:AD12"/>
    <mergeCell ref="T19:V19"/>
    <mergeCell ref="Z120:AA120"/>
    <mergeCell ref="Z121:AA121"/>
    <mergeCell ref="K118:S118"/>
    <mergeCell ref="H120:M120"/>
    <mergeCell ref="H121:M121"/>
    <mergeCell ref="E119:I119"/>
    <mergeCell ref="M119:Q119"/>
    <mergeCell ref="R110:S110"/>
    <mergeCell ref="T110:V110"/>
    <mergeCell ref="T118:X118"/>
    <mergeCell ref="K124:Q124"/>
    <mergeCell ref="D1:AG1"/>
    <mergeCell ref="D112:AF112"/>
    <mergeCell ref="D113:AF113"/>
    <mergeCell ref="C122:P122"/>
    <mergeCell ref="E118:I118"/>
    <mergeCell ref="Z119:AA119"/>
    <mergeCell ref="AC14:AD14"/>
    <mergeCell ref="AE14:AG14"/>
    <mergeCell ref="F115:Z115"/>
    <mergeCell ref="W7:Y7"/>
    <mergeCell ref="Z7:AA7"/>
    <mergeCell ref="J4:L5"/>
    <mergeCell ref="C110:L110"/>
    <mergeCell ref="G18:I18"/>
    <mergeCell ref="G19:I19"/>
    <mergeCell ref="D18:F18"/>
    <mergeCell ref="AC19:AD19"/>
    <mergeCell ref="AE19:AG19"/>
    <mergeCell ref="AC110:AD110"/>
    <mergeCell ref="AE110:AG110"/>
    <mergeCell ref="AC2:AG7"/>
  </mergeCells>
  <phoneticPr fontId="2" type="noConversion"/>
  <printOptions horizontalCentered="1"/>
  <pageMargins left="0.59055118110236227" right="0.39370078740157483" top="0.59055118110236227" bottom="0.39370078740157483" header="0" footer="0"/>
  <pageSetup paperSize="9" scale="75" orientation="landscape" blackAndWhite="1" horizontalDpi="4294967293" r:id="rId2"/>
  <headerFooter alignWithMargins="0"/>
  <ignoredErrors>
    <ignoredError sqref="AD10:AD11 AC10:AC11 O10:Q16 T10:V16 Y10:Y16 AA10:AB16" numberStoredAsText="1"/>
  </ignoredErrors>
  <legacyDrawing r:id="rId3"/>
</worksheet>
</file>

<file path=xl/worksheets/sheet5.xml><?xml version="1.0" encoding="utf-8"?>
<worksheet xmlns="http://schemas.openxmlformats.org/spreadsheetml/2006/main" xmlns:r="http://schemas.openxmlformats.org/officeDocument/2006/relationships">
  <sheetPr codeName="Sayfa5" enableFormatConditionsCalculation="0">
    <tabColor indexed="20"/>
    <pageSetUpPr fitToPage="1"/>
  </sheetPr>
  <dimension ref="A1:O47"/>
  <sheetViews>
    <sheetView showZeros="0" tabSelected="1" zoomScaleSheetLayoutView="100" workbookViewId="0">
      <selection activeCell="G11" sqref="G11:N11"/>
    </sheetView>
  </sheetViews>
  <sheetFormatPr defaultColWidth="0" defaultRowHeight="13.2" zeroHeight="1"/>
  <cols>
    <col min="1" max="1" width="6.109375" customWidth="1"/>
    <col min="2" max="2" width="8.44140625" customWidth="1"/>
    <col min="3" max="3" width="6.33203125" customWidth="1"/>
    <col min="4" max="4" width="9.44140625" customWidth="1"/>
    <col min="5" max="5" width="10.88671875" customWidth="1"/>
    <col min="6" max="6" width="7.6640625" customWidth="1"/>
    <col min="7" max="7" width="12" customWidth="1"/>
    <col min="8" max="8" width="2.109375" customWidth="1"/>
    <col min="9" max="9" width="10.44140625" customWidth="1"/>
    <col min="10" max="10" width="8.33203125" customWidth="1"/>
    <col min="11" max="11" width="11.109375" customWidth="1"/>
    <col min="12" max="12" width="0.5546875" customWidth="1"/>
    <col min="13" max="13" width="9" customWidth="1"/>
    <col min="14" max="14" width="10.44140625" customWidth="1"/>
    <col min="15" max="15" width="2.109375" customWidth="1"/>
  </cols>
  <sheetData>
    <row r="1" spans="1:15" ht="6" customHeight="1">
      <c r="A1" s="785"/>
      <c r="B1" s="1724"/>
      <c r="C1" s="1724"/>
      <c r="D1" s="1724"/>
      <c r="E1" s="1724"/>
      <c r="F1" s="1724"/>
      <c r="G1" s="148"/>
      <c r="H1" s="148"/>
      <c r="I1" s="148"/>
      <c r="J1" s="148"/>
      <c r="K1" s="148"/>
      <c r="L1" s="148"/>
      <c r="M1" s="148"/>
      <c r="N1" s="149"/>
      <c r="O1" s="2"/>
    </row>
    <row r="2" spans="1:15" ht="15" customHeight="1">
      <c r="A2" s="785"/>
      <c r="B2" s="1725" t="str">
        <f>'VERİ GİRİŞİ'!B29</f>
        <v>T.C.</v>
      </c>
      <c r="C2" s="1725"/>
      <c r="D2" s="1725"/>
      <c r="E2" s="1725"/>
      <c r="F2" s="1725"/>
      <c r="G2" s="1725"/>
      <c r="H2" s="1725"/>
      <c r="I2" s="1725"/>
      <c r="J2" s="1725"/>
      <c r="K2" s="1725"/>
      <c r="L2" s="1725"/>
      <c r="M2" s="1725"/>
      <c r="N2" s="1725"/>
      <c r="O2" s="2"/>
    </row>
    <row r="3" spans="1:15" ht="15" customHeight="1">
      <c r="A3" s="785"/>
      <c r="B3" s="1725" t="str">
        <f>'VERİ GİRİŞİ'!B30</f>
        <v>KARATAY KAYMAKAMLIĞI</v>
      </c>
      <c r="C3" s="1725"/>
      <c r="D3" s="1725"/>
      <c r="E3" s="1725"/>
      <c r="F3" s="1725"/>
      <c r="G3" s="1725"/>
      <c r="H3" s="1725"/>
      <c r="I3" s="1725"/>
      <c r="J3" s="1725"/>
      <c r="K3" s="1725"/>
      <c r="L3" s="1725"/>
      <c r="M3" s="1725"/>
      <c r="N3" s="1725"/>
      <c r="O3" s="2"/>
    </row>
    <row r="4" spans="1:15" ht="15" customHeight="1">
      <c r="A4" s="785"/>
      <c r="B4" s="1726" t="str">
        <f>'VERİ GİRİŞİ'!B31</f>
        <v>Zeliha Seymen İlkokulu Müdürlüğü</v>
      </c>
      <c r="C4" s="1726"/>
      <c r="D4" s="1726"/>
      <c r="E4" s="1726"/>
      <c r="F4" s="1726"/>
      <c r="G4" s="1726"/>
      <c r="H4" s="1726"/>
      <c r="I4" s="1726"/>
      <c r="J4" s="1726"/>
      <c r="K4" s="1726"/>
      <c r="L4" s="1726"/>
      <c r="M4" s="1726"/>
      <c r="N4" s="1726"/>
      <c r="O4" s="2"/>
    </row>
    <row r="5" spans="1:15" ht="15" customHeight="1">
      <c r="A5" s="785"/>
      <c r="B5" s="1726">
        <f>'VERİ GİRİŞİ'!B32</f>
        <v>0</v>
      </c>
      <c r="C5" s="1726"/>
      <c r="D5" s="1726"/>
      <c r="E5" s="1726"/>
      <c r="F5" s="1726"/>
      <c r="G5" s="1726"/>
      <c r="H5" s="1726"/>
      <c r="I5" s="1726"/>
      <c r="J5" s="1726"/>
      <c r="K5" s="1726"/>
      <c r="L5" s="1726"/>
      <c r="M5" s="1726"/>
      <c r="N5" s="1726"/>
      <c r="O5" s="2"/>
    </row>
    <row r="6" spans="1:15" ht="17.25" customHeight="1">
      <c r="A6" s="785"/>
      <c r="B6" s="1706" t="s">
        <v>12</v>
      </c>
      <c r="C6" s="1707"/>
      <c r="D6" s="1707"/>
      <c r="E6" s="1707"/>
      <c r="F6" s="1707"/>
      <c r="G6" s="1707"/>
      <c r="H6" s="1707"/>
      <c r="I6" s="1707"/>
      <c r="J6" s="1707"/>
      <c r="K6" s="1707"/>
      <c r="L6" s="1707"/>
      <c r="M6" s="1707"/>
      <c r="N6" s="1713"/>
      <c r="O6" s="2"/>
    </row>
    <row r="7" spans="1:15" ht="18" customHeight="1">
      <c r="A7" s="785"/>
      <c r="B7" s="1714" t="s">
        <v>13</v>
      </c>
      <c r="C7" s="1715"/>
      <c r="D7" s="1715"/>
      <c r="E7" s="1715"/>
      <c r="F7" s="1716"/>
      <c r="G7" s="1714" t="str">
        <f>'VERİ GİRİŞİ'!H21</f>
        <v>ZELİHA SEYMEN İLKOKULU</v>
      </c>
      <c r="H7" s="1715"/>
      <c r="I7" s="1715"/>
      <c r="J7" s="1715"/>
      <c r="K7" s="1715"/>
      <c r="L7" s="1715"/>
      <c r="M7" s="1715"/>
      <c r="N7" s="1640"/>
      <c r="O7" s="2"/>
    </row>
    <row r="8" spans="1:15" ht="18" customHeight="1">
      <c r="A8" s="785"/>
      <c r="B8" s="1714" t="s">
        <v>14</v>
      </c>
      <c r="C8" s="1715"/>
      <c r="D8" s="1715"/>
      <c r="E8" s="1715"/>
      <c r="F8" s="1640"/>
      <c r="G8" s="730">
        <f>'VERİ GİRİŞİ'!K7</f>
        <v>45630</v>
      </c>
      <c r="H8" s="731" t="s">
        <v>15</v>
      </c>
      <c r="I8" s="1727" t="s">
        <v>858</v>
      </c>
      <c r="J8" s="1727"/>
      <c r="K8" s="1727"/>
      <c r="L8" s="151"/>
      <c r="M8" s="151"/>
      <c r="N8" s="152"/>
      <c r="O8" s="2"/>
    </row>
    <row r="9" spans="1:15" ht="18" customHeight="1">
      <c r="A9" s="785"/>
      <c r="B9" s="1717" t="s">
        <v>850</v>
      </c>
      <c r="C9" s="1642"/>
      <c r="D9" s="1642"/>
      <c r="E9" s="1642"/>
      <c r="F9" s="1718"/>
      <c r="G9" s="1718"/>
      <c r="H9" s="1718"/>
      <c r="I9" s="1718"/>
      <c r="J9" s="1718"/>
      <c r="K9" s="1718"/>
      <c r="L9" s="1718"/>
      <c r="M9" s="1718"/>
      <c r="N9" s="1719"/>
      <c r="O9" s="2"/>
    </row>
    <row r="10" spans="1:15" ht="18" customHeight="1">
      <c r="A10" s="785"/>
      <c r="B10" s="1647" t="s">
        <v>851</v>
      </c>
      <c r="C10" s="1648"/>
      <c r="D10" s="1648"/>
      <c r="E10" s="1648"/>
      <c r="F10" s="1720"/>
      <c r="G10" s="1720"/>
      <c r="H10" s="1720"/>
      <c r="I10" s="1720"/>
      <c r="J10" s="1720"/>
      <c r="K10" s="1720"/>
      <c r="L10" s="1720"/>
      <c r="M10" s="1720"/>
      <c r="N10" s="1687"/>
      <c r="O10" s="2"/>
    </row>
    <row r="11" spans="1:15" ht="18" customHeight="1">
      <c r="A11" s="785"/>
      <c r="B11" s="1721" t="s">
        <v>16</v>
      </c>
      <c r="C11" s="1722"/>
      <c r="D11" s="1722"/>
      <c r="E11" s="1722"/>
      <c r="F11" s="1723"/>
      <c r="G11" s="1710" t="s">
        <v>849</v>
      </c>
      <c r="H11" s="1711"/>
      <c r="I11" s="1711"/>
      <c r="J11" s="1711"/>
      <c r="K11" s="1711"/>
      <c r="L11" s="1711"/>
      <c r="M11" s="1711"/>
      <c r="N11" s="1712"/>
      <c r="O11" s="2"/>
    </row>
    <row r="12" spans="1:15" ht="18" customHeight="1">
      <c r="A12" s="785"/>
      <c r="B12" s="1658" t="s">
        <v>17</v>
      </c>
      <c r="C12" s="1659"/>
      <c r="D12" s="1659"/>
      <c r="E12" s="1659"/>
      <c r="F12" s="1660"/>
      <c r="G12" s="1710" t="s">
        <v>849</v>
      </c>
      <c r="H12" s="1711"/>
      <c r="I12" s="1711"/>
      <c r="J12" s="1711"/>
      <c r="K12" s="1711"/>
      <c r="L12" s="1711"/>
      <c r="M12" s="1711"/>
      <c r="N12" s="1712"/>
      <c r="O12" s="2"/>
    </row>
    <row r="13" spans="1:15" ht="18" customHeight="1">
      <c r="A13" s="785"/>
      <c r="B13" s="153" t="s">
        <v>19</v>
      </c>
      <c r="C13" s="154"/>
      <c r="D13" s="154"/>
      <c r="E13" s="154"/>
      <c r="F13" s="155"/>
      <c r="G13" s="1685" t="s">
        <v>20</v>
      </c>
      <c r="H13" s="1686"/>
      <c r="I13" s="1686"/>
      <c r="J13" s="1686"/>
      <c r="K13" s="1686"/>
      <c r="L13" s="1686"/>
      <c r="M13" s="1686"/>
      <c r="N13" s="1687"/>
      <c r="O13" s="2"/>
    </row>
    <row r="14" spans="1:15" ht="18" customHeight="1">
      <c r="A14" s="785"/>
      <c r="B14" s="1706"/>
      <c r="C14" s="1707"/>
      <c r="D14" s="1707"/>
      <c r="E14" s="1707"/>
      <c r="F14" s="1708"/>
      <c r="G14" s="1708"/>
      <c r="H14" s="1708"/>
      <c r="I14" s="1708"/>
      <c r="J14" s="1708"/>
      <c r="K14" s="1708"/>
      <c r="L14" s="1708"/>
      <c r="M14" s="1708"/>
      <c r="N14" s="1709"/>
      <c r="O14" s="2"/>
    </row>
    <row r="15" spans="1:15" ht="18" customHeight="1">
      <c r="A15" s="785"/>
      <c r="B15" s="1692" t="s">
        <v>518</v>
      </c>
      <c r="C15" s="1693"/>
      <c r="D15" s="1693"/>
      <c r="E15" s="1693"/>
      <c r="F15" s="1694"/>
      <c r="G15" s="1695">
        <v>4710.1499999999996</v>
      </c>
      <c r="H15" s="1696"/>
      <c r="I15" s="1696"/>
      <c r="J15" s="1696"/>
      <c r="K15" s="1696"/>
      <c r="L15" s="1696"/>
      <c r="M15" s="1696"/>
      <c r="N15" s="1697"/>
      <c r="O15" s="2"/>
    </row>
    <row r="16" spans="1:15" ht="18" customHeight="1">
      <c r="A16" s="785"/>
      <c r="B16" s="1698" t="s">
        <v>517</v>
      </c>
      <c r="C16" s="1699"/>
      <c r="D16" s="1699"/>
      <c r="E16" s="1699"/>
      <c r="F16" s="1700"/>
      <c r="G16" s="1701">
        <v>5000</v>
      </c>
      <c r="H16" s="1702"/>
      <c r="I16" s="1702"/>
      <c r="J16" s="1702"/>
      <c r="K16" s="1702"/>
      <c r="L16" s="1702"/>
      <c r="M16" s="1702"/>
      <c r="N16" s="1703"/>
      <c r="O16" s="2"/>
    </row>
    <row r="17" spans="1:15" ht="18" customHeight="1">
      <c r="A17" s="785"/>
      <c r="B17" s="1658" t="s">
        <v>21</v>
      </c>
      <c r="C17" s="1659"/>
      <c r="D17" s="1659"/>
      <c r="E17" s="1659"/>
      <c r="F17" s="1660"/>
      <c r="G17" s="1704" t="s">
        <v>22</v>
      </c>
      <c r="H17" s="1705"/>
      <c r="I17" s="1705"/>
      <c r="J17" s="1705"/>
      <c r="K17" s="1705"/>
      <c r="L17" s="1705"/>
      <c r="M17" s="1705"/>
      <c r="N17" s="1663"/>
      <c r="O17" s="2"/>
    </row>
    <row r="18" spans="1:15" ht="18" customHeight="1">
      <c r="A18" s="785"/>
      <c r="B18" s="1658" t="s">
        <v>23</v>
      </c>
      <c r="C18" s="1659"/>
      <c r="D18" s="1659"/>
      <c r="E18" s="1659"/>
      <c r="F18" s="1660"/>
      <c r="G18" s="1688" t="str">
        <f>'VERİ GİRİŞİ'!H28</f>
        <v>40.149.423.18683.13.68.01.03.02</v>
      </c>
      <c r="H18" s="1689"/>
      <c r="I18" s="1689"/>
      <c r="J18" s="1690" t="s">
        <v>828</v>
      </c>
      <c r="K18" s="1690"/>
      <c r="L18" s="1690"/>
      <c r="M18" s="1690"/>
      <c r="N18" s="1691"/>
      <c r="O18" s="2"/>
    </row>
    <row r="19" spans="1:15" ht="18" customHeight="1">
      <c r="A19" s="785"/>
      <c r="B19" s="1658" t="s">
        <v>24</v>
      </c>
      <c r="C19" s="1659"/>
      <c r="D19" s="1659"/>
      <c r="E19" s="1659"/>
      <c r="F19" s="1660"/>
      <c r="G19" s="1661" t="s">
        <v>25</v>
      </c>
      <c r="H19" s="1662"/>
      <c r="I19" s="1662"/>
      <c r="J19" s="1662"/>
      <c r="K19" s="1662"/>
      <c r="L19" s="1662"/>
      <c r="M19" s="1662"/>
      <c r="N19" s="1663"/>
      <c r="O19" s="2"/>
    </row>
    <row r="20" spans="1:15" ht="18" customHeight="1">
      <c r="A20" s="785"/>
      <c r="B20" s="1658" t="s">
        <v>26</v>
      </c>
      <c r="C20" s="1659"/>
      <c r="D20" s="1659"/>
      <c r="E20" s="1659"/>
      <c r="F20" s="1660"/>
      <c r="G20" s="1661" t="s">
        <v>27</v>
      </c>
      <c r="H20" s="1662"/>
      <c r="I20" s="1662"/>
      <c r="J20" s="1662"/>
      <c r="K20" s="1662"/>
      <c r="L20" s="1662"/>
      <c r="M20" s="1662"/>
      <c r="N20" s="1663"/>
      <c r="O20" s="2"/>
    </row>
    <row r="21" spans="1:15" ht="18" customHeight="1">
      <c r="A21" s="785"/>
      <c r="B21" s="1658" t="s">
        <v>28</v>
      </c>
      <c r="C21" s="1659"/>
      <c r="D21" s="1659"/>
      <c r="E21" s="1659"/>
      <c r="F21" s="1660"/>
      <c r="G21" s="1661" t="s">
        <v>29</v>
      </c>
      <c r="H21" s="1662"/>
      <c r="I21" s="1662"/>
      <c r="J21" s="1662"/>
      <c r="K21" s="1662"/>
      <c r="L21" s="1662"/>
      <c r="M21" s="1662"/>
      <c r="N21" s="1663"/>
      <c r="O21" s="2"/>
    </row>
    <row r="22" spans="1:15" ht="18" customHeight="1">
      <c r="A22" s="785"/>
      <c r="B22" s="1658" t="s">
        <v>30</v>
      </c>
      <c r="C22" s="1659"/>
      <c r="D22" s="1659"/>
      <c r="E22" s="1659"/>
      <c r="F22" s="1660"/>
      <c r="G22" s="1661" t="s">
        <v>31</v>
      </c>
      <c r="H22" s="1662"/>
      <c r="I22" s="1662"/>
      <c r="J22" s="1662"/>
      <c r="K22" s="1662"/>
      <c r="L22" s="1662"/>
      <c r="M22" s="1662"/>
      <c r="N22" s="1663"/>
      <c r="O22" s="2"/>
    </row>
    <row r="23" spans="1:15" ht="18" customHeight="1">
      <c r="A23" s="785"/>
      <c r="B23" s="156" t="s">
        <v>32</v>
      </c>
      <c r="C23" s="157"/>
      <c r="D23" s="157"/>
      <c r="E23" s="157"/>
      <c r="F23" s="158"/>
      <c r="G23" s="1661" t="s">
        <v>33</v>
      </c>
      <c r="H23" s="1662"/>
      <c r="I23" s="1662"/>
      <c r="J23" s="1662"/>
      <c r="K23" s="1662"/>
      <c r="L23" s="1662"/>
      <c r="M23" s="1662"/>
      <c r="N23" s="1663"/>
      <c r="O23" s="2"/>
    </row>
    <row r="24" spans="1:15" ht="18" customHeight="1">
      <c r="A24" s="785"/>
      <c r="B24" s="156" t="s">
        <v>34</v>
      </c>
      <c r="C24" s="157"/>
      <c r="D24" s="157"/>
      <c r="E24" s="157"/>
      <c r="F24" s="158"/>
      <c r="G24" s="1661" t="s">
        <v>35</v>
      </c>
      <c r="H24" s="1662"/>
      <c r="I24" s="1662"/>
      <c r="J24" s="1662"/>
      <c r="K24" s="1662"/>
      <c r="L24" s="1662"/>
      <c r="M24" s="1662"/>
      <c r="N24" s="1663"/>
      <c r="O24" s="2"/>
    </row>
    <row r="25" spans="1:15" ht="18" customHeight="1">
      <c r="A25" s="785"/>
      <c r="B25" s="1658" t="s">
        <v>36</v>
      </c>
      <c r="C25" s="1659"/>
      <c r="D25" s="1659"/>
      <c r="E25" s="1659"/>
      <c r="F25" s="1660"/>
      <c r="G25" s="1661" t="s">
        <v>35</v>
      </c>
      <c r="H25" s="1662"/>
      <c r="I25" s="1662"/>
      <c r="J25" s="1662"/>
      <c r="K25" s="1662"/>
      <c r="L25" s="1662"/>
      <c r="M25" s="1662"/>
      <c r="N25" s="1663"/>
      <c r="O25" s="2"/>
    </row>
    <row r="26" spans="1:15" ht="18" customHeight="1">
      <c r="A26" s="785"/>
      <c r="B26" s="1675" t="s">
        <v>37</v>
      </c>
      <c r="C26" s="1676"/>
      <c r="D26" s="1676"/>
      <c r="E26" s="1676"/>
      <c r="F26" s="1677"/>
      <c r="G26" s="1678" t="s">
        <v>38</v>
      </c>
      <c r="H26" s="1679"/>
      <c r="I26" s="1679"/>
      <c r="J26" s="1679"/>
      <c r="K26" s="1679"/>
      <c r="L26" s="1679"/>
      <c r="M26" s="1679"/>
      <c r="N26" s="1680"/>
      <c r="O26" s="2"/>
    </row>
    <row r="27" spans="1:15" ht="18" customHeight="1">
      <c r="A27" s="785"/>
      <c r="B27" s="1666" t="s">
        <v>678</v>
      </c>
      <c r="C27" s="1667"/>
      <c r="D27" s="1667"/>
      <c r="E27" s="1667"/>
      <c r="F27" s="1668"/>
      <c r="G27" s="1664" t="s">
        <v>679</v>
      </c>
      <c r="H27" s="1665"/>
      <c r="I27" s="1665"/>
      <c r="J27" s="1681" t="s">
        <v>690</v>
      </c>
      <c r="K27" s="1681"/>
      <c r="L27" s="159"/>
      <c r="M27" s="1682" t="s">
        <v>557</v>
      </c>
      <c r="N27" s="1683"/>
      <c r="O27" s="2"/>
    </row>
    <row r="28" spans="1:15" ht="18" customHeight="1">
      <c r="A28" s="785"/>
      <c r="B28" s="1669"/>
      <c r="C28" s="1670"/>
      <c r="D28" s="1670"/>
      <c r="E28" s="1670"/>
      <c r="F28" s="1671"/>
      <c r="G28" s="1627" t="str">
        <f>'VERİ GİRİŞİ'!C23</f>
        <v>Mehmet Ali DİRİCAN</v>
      </c>
      <c r="H28" s="1628"/>
      <c r="I28" s="1628"/>
      <c r="J28" s="1628" t="str">
        <f>'VERİ GİRİŞİ'!E23</f>
        <v>Müdür Yardımcısı</v>
      </c>
      <c r="K28" s="1628"/>
      <c r="L28" s="644"/>
      <c r="M28" s="1628">
        <f>'VERİ GİRİŞİ'!G23</f>
        <v>0</v>
      </c>
      <c r="N28" s="1684"/>
      <c r="O28" s="2"/>
    </row>
    <row r="29" spans="1:15" ht="18" customHeight="1">
      <c r="A29" s="785"/>
      <c r="B29" s="1669"/>
      <c r="C29" s="1670"/>
      <c r="D29" s="1670"/>
      <c r="E29" s="1670"/>
      <c r="F29" s="1671"/>
      <c r="G29" s="1650" t="str">
        <f>'VERİ GİRİŞİ'!C24</f>
        <v>Ferda Nur ALTUN</v>
      </c>
      <c r="H29" s="1629"/>
      <c r="I29" s="1629"/>
      <c r="J29" s="1629" t="str">
        <f>'VERİ GİRİŞİ'!E24</f>
        <v>Öğretmen</v>
      </c>
      <c r="K29" s="1629"/>
      <c r="L29" s="645"/>
      <c r="M29" s="1629">
        <f>'VERİ GİRİŞİ'!G24</f>
        <v>0</v>
      </c>
      <c r="N29" s="1630"/>
      <c r="O29" s="2"/>
    </row>
    <row r="30" spans="1:15" ht="18" customHeight="1">
      <c r="A30" s="785"/>
      <c r="B30" s="1672"/>
      <c r="C30" s="1673"/>
      <c r="D30" s="1673"/>
      <c r="E30" s="1673"/>
      <c r="F30" s="1674"/>
      <c r="G30" s="1657" t="str">
        <f>'VERİ GİRİŞİ'!C25</f>
        <v>Suat ÖZTOPRAK</v>
      </c>
      <c r="H30" s="1631"/>
      <c r="I30" s="1631"/>
      <c r="J30" s="1628" t="str">
        <f>'VERİ GİRİŞİ'!E25</f>
        <v>Öğretmen</v>
      </c>
      <c r="K30" s="1628"/>
      <c r="L30" s="644"/>
      <c r="M30" s="1631">
        <f>'VERİ GİRİŞİ'!G25</f>
        <v>0</v>
      </c>
      <c r="N30" s="1632"/>
      <c r="O30" s="2"/>
    </row>
    <row r="31" spans="1:15" ht="18" customHeight="1">
      <c r="A31" s="785"/>
      <c r="B31" s="1612" t="s">
        <v>691</v>
      </c>
      <c r="C31" s="1613"/>
      <c r="D31" s="1613"/>
      <c r="E31" s="1613"/>
      <c r="F31" s="1639"/>
      <c r="G31" s="1639"/>
      <c r="H31" s="1639"/>
      <c r="I31" s="1639"/>
      <c r="J31" s="1639"/>
      <c r="K31" s="1639"/>
      <c r="L31" s="1639"/>
      <c r="M31" s="1639"/>
      <c r="N31" s="1640"/>
      <c r="O31" s="2"/>
    </row>
    <row r="32" spans="1:15" ht="13.8">
      <c r="A32" s="785"/>
      <c r="B32" s="1641" t="s">
        <v>852</v>
      </c>
      <c r="C32" s="1642"/>
      <c r="D32" s="1642"/>
      <c r="E32" s="1642"/>
      <c r="F32" s="1642"/>
      <c r="G32" s="1642"/>
      <c r="H32" s="1642"/>
      <c r="I32" s="1642"/>
      <c r="J32" s="1642"/>
      <c r="K32" s="1642"/>
      <c r="L32" s="1642"/>
      <c r="M32" s="1642"/>
      <c r="N32" s="1643"/>
      <c r="O32" s="2"/>
    </row>
    <row r="33" spans="1:15" ht="13.8">
      <c r="A33" s="785"/>
      <c r="B33" s="1644"/>
      <c r="C33" s="1645"/>
      <c r="D33" s="1645"/>
      <c r="E33" s="1645"/>
      <c r="F33" s="1645"/>
      <c r="G33" s="1645"/>
      <c r="H33" s="1645"/>
      <c r="I33" s="1645"/>
      <c r="J33" s="1645"/>
      <c r="K33" s="1645"/>
      <c r="L33" s="1645"/>
      <c r="M33" s="1645"/>
      <c r="N33" s="1646"/>
      <c r="O33" s="2"/>
    </row>
    <row r="34" spans="1:15" ht="29.25" customHeight="1">
      <c r="A34" s="785"/>
      <c r="B34" s="1644"/>
      <c r="C34" s="1645"/>
      <c r="D34" s="1645"/>
      <c r="E34" s="1645"/>
      <c r="F34" s="1645"/>
      <c r="G34" s="1645"/>
      <c r="H34" s="1645"/>
      <c r="I34" s="1645"/>
      <c r="J34" s="1645"/>
      <c r="K34" s="1645"/>
      <c r="L34" s="1645"/>
      <c r="M34" s="1645"/>
      <c r="N34" s="1646"/>
      <c r="O34" s="2"/>
    </row>
    <row r="35" spans="1:15" ht="13.8">
      <c r="A35" s="785"/>
      <c r="B35" s="1647"/>
      <c r="C35" s="1648"/>
      <c r="D35" s="1648"/>
      <c r="E35" s="1648"/>
      <c r="F35" s="1648"/>
      <c r="G35" s="1648"/>
      <c r="H35" s="1648"/>
      <c r="I35" s="1648"/>
      <c r="J35" s="1648"/>
      <c r="K35" s="1648"/>
      <c r="L35" s="1648"/>
      <c r="M35" s="1648"/>
      <c r="N35" s="1649"/>
      <c r="O35" s="2"/>
    </row>
    <row r="36" spans="1:15" ht="21" customHeight="1">
      <c r="A36" s="785"/>
      <c r="B36" s="1612" t="s">
        <v>692</v>
      </c>
      <c r="C36" s="1613"/>
      <c r="D36" s="1613"/>
      <c r="E36" s="1613"/>
      <c r="F36" s="1613"/>
      <c r="G36" s="1613"/>
      <c r="H36" s="1613"/>
      <c r="I36" s="1613"/>
      <c r="J36" s="1613"/>
      <c r="K36" s="1613"/>
      <c r="L36" s="1613"/>
      <c r="M36" s="1613"/>
      <c r="N36" s="1614"/>
      <c r="O36" s="2"/>
    </row>
    <row r="37" spans="1:15" ht="19.5" customHeight="1">
      <c r="A37" s="785"/>
      <c r="B37" s="1633" t="s">
        <v>693</v>
      </c>
      <c r="C37" s="1634"/>
      <c r="D37" s="1634"/>
      <c r="E37" s="1634"/>
      <c r="F37" s="1634"/>
      <c r="G37" s="1635"/>
      <c r="H37" s="1654"/>
      <c r="I37" s="1655"/>
      <c r="J37" s="1655"/>
      <c r="K37" s="1655"/>
      <c r="L37" s="1655"/>
      <c r="M37" s="1655"/>
      <c r="N37" s="1656"/>
      <c r="O37" s="2"/>
    </row>
    <row r="38" spans="1:15" ht="19.5" customHeight="1">
      <c r="A38" s="785"/>
      <c r="B38" s="1636"/>
      <c r="C38" s="1637"/>
      <c r="D38" s="1637"/>
      <c r="E38" s="1637"/>
      <c r="F38" s="1637"/>
      <c r="G38" s="1638"/>
      <c r="H38" s="1624" t="s">
        <v>694</v>
      </c>
      <c r="I38" s="1625"/>
      <c r="J38" s="1625"/>
      <c r="K38" s="1625"/>
      <c r="L38" s="1625"/>
      <c r="M38" s="1625"/>
      <c r="N38" s="1626"/>
      <c r="O38" s="2"/>
    </row>
    <row r="39" spans="1:15" ht="19.5" customHeight="1">
      <c r="A39" s="785"/>
      <c r="B39" s="1636"/>
      <c r="C39" s="1637"/>
      <c r="D39" s="1637"/>
      <c r="E39" s="1637"/>
      <c r="F39" s="1637"/>
      <c r="G39" s="1638"/>
      <c r="H39" s="1651"/>
      <c r="I39" s="1652"/>
      <c r="J39" s="1652"/>
      <c r="K39" s="1652"/>
      <c r="L39" s="1652"/>
      <c r="M39" s="1652"/>
      <c r="N39" s="1653"/>
      <c r="O39" s="2"/>
    </row>
    <row r="40" spans="1:15" ht="13.8">
      <c r="A40" s="785"/>
      <c r="B40" s="160"/>
      <c r="C40" s="161"/>
      <c r="D40" s="161"/>
      <c r="E40" s="161"/>
      <c r="F40" s="161"/>
      <c r="G40" s="162"/>
      <c r="H40" s="1624" t="s">
        <v>558</v>
      </c>
      <c r="I40" s="1625"/>
      <c r="J40" s="1625"/>
      <c r="K40" s="1625"/>
      <c r="L40" s="1625"/>
      <c r="M40" s="1625"/>
      <c r="N40" s="1626"/>
      <c r="O40" s="2"/>
    </row>
    <row r="41" spans="1:15" ht="13.8">
      <c r="A41" s="785"/>
      <c r="B41" s="160"/>
      <c r="C41" s="161"/>
      <c r="D41" s="1611">
        <f>'VERİ GİRİŞİ'!K7</f>
        <v>45630</v>
      </c>
      <c r="E41" s="1616"/>
      <c r="F41" s="1616"/>
      <c r="G41" s="162"/>
      <c r="H41" s="163"/>
      <c r="I41" s="164"/>
      <c r="J41" s="1611">
        <f>'VERİ GİRİŞİ'!K7</f>
        <v>45630</v>
      </c>
      <c r="K41" s="1611"/>
      <c r="L41" s="1611"/>
      <c r="M41" s="1611"/>
      <c r="N41" s="165"/>
      <c r="O41" s="2"/>
    </row>
    <row r="42" spans="1:15" ht="16.5" customHeight="1">
      <c r="A42" s="785"/>
      <c r="B42" s="160" t="s">
        <v>695</v>
      </c>
      <c r="C42" s="161"/>
      <c r="D42" s="1616" t="str">
        <f>'VERİ GİRİŞİ'!D9</f>
        <v>Mehmet Ali DİRİCAN</v>
      </c>
      <c r="E42" s="1616"/>
      <c r="F42" s="1616"/>
      <c r="G42" s="162"/>
      <c r="H42" s="1615" t="str">
        <f>'VERİ GİRİŞİ'!D6</f>
        <v>Behçet Vural GÜRBÜZ</v>
      </c>
      <c r="I42" s="1616"/>
      <c r="J42" s="1616"/>
      <c r="K42" s="1616"/>
      <c r="L42" s="1616"/>
      <c r="M42" s="1616"/>
      <c r="N42" s="1617"/>
      <c r="O42" s="2"/>
    </row>
    <row r="43" spans="1:15" ht="16.5" customHeight="1">
      <c r="A43" s="785"/>
      <c r="B43" s="160" t="s">
        <v>696</v>
      </c>
      <c r="C43" s="161"/>
      <c r="D43" s="1616" t="str">
        <f>'VERİ GİRİŞİ'!D10</f>
        <v>Müdür Yardımcısı</v>
      </c>
      <c r="E43" s="1616"/>
      <c r="F43" s="1616"/>
      <c r="G43" s="162"/>
      <c r="H43" s="1615" t="str">
        <f>'VERİ GİRİŞİ'!D7</f>
        <v>Okul Müdürü</v>
      </c>
      <c r="I43" s="1616"/>
      <c r="J43" s="1616"/>
      <c r="K43" s="1616"/>
      <c r="L43" s="1616"/>
      <c r="M43" s="1616"/>
      <c r="N43" s="1617"/>
      <c r="O43" s="2"/>
    </row>
    <row r="44" spans="1:15" ht="16.5" customHeight="1">
      <c r="A44" s="785"/>
      <c r="B44" s="166" t="s">
        <v>697</v>
      </c>
      <c r="C44" s="167"/>
      <c r="D44" s="1622">
        <f>'VERİ GİRİŞİ'!F10</f>
        <v>0</v>
      </c>
      <c r="E44" s="1622"/>
      <c r="F44" s="1622"/>
      <c r="G44" s="162"/>
      <c r="H44" s="1621">
        <f>'VERİ GİRİŞİ'!F7</f>
        <v>0</v>
      </c>
      <c r="I44" s="1622"/>
      <c r="J44" s="1622"/>
      <c r="K44" s="1622"/>
      <c r="L44" s="1622"/>
      <c r="M44" s="1622"/>
      <c r="N44" s="1623"/>
      <c r="O44" s="2"/>
    </row>
    <row r="45" spans="1:15" ht="13.8">
      <c r="A45" s="785"/>
      <c r="B45" s="166"/>
      <c r="C45" s="167"/>
      <c r="D45" s="1625"/>
      <c r="E45" s="1625"/>
      <c r="F45" s="1625"/>
      <c r="G45" s="168"/>
      <c r="H45" s="1618"/>
      <c r="I45" s="1619"/>
      <c r="J45" s="1619"/>
      <c r="K45" s="1619"/>
      <c r="L45" s="1619"/>
      <c r="M45" s="1619"/>
      <c r="N45" s="1620"/>
      <c r="O45" s="2"/>
    </row>
    <row r="46" spans="1:15" ht="2.25" customHeight="1">
      <c r="A46" s="785"/>
      <c r="B46" s="169"/>
      <c r="C46" s="170"/>
      <c r="D46" s="170"/>
      <c r="E46" s="170"/>
      <c r="F46" s="171"/>
      <c r="G46" s="172"/>
      <c r="H46" s="1608"/>
      <c r="I46" s="1609"/>
      <c r="J46" s="1609"/>
      <c r="K46" s="1609"/>
      <c r="L46" s="1609"/>
      <c r="M46" s="1609"/>
      <c r="N46" s="1610"/>
      <c r="O46" s="2"/>
    </row>
    <row r="47" spans="1:15">
      <c r="A47" s="2"/>
      <c r="B47" s="1"/>
      <c r="C47" s="1"/>
      <c r="D47" s="1"/>
      <c r="E47" s="1"/>
      <c r="F47" s="1"/>
      <c r="G47" s="1"/>
      <c r="H47" s="1"/>
      <c r="I47" s="1"/>
      <c r="J47" s="1"/>
      <c r="K47" s="1"/>
      <c r="L47" s="1"/>
      <c r="M47" s="1"/>
      <c r="N47" s="1"/>
      <c r="O47" s="2"/>
    </row>
  </sheetData>
  <sheetProtection password="CB70" sheet="1" objects="1" scenarios="1" formatCells="0" formatRows="0"/>
  <customSheetViews>
    <customSheetView guid="{95D0C6C0-F15D-449A-B6BA-3466C2F1E3FF}" showRowCol="0" fitToPage="1" hiddenRows="1" hiddenColumns="1" showRuler="0">
      <selection activeCell="B17" sqref="B17:F17"/>
      <pageMargins left="0.51181102362204722" right="0.27559055118110237" top="0" bottom="0" header="0" footer="0"/>
      <printOptions horizontalCentered="1" verticalCentered="1"/>
      <pageSetup paperSize="9" scale="91" orientation="portrait" blackAndWhite="1" horizontalDpi="300" verticalDpi="300" r:id="rId1"/>
      <headerFooter alignWithMargins="0"/>
    </customSheetView>
  </customSheetViews>
  <mergeCells count="73">
    <mergeCell ref="B1:F1"/>
    <mergeCell ref="B2:N2"/>
    <mergeCell ref="B3:N3"/>
    <mergeCell ref="B4:N4"/>
    <mergeCell ref="B8:F8"/>
    <mergeCell ref="I8:K8"/>
    <mergeCell ref="B5:N5"/>
    <mergeCell ref="B12:F12"/>
    <mergeCell ref="G12:N12"/>
    <mergeCell ref="B6:N6"/>
    <mergeCell ref="B7:F7"/>
    <mergeCell ref="G7:N7"/>
    <mergeCell ref="B9:N9"/>
    <mergeCell ref="B10:N10"/>
    <mergeCell ref="B11:F11"/>
    <mergeCell ref="G11:N11"/>
    <mergeCell ref="G13:N13"/>
    <mergeCell ref="B18:F18"/>
    <mergeCell ref="G18:I18"/>
    <mergeCell ref="J18:N18"/>
    <mergeCell ref="B15:F15"/>
    <mergeCell ref="G15:N15"/>
    <mergeCell ref="B16:F16"/>
    <mergeCell ref="G16:N16"/>
    <mergeCell ref="B17:F17"/>
    <mergeCell ref="G17:N17"/>
    <mergeCell ref="B14:N14"/>
    <mergeCell ref="B19:F19"/>
    <mergeCell ref="G19:N19"/>
    <mergeCell ref="B20:F20"/>
    <mergeCell ref="G20:N20"/>
    <mergeCell ref="B21:F21"/>
    <mergeCell ref="G21:N21"/>
    <mergeCell ref="B22:F22"/>
    <mergeCell ref="G22:N22"/>
    <mergeCell ref="G27:I27"/>
    <mergeCell ref="B27:F30"/>
    <mergeCell ref="G23:N23"/>
    <mergeCell ref="G24:N24"/>
    <mergeCell ref="B25:F25"/>
    <mergeCell ref="G25:N25"/>
    <mergeCell ref="J29:K29"/>
    <mergeCell ref="J30:K30"/>
    <mergeCell ref="B26:F26"/>
    <mergeCell ref="G26:N26"/>
    <mergeCell ref="J27:K27"/>
    <mergeCell ref="J28:K28"/>
    <mergeCell ref="M27:N27"/>
    <mergeCell ref="M28:N28"/>
    <mergeCell ref="G28:I28"/>
    <mergeCell ref="M29:N29"/>
    <mergeCell ref="M30:N30"/>
    <mergeCell ref="D45:F45"/>
    <mergeCell ref="D41:F41"/>
    <mergeCell ref="B37:G39"/>
    <mergeCell ref="B31:N31"/>
    <mergeCell ref="B32:N35"/>
    <mergeCell ref="H38:N38"/>
    <mergeCell ref="G29:I29"/>
    <mergeCell ref="H39:N39"/>
    <mergeCell ref="H37:N37"/>
    <mergeCell ref="D44:F44"/>
    <mergeCell ref="G30:I30"/>
    <mergeCell ref="H46:N46"/>
    <mergeCell ref="J41:M41"/>
    <mergeCell ref="B36:N36"/>
    <mergeCell ref="H42:N42"/>
    <mergeCell ref="H43:N43"/>
    <mergeCell ref="H45:N45"/>
    <mergeCell ref="H44:N44"/>
    <mergeCell ref="D42:F42"/>
    <mergeCell ref="D43:F43"/>
    <mergeCell ref="H40:N40"/>
  </mergeCells>
  <phoneticPr fontId="2" type="noConversion"/>
  <printOptions horizontalCentered="1" verticalCentered="1"/>
  <pageMargins left="0.51181102362204722" right="0.27559055118110237" top="0" bottom="0" header="0" footer="0"/>
  <pageSetup paperSize="9" scale="91" orientation="portrait" blackAndWhite="1" horizontalDpi="4294967294" verticalDpi="300" r:id="rId2"/>
  <headerFooter alignWithMargins="0"/>
  <legacyDrawing r:id="rId3"/>
</worksheet>
</file>

<file path=xl/worksheets/sheet6.xml><?xml version="1.0" encoding="utf-8"?>
<worksheet xmlns="http://schemas.openxmlformats.org/spreadsheetml/2006/main" xmlns:r="http://schemas.openxmlformats.org/officeDocument/2006/relationships">
  <sheetPr codeName="Sayfa10">
    <tabColor indexed="14"/>
    <pageSetUpPr fitToPage="1"/>
  </sheetPr>
  <dimension ref="A1:IU291"/>
  <sheetViews>
    <sheetView showZeros="0" zoomScaleSheetLayoutView="100" workbookViewId="0">
      <selection activeCell="P144" sqref="P144"/>
    </sheetView>
  </sheetViews>
  <sheetFormatPr defaultColWidth="86" defaultRowHeight="13.2" zeroHeight="1"/>
  <cols>
    <col min="1" max="1" width="4.109375" style="989" customWidth="1"/>
    <col min="2" max="2" width="4.5546875" style="196" customWidth="1"/>
    <col min="3" max="3" width="1" style="196" customWidth="1"/>
    <col min="4" max="4" width="1.109375" style="196" customWidth="1"/>
    <col min="5" max="5" width="6.5546875" style="196" customWidth="1"/>
    <col min="6" max="6" width="5.44140625" style="196" customWidth="1"/>
    <col min="7" max="7" width="4.5546875" style="196" customWidth="1"/>
    <col min="8" max="8" width="5.33203125" style="196" customWidth="1"/>
    <col min="9" max="13" width="4.109375" style="196" customWidth="1"/>
    <col min="14" max="14" width="9.6640625" style="196" customWidth="1"/>
    <col min="15" max="15" width="10.33203125" style="196" customWidth="1"/>
    <col min="16" max="16" width="11.109375" style="196" customWidth="1"/>
    <col min="17" max="17" width="7" style="196" customWidth="1"/>
    <col min="18" max="18" width="7.6640625" style="196" customWidth="1"/>
    <col min="19" max="19" width="1.88671875" style="196" customWidth="1"/>
    <col min="20" max="20" width="1.5546875" style="796" customWidth="1"/>
    <col min="21" max="21" width="7.88671875" style="796" hidden="1" customWidth="1"/>
    <col min="22" max="22" width="3.33203125" style="792" hidden="1" customWidth="1"/>
    <col min="23" max="23" width="4.5546875" style="792" hidden="1" customWidth="1"/>
    <col min="24" max="24" width="3.88671875" style="792" hidden="1" customWidth="1"/>
    <col min="25" max="25" width="4" style="792" hidden="1" customWidth="1"/>
    <col min="26" max="26" width="3.44140625" style="792" hidden="1" customWidth="1"/>
    <col min="27" max="27" width="4.44140625" style="792" hidden="1" customWidth="1"/>
    <col min="28" max="29" width="3.88671875" style="792" hidden="1" customWidth="1"/>
    <col min="30" max="40" width="3.88671875" style="805" hidden="1" customWidth="1"/>
    <col min="41" max="52" width="3.88671875" style="806" hidden="1" customWidth="1"/>
    <col min="53" max="188" width="3.88671875" style="792" hidden="1" customWidth="1"/>
    <col min="189" max="229" width="0" style="175" hidden="1" customWidth="1"/>
    <col min="230" max="235" width="9.109375" style="175" hidden="1" customWidth="1"/>
    <col min="236" max="236" width="11.5546875" style="175" hidden="1" customWidth="1"/>
    <col min="237" max="241" width="9.109375" style="175" hidden="1" customWidth="1"/>
    <col min="242" max="242" width="7.109375" style="175" hidden="1" customWidth="1"/>
    <col min="243" max="246" width="9.109375" style="175" hidden="1" customWidth="1"/>
    <col min="247" max="247" width="10.6640625" style="175" hidden="1" customWidth="1"/>
    <col min="248" max="255" width="9.109375" style="175" hidden="1" customWidth="1"/>
    <col min="256" max="16384" width="86" style="1063"/>
  </cols>
  <sheetData>
    <row r="1" spans="1:21" ht="6" customHeight="1">
      <c r="A1" s="988"/>
      <c r="B1" s="174"/>
      <c r="C1" s="174"/>
      <c r="D1" s="174"/>
      <c r="E1" s="174"/>
      <c r="F1" s="174"/>
      <c r="G1" s="174"/>
      <c r="H1" s="174"/>
      <c r="I1" s="174"/>
      <c r="J1" s="174"/>
      <c r="K1" s="174"/>
      <c r="L1" s="174"/>
      <c r="M1" s="174"/>
      <c r="N1" s="174"/>
      <c r="O1" s="174"/>
      <c r="P1" s="174"/>
      <c r="Q1" s="174"/>
      <c r="R1" s="174"/>
      <c r="S1" s="174"/>
      <c r="T1" s="791"/>
      <c r="U1" s="791"/>
    </row>
    <row r="2" spans="1:21" ht="5.25" customHeight="1">
      <c r="B2" s="177">
        <f>'VERİ GİRİŞİ'!B28</f>
        <v>0</v>
      </c>
      <c r="C2" s="177"/>
      <c r="D2" s="177"/>
      <c r="E2" s="177"/>
      <c r="F2" s="177"/>
      <c r="G2" s="177"/>
      <c r="H2" s="177"/>
      <c r="I2" s="177">
        <f>'VERİ GİRİŞİ'!E30</f>
        <v>0</v>
      </c>
      <c r="J2" s="177"/>
      <c r="K2" s="177"/>
      <c r="L2" s="177"/>
      <c r="M2" s="177"/>
      <c r="N2" s="177">
        <f>'VERİ GİRİŞİ'!G30</f>
        <v>0</v>
      </c>
      <c r="O2" s="177"/>
      <c r="P2" s="177">
        <f>'VERİ GİRİŞİ'!I30</f>
        <v>0</v>
      </c>
      <c r="Q2" s="177"/>
      <c r="R2" s="177"/>
      <c r="S2" s="177"/>
      <c r="T2" s="794">
        <f>'VERİ GİRİŞİ'!N30</f>
        <v>0</v>
      </c>
      <c r="U2" s="794"/>
    </row>
    <row r="3" spans="1:21" ht="15">
      <c r="B3" s="1794" t="str">
        <f>'VERİ GİRİŞİ'!B29</f>
        <v>T.C.</v>
      </c>
      <c r="C3" s="1794"/>
      <c r="D3" s="1794"/>
      <c r="E3" s="1794"/>
      <c r="F3" s="1794"/>
      <c r="G3" s="1794"/>
      <c r="H3" s="1794"/>
      <c r="I3" s="1794"/>
      <c r="J3" s="1794"/>
      <c r="K3" s="1794"/>
      <c r="L3" s="1794"/>
      <c r="M3" s="1794"/>
      <c r="N3" s="1794"/>
      <c r="O3" s="1794"/>
      <c r="P3" s="1794"/>
      <c r="Q3" s="1794"/>
      <c r="R3" s="1794"/>
      <c r="S3" s="177"/>
      <c r="T3" s="794">
        <f>'VERİ GİRİŞİ'!N31</f>
        <v>0</v>
      </c>
      <c r="U3" s="794"/>
    </row>
    <row r="4" spans="1:21" ht="15">
      <c r="B4" s="1794" t="str">
        <f>'VERİ GİRİŞİ'!B30</f>
        <v>KARATAY KAYMAKAMLIĞI</v>
      </c>
      <c r="C4" s="1794"/>
      <c r="D4" s="1794"/>
      <c r="E4" s="1794"/>
      <c r="F4" s="1794"/>
      <c r="G4" s="1794"/>
      <c r="H4" s="1794"/>
      <c r="I4" s="1794"/>
      <c r="J4" s="1794"/>
      <c r="K4" s="1794"/>
      <c r="L4" s="1794"/>
      <c r="M4" s="1794"/>
      <c r="N4" s="1794"/>
      <c r="O4" s="1794"/>
      <c r="P4" s="1794"/>
      <c r="Q4" s="1794"/>
      <c r="R4" s="1794"/>
      <c r="S4" s="177"/>
      <c r="T4" s="794">
        <f>'VERİ GİRİŞİ'!N32</f>
        <v>0</v>
      </c>
      <c r="U4" s="794"/>
    </row>
    <row r="5" spans="1:21" ht="15">
      <c r="B5" s="1794" t="str">
        <f>'VERİ GİRİŞİ'!B31</f>
        <v>Zeliha Seymen İlkokulu Müdürlüğü</v>
      </c>
      <c r="C5" s="1794"/>
      <c r="D5" s="1794"/>
      <c r="E5" s="1794"/>
      <c r="F5" s="1794"/>
      <c r="G5" s="1794"/>
      <c r="H5" s="1794"/>
      <c r="I5" s="1794"/>
      <c r="J5" s="1794"/>
      <c r="K5" s="1794"/>
      <c r="L5" s="1794"/>
      <c r="M5" s="1794"/>
      <c r="N5" s="1794"/>
      <c r="O5" s="1794"/>
      <c r="P5" s="1794"/>
      <c r="Q5" s="1794"/>
      <c r="R5" s="1794"/>
      <c r="S5" s="177"/>
      <c r="T5" s="794"/>
      <c r="U5" s="794"/>
    </row>
    <row r="6" spans="1:21" ht="15" customHeight="1">
      <c r="B6" s="1794">
        <f>'VERİ GİRİŞİ'!B32</f>
        <v>0</v>
      </c>
      <c r="C6" s="1794"/>
      <c r="D6" s="1794"/>
      <c r="E6" s="1794"/>
      <c r="F6" s="1794"/>
      <c r="G6" s="1794"/>
      <c r="H6" s="1794"/>
      <c r="I6" s="1794"/>
      <c r="J6" s="1794"/>
      <c r="K6" s="1794"/>
      <c r="L6" s="1794"/>
      <c r="M6" s="1794"/>
      <c r="N6" s="1794"/>
      <c r="O6" s="1794"/>
      <c r="P6" s="1794"/>
      <c r="Q6" s="1794"/>
      <c r="R6" s="1794"/>
      <c r="S6" s="178"/>
      <c r="T6" s="793"/>
      <c r="U6" s="793"/>
    </row>
    <row r="7" spans="1:21" ht="0.75" customHeight="1">
      <c r="B7" s="864"/>
      <c r="C7" s="864"/>
      <c r="D7" s="864"/>
      <c r="E7" s="864"/>
      <c r="F7" s="864"/>
      <c r="G7" s="864"/>
      <c r="H7" s="864"/>
      <c r="I7" s="864"/>
      <c r="J7" s="864"/>
      <c r="K7" s="864"/>
      <c r="L7" s="864"/>
      <c r="M7" s="864"/>
      <c r="N7" s="864"/>
      <c r="O7" s="864"/>
      <c r="P7" s="864"/>
      <c r="Q7" s="864"/>
      <c r="R7" s="864"/>
      <c r="S7" s="161"/>
      <c r="T7" s="795"/>
    </row>
    <row r="8" spans="1:21" ht="18" customHeight="1">
      <c r="B8" s="1771" t="s">
        <v>497</v>
      </c>
      <c r="C8" s="1771"/>
      <c r="D8" s="860" t="s">
        <v>213</v>
      </c>
      <c r="E8" s="1795" t="str">
        <f>'VERİ GİRİŞİ'!B18</f>
        <v>E-45199961-841.02/ 120928280</v>
      </c>
      <c r="F8" s="1795"/>
      <c r="G8" s="1795"/>
      <c r="H8" s="1795"/>
      <c r="I8" s="1795"/>
      <c r="J8" s="865"/>
      <c r="K8" s="865"/>
      <c r="L8" s="865"/>
      <c r="M8" s="184"/>
      <c r="N8" s="184"/>
      <c r="O8" s="184"/>
      <c r="P8" s="184"/>
      <c r="Q8" s="1797">
        <f>'VERİ GİRİŞİ'!K8</f>
        <v>45631</v>
      </c>
      <c r="R8" s="1797"/>
      <c r="S8" s="179"/>
      <c r="T8" s="797"/>
    </row>
    <row r="9" spans="1:21" ht="15" customHeight="1">
      <c r="A9" s="990"/>
      <c r="B9" s="1783" t="s">
        <v>499</v>
      </c>
      <c r="C9" s="1783"/>
      <c r="D9" s="863" t="s">
        <v>213</v>
      </c>
      <c r="E9" s="1783" t="s">
        <v>498</v>
      </c>
      <c r="F9" s="1783"/>
      <c r="G9" s="1783"/>
      <c r="H9" s="1783"/>
      <c r="I9" s="863"/>
      <c r="J9" s="866"/>
      <c r="K9" s="866"/>
      <c r="L9" s="866"/>
      <c r="M9" s="867"/>
      <c r="N9" s="867"/>
      <c r="O9" s="868"/>
      <c r="P9" s="868"/>
      <c r="Q9" s="868"/>
      <c r="R9" s="868"/>
      <c r="S9" s="181"/>
      <c r="T9" s="798"/>
      <c r="U9" s="799"/>
    </row>
    <row r="10" spans="1:21" ht="7.5" customHeight="1">
      <c r="B10" s="182"/>
      <c r="C10" s="182"/>
      <c r="D10" s="182"/>
      <c r="E10" s="182"/>
      <c r="F10" s="182"/>
      <c r="G10" s="182"/>
      <c r="H10" s="182"/>
      <c r="I10" s="176"/>
      <c r="J10" s="176"/>
      <c r="K10" s="176"/>
      <c r="L10" s="176"/>
      <c r="M10" s="176"/>
      <c r="N10" s="176"/>
      <c r="O10" s="176"/>
      <c r="P10" s="176"/>
      <c r="Q10" s="176"/>
      <c r="R10" s="176"/>
      <c r="S10" s="176"/>
    </row>
    <row r="11" spans="1:21" ht="12.75" hidden="1" customHeight="1">
      <c r="B11" s="176"/>
      <c r="C11" s="176"/>
      <c r="D11" s="176"/>
      <c r="E11" s="176"/>
      <c r="F11" s="176"/>
      <c r="G11" s="176"/>
      <c r="H11" s="176"/>
      <c r="I11" s="182"/>
      <c r="J11" s="182"/>
      <c r="K11" s="182"/>
      <c r="L11" s="182"/>
      <c r="M11" s="182"/>
      <c r="N11" s="182"/>
      <c r="O11" s="182"/>
      <c r="P11" s="182"/>
      <c r="Q11" s="176"/>
      <c r="R11" s="176"/>
      <c r="S11" s="176"/>
    </row>
    <row r="12" spans="1:21" ht="13.5" customHeight="1">
      <c r="B12" s="176" t="s">
        <v>698</v>
      </c>
      <c r="C12" s="176"/>
      <c r="D12" s="176"/>
      <c r="E12" s="176" t="s">
        <v>699</v>
      </c>
      <c r="F12" s="176"/>
      <c r="G12" s="176"/>
      <c r="H12" s="176"/>
      <c r="I12" s="1801" t="s">
        <v>843</v>
      </c>
      <c r="J12" s="1801"/>
      <c r="K12" s="1801"/>
      <c r="L12" s="1801"/>
      <c r="M12" s="1801"/>
      <c r="N12" s="1801"/>
      <c r="O12" s="1801"/>
      <c r="P12" s="1801"/>
      <c r="Q12" s="183"/>
      <c r="R12" s="183"/>
      <c r="S12" s="176"/>
    </row>
    <row r="13" spans="1:21" ht="12.75" customHeight="1">
      <c r="B13" s="176"/>
      <c r="C13" s="176"/>
      <c r="D13" s="176"/>
      <c r="E13" s="176"/>
      <c r="F13" s="176"/>
      <c r="G13" s="176"/>
      <c r="H13" s="176"/>
      <c r="I13" s="182"/>
      <c r="J13" s="182"/>
      <c r="K13" s="182"/>
      <c r="L13" s="182"/>
      <c r="M13" s="182"/>
      <c r="N13" s="182"/>
      <c r="O13" s="1798" t="s">
        <v>827</v>
      </c>
      <c r="P13" s="1798"/>
      <c r="Q13" s="183"/>
      <c r="R13" s="183"/>
      <c r="S13" s="176"/>
    </row>
    <row r="14" spans="1:21" hidden="1">
      <c r="B14" s="176"/>
      <c r="C14" s="176"/>
      <c r="D14" s="176"/>
      <c r="E14" s="176"/>
      <c r="F14" s="176"/>
      <c r="G14" s="176"/>
      <c r="H14" s="176"/>
      <c r="I14" s="176"/>
      <c r="J14" s="176"/>
      <c r="K14" s="176"/>
      <c r="L14" s="176"/>
      <c r="M14" s="176"/>
      <c r="N14" s="176"/>
      <c r="O14" s="176"/>
      <c r="P14" s="176"/>
      <c r="Q14" s="176"/>
      <c r="R14" s="176"/>
      <c r="S14" s="176"/>
    </row>
    <row r="15" spans="1:21" ht="48.75" customHeight="1">
      <c r="B15" s="1796" t="s">
        <v>824</v>
      </c>
      <c r="C15" s="1796"/>
      <c r="D15" s="1796"/>
      <c r="E15" s="1796"/>
      <c r="F15" s="1796"/>
      <c r="G15" s="1796"/>
      <c r="H15" s="1796"/>
      <c r="I15" s="1796"/>
      <c r="J15" s="1796"/>
      <c r="K15" s="1796"/>
      <c r="L15" s="1796"/>
      <c r="M15" s="1796"/>
      <c r="N15" s="1796"/>
      <c r="O15" s="1796"/>
      <c r="P15" s="1796"/>
      <c r="Q15" s="1796"/>
      <c r="R15" s="1796"/>
      <c r="S15" s="150"/>
      <c r="T15" s="800"/>
      <c r="U15" s="800"/>
    </row>
    <row r="16" spans="1:21" ht="23.25" hidden="1" customHeight="1">
      <c r="B16" s="610"/>
      <c r="C16" s="610"/>
      <c r="D16" s="610"/>
      <c r="E16" s="610"/>
      <c r="F16" s="610"/>
      <c r="G16" s="610"/>
      <c r="H16" s="610"/>
      <c r="I16" s="610"/>
      <c r="J16" s="610"/>
      <c r="K16" s="610"/>
      <c r="L16" s="610"/>
      <c r="M16" s="610"/>
      <c r="N16" s="610"/>
      <c r="O16" s="610"/>
      <c r="P16" s="610"/>
      <c r="Q16" s="610"/>
      <c r="R16" s="610"/>
      <c r="S16" s="610"/>
      <c r="T16" s="790"/>
      <c r="U16" s="790"/>
    </row>
    <row r="17" spans="1:21" ht="24.75" hidden="1" customHeight="1">
      <c r="B17" s="1789"/>
      <c r="C17" s="1789"/>
      <c r="D17" s="1789"/>
      <c r="E17" s="1789"/>
      <c r="F17" s="1789"/>
      <c r="G17" s="1789"/>
      <c r="H17" s="1789"/>
      <c r="I17" s="1789"/>
      <c r="J17" s="1789"/>
      <c r="K17" s="1789"/>
      <c r="L17" s="1789"/>
      <c r="M17" s="1789"/>
      <c r="N17" s="1789"/>
      <c r="O17" s="1789"/>
      <c r="P17" s="1789"/>
      <c r="Q17" s="1789"/>
      <c r="R17" s="1789"/>
      <c r="S17" s="184"/>
      <c r="T17" s="801"/>
      <c r="U17" s="801"/>
    </row>
    <row r="18" spans="1:21" ht="30.75" hidden="1" customHeight="1">
      <c r="B18" s="184"/>
      <c r="C18" s="184"/>
      <c r="D18" s="184"/>
      <c r="E18" s="184"/>
      <c r="F18" s="184"/>
      <c r="G18" s="184"/>
      <c r="H18" s="184"/>
      <c r="I18" s="184"/>
      <c r="J18" s="184"/>
      <c r="K18" s="184"/>
      <c r="L18" s="184"/>
      <c r="M18" s="184"/>
      <c r="N18" s="184"/>
      <c r="O18" s="184"/>
      <c r="P18" s="184"/>
      <c r="Q18" s="184"/>
      <c r="R18" s="184"/>
      <c r="S18" s="184"/>
      <c r="T18" s="801"/>
      <c r="U18" s="801"/>
    </row>
    <row r="19" spans="1:21" ht="7.5" customHeight="1">
      <c r="B19" s="176"/>
      <c r="C19" s="176"/>
      <c r="D19" s="176"/>
      <c r="E19" s="176"/>
      <c r="F19" s="176"/>
      <c r="G19" s="176"/>
      <c r="H19" s="176"/>
      <c r="I19" s="185"/>
      <c r="J19" s="185"/>
      <c r="K19" s="185"/>
      <c r="L19" s="185"/>
      <c r="M19" s="176"/>
      <c r="N19" s="176"/>
      <c r="O19" s="176"/>
      <c r="P19" s="176"/>
      <c r="Q19" s="176"/>
      <c r="R19" s="176"/>
      <c r="S19" s="176"/>
    </row>
    <row r="20" spans="1:21" ht="1.5" customHeight="1">
      <c r="B20" s="176"/>
      <c r="C20" s="176"/>
      <c r="D20" s="176"/>
      <c r="E20" s="176"/>
      <c r="F20" s="176"/>
      <c r="G20" s="176"/>
      <c r="H20" s="176"/>
      <c r="I20" s="176"/>
      <c r="J20" s="176"/>
      <c r="K20" s="176"/>
      <c r="L20" s="176"/>
      <c r="M20" s="176"/>
      <c r="N20" s="176"/>
      <c r="O20" s="176"/>
      <c r="P20" s="176"/>
      <c r="Q20" s="176"/>
      <c r="R20" s="176"/>
      <c r="S20" s="176"/>
    </row>
    <row r="21" spans="1:21" ht="22.5" customHeight="1">
      <c r="B21" s="1784" t="str">
        <f>'VERİ GİRİŞİ'!C25</f>
        <v>Suat ÖZTOPRAK</v>
      </c>
      <c r="C21" s="1784"/>
      <c r="D21" s="1784"/>
      <c r="E21" s="1784"/>
      <c r="F21" s="1784"/>
      <c r="G21" s="1784"/>
      <c r="H21" s="817"/>
      <c r="I21" s="817"/>
      <c r="J21" s="817"/>
      <c r="K21" s="1784" t="str">
        <f>'VERİ GİRİŞİ'!C24</f>
        <v>Ferda Nur ALTUN</v>
      </c>
      <c r="L21" s="1784"/>
      <c r="M21" s="1784"/>
      <c r="N21" s="1784"/>
      <c r="O21" s="180"/>
      <c r="P21" s="1784" t="str">
        <f>'VERİ GİRİŞİ'!C23</f>
        <v>Mehmet Ali DİRİCAN</v>
      </c>
      <c r="Q21" s="1784"/>
      <c r="R21" s="1784"/>
      <c r="S21" s="176"/>
    </row>
    <row r="22" spans="1:21" ht="15" customHeight="1">
      <c r="B22" s="1785" t="str">
        <f>'VERİ GİRİŞİ'!E25</f>
        <v>Öğretmen</v>
      </c>
      <c r="C22" s="1785"/>
      <c r="D22" s="1785"/>
      <c r="E22" s="1785"/>
      <c r="F22" s="1785"/>
      <c r="G22" s="1785"/>
      <c r="H22" s="186"/>
      <c r="I22" s="186"/>
      <c r="J22" s="186"/>
      <c r="K22" s="1785" t="str">
        <f>'VERİ GİRİŞİ'!E24</f>
        <v>Öğretmen</v>
      </c>
      <c r="L22" s="1785"/>
      <c r="M22" s="1785"/>
      <c r="N22" s="1785"/>
      <c r="O22" s="176"/>
      <c r="P22" s="1785" t="str">
        <f>'VERİ GİRİŞİ'!E23</f>
        <v>Müdür Yardımcısı</v>
      </c>
      <c r="Q22" s="1785"/>
      <c r="R22" s="1785"/>
      <c r="S22" s="173"/>
      <c r="T22" s="802"/>
      <c r="U22" s="802"/>
    </row>
    <row r="23" spans="1:21" ht="15.75" customHeight="1">
      <c r="B23" s="1785">
        <f>'VERİ GİRİŞİ'!G25</f>
        <v>0</v>
      </c>
      <c r="C23" s="1785"/>
      <c r="D23" s="1785"/>
      <c r="E23" s="1785"/>
      <c r="F23" s="1785"/>
      <c r="G23" s="1785"/>
      <c r="H23" s="187"/>
      <c r="I23" s="182"/>
      <c r="J23" s="182"/>
      <c r="K23" s="1785">
        <f>'VERİ GİRİŞİ'!G24</f>
        <v>0</v>
      </c>
      <c r="L23" s="1785"/>
      <c r="M23" s="1785"/>
      <c r="N23" s="1785"/>
      <c r="O23" s="182"/>
      <c r="P23" s="1785">
        <f>'VERİ GİRİŞİ'!G23</f>
        <v>0</v>
      </c>
      <c r="Q23" s="1785"/>
      <c r="R23" s="1785"/>
      <c r="S23" s="173"/>
      <c r="T23" s="802"/>
      <c r="U23" s="802"/>
    </row>
    <row r="24" spans="1:21" ht="4.5" customHeight="1">
      <c r="B24" s="176"/>
      <c r="C24" s="176"/>
      <c r="D24" s="176"/>
      <c r="E24" s="176"/>
      <c r="F24" s="176"/>
      <c r="G24" s="176"/>
      <c r="H24" s="176"/>
      <c r="I24" s="176"/>
      <c r="J24" s="176"/>
      <c r="K24" s="176"/>
      <c r="L24" s="176"/>
      <c r="M24" s="176"/>
      <c r="N24" s="176"/>
      <c r="O24" s="176"/>
      <c r="P24" s="176"/>
      <c r="Q24" s="176"/>
      <c r="R24" s="176"/>
      <c r="S24" s="173"/>
      <c r="T24" s="802"/>
      <c r="U24" s="802"/>
    </row>
    <row r="25" spans="1:21" ht="15" customHeight="1">
      <c r="B25" s="1750" t="str">
        <f>'VERİ GİRİŞİ'!A40</f>
        <v>Satın Alınacak Malın</v>
      </c>
      <c r="C25" s="1751"/>
      <c r="D25" s="1751"/>
      <c r="E25" s="1751"/>
      <c r="F25" s="1751"/>
      <c r="G25" s="1751"/>
      <c r="H25" s="1751"/>
      <c r="I25" s="1751"/>
      <c r="J25" s="1751"/>
      <c r="K25" s="1751"/>
      <c r="L25" s="1751"/>
      <c r="M25" s="1751"/>
      <c r="N25" s="1751"/>
      <c r="O25" s="1790"/>
      <c r="P25" s="1612" t="s">
        <v>700</v>
      </c>
      <c r="Q25" s="1613"/>
      <c r="R25" s="1614"/>
      <c r="S25" s="173"/>
      <c r="T25" s="802"/>
      <c r="U25" s="802"/>
    </row>
    <row r="26" spans="1:21" ht="29.25" customHeight="1">
      <c r="B26" s="188" t="s">
        <v>310</v>
      </c>
      <c r="C26" s="1465" t="str">
        <f>'VERİ GİRİŞİ'!B42</f>
        <v>C İ N S İ</v>
      </c>
      <c r="D26" s="1485"/>
      <c r="E26" s="1485"/>
      <c r="F26" s="1485"/>
      <c r="G26" s="1485"/>
      <c r="H26" s="1466"/>
      <c r="I26" s="1786" t="str">
        <f>'VERİ GİRİŞİ'!F42</f>
        <v>ÖZELLİKLERİ</v>
      </c>
      <c r="J26" s="1787"/>
      <c r="K26" s="1787"/>
      <c r="L26" s="1787"/>
      <c r="M26" s="1788"/>
      <c r="N26" s="189" t="s">
        <v>701</v>
      </c>
      <c r="O26" s="190" t="s">
        <v>795</v>
      </c>
      <c r="P26" s="648" t="s">
        <v>782</v>
      </c>
      <c r="Q26" s="1799" t="s">
        <v>783</v>
      </c>
      <c r="R26" s="1800"/>
      <c r="S26" s="173"/>
      <c r="T26" s="802"/>
      <c r="U26" s="802"/>
    </row>
    <row r="27" spans="1:21" ht="14.25" customHeight="1">
      <c r="A27" s="989">
        <f t="shared" ref="A27:A90" si="0">IF(ISTEXT(C27),1,"")</f>
        <v>1</v>
      </c>
      <c r="B27" s="635">
        <f>'VERİ GİRİŞİ'!A43</f>
        <v>1</v>
      </c>
      <c r="C27" s="1486" t="str">
        <f>'VERİ GİRİŞİ'!B43</f>
        <v>A/4 FOTOKOPİ KAĞIDI</v>
      </c>
      <c r="D27" s="1487"/>
      <c r="E27" s="1487"/>
      <c r="F27" s="1487"/>
      <c r="G27" s="1487"/>
      <c r="H27" s="1488"/>
      <c r="I27" s="1791" t="str">
        <f>'VERİ GİRİŞİ'!F43</f>
        <v>80 GR</v>
      </c>
      <c r="J27" s="1792"/>
      <c r="K27" s="1792"/>
      <c r="L27" s="1792"/>
      <c r="M27" s="1793"/>
      <c r="N27" s="646" t="str">
        <f>'VERİ GİRİŞİ'!K43</f>
        <v>PAKET</v>
      </c>
      <c r="O27" s="1113">
        <f>'VERİ GİRİŞİ'!J43</f>
        <v>45</v>
      </c>
      <c r="P27" s="1116"/>
      <c r="Q27" s="1802">
        <f t="shared" ref="Q27:Q33" si="1">ROUND(SUM(O27*P27),2)</f>
        <v>0</v>
      </c>
      <c r="R27" s="1803"/>
      <c r="S27" s="173"/>
      <c r="T27" s="802"/>
      <c r="U27" s="802"/>
    </row>
    <row r="28" spans="1:21" ht="14.25" customHeight="1">
      <c r="A28" s="989" t="str">
        <f t="shared" si="0"/>
        <v/>
      </c>
      <c r="B28" s="637">
        <f>'VERİ GİRİŞİ'!A44</f>
        <v>0</v>
      </c>
      <c r="C28" s="1456">
        <f>'VERİ GİRİŞİ'!B44</f>
        <v>0</v>
      </c>
      <c r="D28" s="1457"/>
      <c r="E28" s="1457"/>
      <c r="F28" s="1457"/>
      <c r="G28" s="1457"/>
      <c r="H28" s="1458"/>
      <c r="I28" s="1730">
        <f>'VERİ GİRİŞİ'!F44</f>
        <v>0</v>
      </c>
      <c r="J28" s="1731"/>
      <c r="K28" s="1731"/>
      <c r="L28" s="1731"/>
      <c r="M28" s="1732"/>
      <c r="N28" s="647">
        <f>'VERİ GİRİŞİ'!K44</f>
        <v>0</v>
      </c>
      <c r="O28" s="1114">
        <f>'VERİ GİRİŞİ'!J44</f>
        <v>0</v>
      </c>
      <c r="P28" s="1117"/>
      <c r="Q28" s="1728">
        <f t="shared" si="1"/>
        <v>0</v>
      </c>
      <c r="R28" s="1729"/>
      <c r="S28" s="173"/>
      <c r="T28" s="802"/>
      <c r="U28" s="802"/>
    </row>
    <row r="29" spans="1:21" ht="14.25" customHeight="1">
      <c r="A29" s="989" t="str">
        <f t="shared" si="0"/>
        <v/>
      </c>
      <c r="B29" s="637">
        <f>'VERİ GİRİŞİ'!A45</f>
        <v>0</v>
      </c>
      <c r="C29" s="1456">
        <f>'VERİ GİRİŞİ'!B45</f>
        <v>0</v>
      </c>
      <c r="D29" s="1457"/>
      <c r="E29" s="1457"/>
      <c r="F29" s="1457"/>
      <c r="G29" s="1457"/>
      <c r="H29" s="1458"/>
      <c r="I29" s="1730">
        <f>'VERİ GİRİŞİ'!F45</f>
        <v>0</v>
      </c>
      <c r="J29" s="1731"/>
      <c r="K29" s="1731"/>
      <c r="L29" s="1731"/>
      <c r="M29" s="1732"/>
      <c r="N29" s="647">
        <f>'VERİ GİRİŞİ'!K45</f>
        <v>0</v>
      </c>
      <c r="O29" s="1114">
        <f>'VERİ GİRİŞİ'!J45</f>
        <v>0</v>
      </c>
      <c r="P29" s="1117"/>
      <c r="Q29" s="1728">
        <f t="shared" si="1"/>
        <v>0</v>
      </c>
      <c r="R29" s="1729"/>
      <c r="S29" s="173"/>
      <c r="T29" s="802"/>
      <c r="U29" s="802"/>
    </row>
    <row r="30" spans="1:21" ht="14.25" customHeight="1">
      <c r="A30" s="989" t="str">
        <f t="shared" si="0"/>
        <v/>
      </c>
      <c r="B30" s="637">
        <f>'VERİ GİRİŞİ'!A46</f>
        <v>0</v>
      </c>
      <c r="C30" s="1456">
        <f>'VERİ GİRİŞİ'!B46</f>
        <v>0</v>
      </c>
      <c r="D30" s="1457"/>
      <c r="E30" s="1457"/>
      <c r="F30" s="1457"/>
      <c r="G30" s="1457"/>
      <c r="H30" s="1458"/>
      <c r="I30" s="1730">
        <f>'VERİ GİRİŞİ'!F46</f>
        <v>0</v>
      </c>
      <c r="J30" s="1731"/>
      <c r="K30" s="1731"/>
      <c r="L30" s="1731"/>
      <c r="M30" s="1732"/>
      <c r="N30" s="647">
        <f>'VERİ GİRİŞİ'!K46</f>
        <v>0</v>
      </c>
      <c r="O30" s="1114">
        <f>'VERİ GİRİŞİ'!J46</f>
        <v>0</v>
      </c>
      <c r="P30" s="1117"/>
      <c r="Q30" s="1728">
        <f t="shared" si="1"/>
        <v>0</v>
      </c>
      <c r="R30" s="1729"/>
      <c r="S30" s="173"/>
      <c r="T30" s="802"/>
      <c r="U30" s="802"/>
    </row>
    <row r="31" spans="1:21" ht="14.25" customHeight="1">
      <c r="A31" s="989" t="str">
        <f t="shared" si="0"/>
        <v/>
      </c>
      <c r="B31" s="637">
        <f>'VERİ GİRİŞİ'!A47</f>
        <v>0</v>
      </c>
      <c r="C31" s="1456">
        <f>'VERİ GİRİŞİ'!B47</f>
        <v>0</v>
      </c>
      <c r="D31" s="1457"/>
      <c r="E31" s="1457"/>
      <c r="F31" s="1457"/>
      <c r="G31" s="1457"/>
      <c r="H31" s="1458"/>
      <c r="I31" s="1730">
        <f>'VERİ GİRİŞİ'!F47</f>
        <v>0</v>
      </c>
      <c r="J31" s="1731"/>
      <c r="K31" s="1731"/>
      <c r="L31" s="1731"/>
      <c r="M31" s="1732"/>
      <c r="N31" s="647">
        <f>'VERİ GİRİŞİ'!K47</f>
        <v>0</v>
      </c>
      <c r="O31" s="1114">
        <f>'VERİ GİRİŞİ'!J47</f>
        <v>0</v>
      </c>
      <c r="P31" s="1117"/>
      <c r="Q31" s="1728">
        <f t="shared" si="1"/>
        <v>0</v>
      </c>
      <c r="R31" s="1729"/>
      <c r="S31" s="173"/>
      <c r="T31" s="802"/>
      <c r="U31" s="802"/>
    </row>
    <row r="32" spans="1:21" ht="14.25" customHeight="1">
      <c r="A32" s="989" t="str">
        <f t="shared" si="0"/>
        <v/>
      </c>
      <c r="B32" s="637">
        <f>'VERİ GİRİŞİ'!A48</f>
        <v>0</v>
      </c>
      <c r="C32" s="1456">
        <f>'VERİ GİRİŞİ'!B48</f>
        <v>0</v>
      </c>
      <c r="D32" s="1457"/>
      <c r="E32" s="1457"/>
      <c r="F32" s="1457"/>
      <c r="G32" s="1457"/>
      <c r="H32" s="1458"/>
      <c r="I32" s="1730">
        <f>'VERİ GİRİŞİ'!F48</f>
        <v>0</v>
      </c>
      <c r="J32" s="1731"/>
      <c r="K32" s="1731"/>
      <c r="L32" s="1731"/>
      <c r="M32" s="1732"/>
      <c r="N32" s="647">
        <f>'VERİ GİRİŞİ'!K48</f>
        <v>0</v>
      </c>
      <c r="O32" s="1114">
        <f>'VERİ GİRİŞİ'!J48</f>
        <v>0</v>
      </c>
      <c r="P32" s="1117"/>
      <c r="Q32" s="1728">
        <f t="shared" si="1"/>
        <v>0</v>
      </c>
      <c r="R32" s="1729"/>
      <c r="S32" s="173"/>
      <c r="T32" s="802"/>
      <c r="U32" s="802"/>
    </row>
    <row r="33" spans="1:21" ht="14.25" customHeight="1">
      <c r="A33" s="989" t="str">
        <f t="shared" si="0"/>
        <v/>
      </c>
      <c r="B33" s="637">
        <f>'VERİ GİRİŞİ'!A49</f>
        <v>0</v>
      </c>
      <c r="C33" s="1456">
        <f>'VERİ GİRİŞİ'!B49</f>
        <v>0</v>
      </c>
      <c r="D33" s="1457"/>
      <c r="E33" s="1457"/>
      <c r="F33" s="1457"/>
      <c r="G33" s="1457"/>
      <c r="H33" s="1458"/>
      <c r="I33" s="1730">
        <f>'VERİ GİRİŞİ'!F49</f>
        <v>0</v>
      </c>
      <c r="J33" s="1731"/>
      <c r="K33" s="1731"/>
      <c r="L33" s="1731"/>
      <c r="M33" s="1732"/>
      <c r="N33" s="647">
        <f>'VERİ GİRİŞİ'!K49</f>
        <v>0</v>
      </c>
      <c r="O33" s="1114">
        <f>'VERİ GİRİŞİ'!J49</f>
        <v>0</v>
      </c>
      <c r="P33" s="1117"/>
      <c r="Q33" s="1728">
        <f t="shared" si="1"/>
        <v>0</v>
      </c>
      <c r="R33" s="1729"/>
      <c r="S33" s="173"/>
      <c r="T33" s="802"/>
      <c r="U33" s="802"/>
    </row>
    <row r="34" spans="1:21" ht="14.25" customHeight="1">
      <c r="A34" s="989" t="str">
        <f t="shared" si="0"/>
        <v/>
      </c>
      <c r="B34" s="637">
        <f>'VERİ GİRİŞİ'!A50</f>
        <v>0</v>
      </c>
      <c r="C34" s="1456">
        <f>'VERİ GİRİŞİ'!B50</f>
        <v>0</v>
      </c>
      <c r="D34" s="1457"/>
      <c r="E34" s="1457"/>
      <c r="F34" s="1457"/>
      <c r="G34" s="1457"/>
      <c r="H34" s="1458"/>
      <c r="I34" s="1730">
        <f>'VERİ GİRİŞİ'!F50</f>
        <v>0</v>
      </c>
      <c r="J34" s="1731"/>
      <c r="K34" s="1731"/>
      <c r="L34" s="1731"/>
      <c r="M34" s="1732"/>
      <c r="N34" s="647">
        <f>'VERİ GİRİŞİ'!K50</f>
        <v>0</v>
      </c>
      <c r="O34" s="1114">
        <f>'VERİ GİRİŞİ'!J50</f>
        <v>0</v>
      </c>
      <c r="P34" s="1117"/>
      <c r="Q34" s="1728">
        <f>ROUND(SUM(O34*P34),2)</f>
        <v>0</v>
      </c>
      <c r="R34" s="1729"/>
      <c r="S34" s="173"/>
      <c r="T34" s="802"/>
      <c r="U34" s="802"/>
    </row>
    <row r="35" spans="1:21" ht="14.25" customHeight="1">
      <c r="A35" s="989" t="str">
        <f t="shared" si="0"/>
        <v/>
      </c>
      <c r="B35" s="637">
        <f>'VERİ GİRİŞİ'!A51</f>
        <v>0</v>
      </c>
      <c r="C35" s="1456">
        <f>'VERİ GİRİŞİ'!B51</f>
        <v>0</v>
      </c>
      <c r="D35" s="1457"/>
      <c r="E35" s="1457"/>
      <c r="F35" s="1457"/>
      <c r="G35" s="1457"/>
      <c r="H35" s="1458"/>
      <c r="I35" s="1730">
        <f>'VERİ GİRİŞİ'!F51</f>
        <v>0</v>
      </c>
      <c r="J35" s="1731"/>
      <c r="K35" s="1731"/>
      <c r="L35" s="1731"/>
      <c r="M35" s="1732"/>
      <c r="N35" s="647">
        <f>'VERİ GİRİŞİ'!K51</f>
        <v>0</v>
      </c>
      <c r="O35" s="1114">
        <f>'VERİ GİRİŞİ'!J51</f>
        <v>0</v>
      </c>
      <c r="P35" s="1117"/>
      <c r="Q35" s="1728">
        <f>ROUND(SUM(O35*P35),2)</f>
        <v>0</v>
      </c>
      <c r="R35" s="1729"/>
      <c r="S35" s="173"/>
      <c r="T35" s="802"/>
      <c r="U35" s="802"/>
    </row>
    <row r="36" spans="1:21" ht="14.25" customHeight="1">
      <c r="A36" s="989" t="str">
        <f t="shared" si="0"/>
        <v/>
      </c>
      <c r="B36" s="637">
        <f>'VERİ GİRİŞİ'!A52</f>
        <v>0</v>
      </c>
      <c r="C36" s="1456">
        <f>'VERİ GİRİŞİ'!B52</f>
        <v>0</v>
      </c>
      <c r="D36" s="1457"/>
      <c r="E36" s="1457"/>
      <c r="F36" s="1457"/>
      <c r="G36" s="1457"/>
      <c r="H36" s="1458"/>
      <c r="I36" s="1730">
        <f>'VERİ GİRİŞİ'!F52</f>
        <v>0</v>
      </c>
      <c r="J36" s="1731"/>
      <c r="K36" s="1731"/>
      <c r="L36" s="1731"/>
      <c r="M36" s="1732"/>
      <c r="N36" s="647">
        <f>'VERİ GİRİŞİ'!K52</f>
        <v>0</v>
      </c>
      <c r="O36" s="1114">
        <f>'VERİ GİRİŞİ'!J52</f>
        <v>0</v>
      </c>
      <c r="P36" s="1117"/>
      <c r="Q36" s="1728">
        <f>ROUND(SUM(O36*P36),2)</f>
        <v>0</v>
      </c>
      <c r="R36" s="1729"/>
      <c r="S36" s="173"/>
      <c r="T36" s="802"/>
      <c r="U36" s="802"/>
    </row>
    <row r="37" spans="1:21" ht="14.25" customHeight="1">
      <c r="A37" s="989" t="str">
        <f t="shared" si="0"/>
        <v/>
      </c>
      <c r="B37" s="637">
        <f>'VERİ GİRİŞİ'!A53</f>
        <v>0</v>
      </c>
      <c r="C37" s="1456">
        <f>'VERİ GİRİŞİ'!B53</f>
        <v>0</v>
      </c>
      <c r="D37" s="1457"/>
      <c r="E37" s="1457"/>
      <c r="F37" s="1457"/>
      <c r="G37" s="1457"/>
      <c r="H37" s="1458"/>
      <c r="I37" s="1730">
        <f>'VERİ GİRİŞİ'!F53</f>
        <v>0</v>
      </c>
      <c r="J37" s="1731"/>
      <c r="K37" s="1731"/>
      <c r="L37" s="1731"/>
      <c r="M37" s="1732"/>
      <c r="N37" s="647">
        <f>'VERİ GİRİŞİ'!K53</f>
        <v>0</v>
      </c>
      <c r="O37" s="1114">
        <f>'VERİ GİRİŞİ'!J53</f>
        <v>0</v>
      </c>
      <c r="P37" s="1117"/>
      <c r="Q37" s="1728">
        <f>ROUND(SUM(O37*P37),2)</f>
        <v>0</v>
      </c>
      <c r="R37" s="1729"/>
      <c r="S37" s="173"/>
      <c r="T37" s="802"/>
      <c r="U37" s="802"/>
    </row>
    <row r="38" spans="1:21" ht="14.25" customHeight="1">
      <c r="A38" s="989" t="str">
        <f t="shared" si="0"/>
        <v/>
      </c>
      <c r="B38" s="637">
        <f>'VERİ GİRİŞİ'!A54</f>
        <v>0</v>
      </c>
      <c r="C38" s="1456">
        <f>'VERİ GİRİŞİ'!B54</f>
        <v>0</v>
      </c>
      <c r="D38" s="1457"/>
      <c r="E38" s="1457"/>
      <c r="F38" s="1457"/>
      <c r="G38" s="1457"/>
      <c r="H38" s="1458"/>
      <c r="I38" s="1730">
        <f>'VERİ GİRİŞİ'!F54</f>
        <v>0</v>
      </c>
      <c r="J38" s="1731"/>
      <c r="K38" s="1731"/>
      <c r="L38" s="1731"/>
      <c r="M38" s="1732"/>
      <c r="N38" s="647">
        <f>'VERİ GİRİŞİ'!K54</f>
        <v>0</v>
      </c>
      <c r="O38" s="1114">
        <f>'VERİ GİRİŞİ'!J54</f>
        <v>0</v>
      </c>
      <c r="P38" s="1117"/>
      <c r="Q38" s="1728">
        <f>ROUND(SUM(O38*P38),2)</f>
        <v>0</v>
      </c>
      <c r="R38" s="1729"/>
      <c r="S38" s="173"/>
      <c r="T38" s="802"/>
      <c r="U38" s="802"/>
    </row>
    <row r="39" spans="1:21" ht="14.25" customHeight="1">
      <c r="A39" s="989" t="str">
        <f t="shared" si="0"/>
        <v/>
      </c>
      <c r="B39" s="637">
        <f>'VERİ GİRİŞİ'!A55</f>
        <v>0</v>
      </c>
      <c r="C39" s="1456">
        <f>'VERİ GİRİŞİ'!B55</f>
        <v>0</v>
      </c>
      <c r="D39" s="1457"/>
      <c r="E39" s="1457"/>
      <c r="F39" s="1457"/>
      <c r="G39" s="1457"/>
      <c r="H39" s="1458"/>
      <c r="I39" s="1730">
        <f>'VERİ GİRİŞİ'!F55</f>
        <v>0</v>
      </c>
      <c r="J39" s="1731"/>
      <c r="K39" s="1731"/>
      <c r="L39" s="1731"/>
      <c r="M39" s="1732"/>
      <c r="N39" s="647">
        <f>'VERİ GİRİŞİ'!K55</f>
        <v>0</v>
      </c>
      <c r="O39" s="1114">
        <f>'VERİ GİRİŞİ'!J55</f>
        <v>0</v>
      </c>
      <c r="P39" s="1117"/>
      <c r="Q39" s="1728">
        <f t="shared" ref="Q39:Q89" si="2">ROUND(SUM(O39*P39),2)</f>
        <v>0</v>
      </c>
      <c r="R39" s="1729"/>
      <c r="S39" s="173"/>
      <c r="T39" s="802"/>
      <c r="U39" s="802"/>
    </row>
    <row r="40" spans="1:21" ht="14.25" customHeight="1">
      <c r="A40" s="989" t="str">
        <f t="shared" si="0"/>
        <v/>
      </c>
      <c r="B40" s="637">
        <f>'VERİ GİRİŞİ'!A56</f>
        <v>0</v>
      </c>
      <c r="C40" s="1456">
        <f>'VERİ GİRİŞİ'!B56</f>
        <v>0</v>
      </c>
      <c r="D40" s="1457"/>
      <c r="E40" s="1457"/>
      <c r="F40" s="1457"/>
      <c r="G40" s="1457"/>
      <c r="H40" s="1458"/>
      <c r="I40" s="1730">
        <f>'VERİ GİRİŞİ'!F56</f>
        <v>0</v>
      </c>
      <c r="J40" s="1731"/>
      <c r="K40" s="1731"/>
      <c r="L40" s="1731"/>
      <c r="M40" s="1732"/>
      <c r="N40" s="647">
        <f>'VERİ GİRİŞİ'!K56</f>
        <v>0</v>
      </c>
      <c r="O40" s="1114">
        <f>'VERİ GİRİŞİ'!J56</f>
        <v>0</v>
      </c>
      <c r="P40" s="1117"/>
      <c r="Q40" s="1728">
        <f t="shared" si="2"/>
        <v>0</v>
      </c>
      <c r="R40" s="1729"/>
      <c r="S40" s="173"/>
      <c r="T40" s="802"/>
      <c r="U40" s="802"/>
    </row>
    <row r="41" spans="1:21" ht="14.25" customHeight="1">
      <c r="A41" s="989" t="str">
        <f t="shared" si="0"/>
        <v/>
      </c>
      <c r="B41" s="637">
        <f>'VERİ GİRİŞİ'!A57</f>
        <v>0</v>
      </c>
      <c r="C41" s="1456">
        <f>'VERİ GİRİŞİ'!B57</f>
        <v>0</v>
      </c>
      <c r="D41" s="1457"/>
      <c r="E41" s="1457"/>
      <c r="F41" s="1457"/>
      <c r="G41" s="1457"/>
      <c r="H41" s="1458"/>
      <c r="I41" s="1730">
        <f>'VERİ GİRİŞİ'!F57</f>
        <v>0</v>
      </c>
      <c r="J41" s="1731"/>
      <c r="K41" s="1731"/>
      <c r="L41" s="1731"/>
      <c r="M41" s="1732"/>
      <c r="N41" s="647">
        <f>'VERİ GİRİŞİ'!K57</f>
        <v>0</v>
      </c>
      <c r="O41" s="1114">
        <f>'VERİ GİRİŞİ'!J57</f>
        <v>0</v>
      </c>
      <c r="P41" s="1117"/>
      <c r="Q41" s="1728">
        <f t="shared" si="2"/>
        <v>0</v>
      </c>
      <c r="R41" s="1729"/>
      <c r="S41" s="173"/>
      <c r="T41" s="802"/>
      <c r="U41" s="802"/>
    </row>
    <row r="42" spans="1:21" ht="14.25" customHeight="1">
      <c r="A42" s="989" t="str">
        <f t="shared" si="0"/>
        <v/>
      </c>
      <c r="B42" s="637">
        <f>'VERİ GİRİŞİ'!A58</f>
        <v>0</v>
      </c>
      <c r="C42" s="1456">
        <f>'VERİ GİRİŞİ'!B58</f>
        <v>0</v>
      </c>
      <c r="D42" s="1457"/>
      <c r="E42" s="1457"/>
      <c r="F42" s="1457"/>
      <c r="G42" s="1457"/>
      <c r="H42" s="1458"/>
      <c r="I42" s="1730">
        <f>'VERİ GİRİŞİ'!F58</f>
        <v>0</v>
      </c>
      <c r="J42" s="1731"/>
      <c r="K42" s="1731"/>
      <c r="L42" s="1731"/>
      <c r="M42" s="1732"/>
      <c r="N42" s="647">
        <f>'VERİ GİRİŞİ'!K58</f>
        <v>0</v>
      </c>
      <c r="O42" s="1114">
        <f>'VERİ GİRİŞİ'!J58</f>
        <v>0</v>
      </c>
      <c r="P42" s="1117"/>
      <c r="Q42" s="1728">
        <f t="shared" si="2"/>
        <v>0</v>
      </c>
      <c r="R42" s="1729"/>
      <c r="S42" s="173"/>
      <c r="T42" s="802"/>
      <c r="U42" s="802"/>
    </row>
    <row r="43" spans="1:21" ht="14.25" customHeight="1">
      <c r="A43" s="989" t="str">
        <f t="shared" si="0"/>
        <v/>
      </c>
      <c r="B43" s="637">
        <f>'VERİ GİRİŞİ'!A59</f>
        <v>0</v>
      </c>
      <c r="C43" s="1456">
        <f>'VERİ GİRİŞİ'!B59</f>
        <v>0</v>
      </c>
      <c r="D43" s="1457"/>
      <c r="E43" s="1457"/>
      <c r="F43" s="1457"/>
      <c r="G43" s="1457"/>
      <c r="H43" s="1458"/>
      <c r="I43" s="1730">
        <f>'VERİ GİRİŞİ'!F59</f>
        <v>0</v>
      </c>
      <c r="J43" s="1731"/>
      <c r="K43" s="1731"/>
      <c r="L43" s="1731"/>
      <c r="M43" s="1732"/>
      <c r="N43" s="647">
        <f>'VERİ GİRİŞİ'!K59</f>
        <v>0</v>
      </c>
      <c r="O43" s="1114">
        <f>'VERİ GİRİŞİ'!J59</f>
        <v>0</v>
      </c>
      <c r="P43" s="1117"/>
      <c r="Q43" s="1728">
        <f t="shared" si="2"/>
        <v>0</v>
      </c>
      <c r="R43" s="1729"/>
      <c r="S43" s="173"/>
      <c r="T43" s="802"/>
      <c r="U43" s="802"/>
    </row>
    <row r="44" spans="1:21" ht="14.25" customHeight="1">
      <c r="A44" s="989" t="str">
        <f t="shared" si="0"/>
        <v/>
      </c>
      <c r="B44" s="637">
        <f>'VERİ GİRİŞİ'!A60</f>
        <v>0</v>
      </c>
      <c r="C44" s="1456">
        <f>'VERİ GİRİŞİ'!B60</f>
        <v>0</v>
      </c>
      <c r="D44" s="1457"/>
      <c r="E44" s="1457"/>
      <c r="F44" s="1457"/>
      <c r="G44" s="1457"/>
      <c r="H44" s="1458"/>
      <c r="I44" s="1730">
        <f>'VERİ GİRİŞİ'!F60</f>
        <v>0</v>
      </c>
      <c r="J44" s="1731"/>
      <c r="K44" s="1731"/>
      <c r="L44" s="1731"/>
      <c r="M44" s="1732"/>
      <c r="N44" s="647">
        <f>'VERİ GİRİŞİ'!K60</f>
        <v>0</v>
      </c>
      <c r="O44" s="1114">
        <f>'VERİ GİRİŞİ'!J60</f>
        <v>0</v>
      </c>
      <c r="P44" s="1117"/>
      <c r="Q44" s="1728">
        <f t="shared" si="2"/>
        <v>0</v>
      </c>
      <c r="R44" s="1729"/>
      <c r="S44" s="173"/>
      <c r="T44" s="802"/>
      <c r="U44" s="802"/>
    </row>
    <row r="45" spans="1:21" ht="14.25" customHeight="1">
      <c r="A45" s="989" t="str">
        <f t="shared" si="0"/>
        <v/>
      </c>
      <c r="B45" s="637">
        <f>'VERİ GİRİŞİ'!A61</f>
        <v>0</v>
      </c>
      <c r="C45" s="1456">
        <f>'VERİ GİRİŞİ'!B61</f>
        <v>0</v>
      </c>
      <c r="D45" s="1457"/>
      <c r="E45" s="1457"/>
      <c r="F45" s="1457"/>
      <c r="G45" s="1457"/>
      <c r="H45" s="1458"/>
      <c r="I45" s="1730">
        <f>'VERİ GİRİŞİ'!F61</f>
        <v>0</v>
      </c>
      <c r="J45" s="1731"/>
      <c r="K45" s="1731"/>
      <c r="L45" s="1731"/>
      <c r="M45" s="1732"/>
      <c r="N45" s="647">
        <f>'VERİ GİRİŞİ'!K61</f>
        <v>0</v>
      </c>
      <c r="O45" s="1114">
        <f>'VERİ GİRİŞİ'!J61</f>
        <v>0</v>
      </c>
      <c r="P45" s="1117"/>
      <c r="Q45" s="1728">
        <f t="shared" si="2"/>
        <v>0</v>
      </c>
      <c r="R45" s="1729"/>
      <c r="S45" s="173"/>
      <c r="T45" s="802"/>
      <c r="U45" s="802"/>
    </row>
    <row r="46" spans="1:21" ht="14.25" customHeight="1">
      <c r="A46" s="989" t="str">
        <f t="shared" si="0"/>
        <v/>
      </c>
      <c r="B46" s="637">
        <f>'VERİ GİRİŞİ'!A62</f>
        <v>0</v>
      </c>
      <c r="C46" s="1456">
        <f>'VERİ GİRİŞİ'!B62</f>
        <v>0</v>
      </c>
      <c r="D46" s="1457"/>
      <c r="E46" s="1457"/>
      <c r="F46" s="1457"/>
      <c r="G46" s="1457"/>
      <c r="H46" s="1458"/>
      <c r="I46" s="1730">
        <f>'VERİ GİRİŞİ'!F62</f>
        <v>0</v>
      </c>
      <c r="J46" s="1731"/>
      <c r="K46" s="1731"/>
      <c r="L46" s="1731"/>
      <c r="M46" s="1732"/>
      <c r="N46" s="647">
        <f>'VERİ GİRİŞİ'!K62</f>
        <v>0</v>
      </c>
      <c r="O46" s="1114">
        <f>'VERİ GİRİŞİ'!J62</f>
        <v>0</v>
      </c>
      <c r="P46" s="1117"/>
      <c r="Q46" s="1728">
        <f t="shared" si="2"/>
        <v>0</v>
      </c>
      <c r="R46" s="1729"/>
      <c r="S46" s="173"/>
      <c r="T46" s="802"/>
      <c r="U46" s="802"/>
    </row>
    <row r="47" spans="1:21" ht="14.25" customHeight="1">
      <c r="A47" s="989" t="str">
        <f t="shared" si="0"/>
        <v/>
      </c>
      <c r="B47" s="637">
        <f>'VERİ GİRİŞİ'!A63</f>
        <v>0</v>
      </c>
      <c r="C47" s="1456">
        <f>'VERİ GİRİŞİ'!B63</f>
        <v>0</v>
      </c>
      <c r="D47" s="1457"/>
      <c r="E47" s="1457"/>
      <c r="F47" s="1457"/>
      <c r="G47" s="1457"/>
      <c r="H47" s="1458"/>
      <c r="I47" s="1730">
        <f>'VERİ GİRİŞİ'!F63</f>
        <v>0</v>
      </c>
      <c r="J47" s="1731"/>
      <c r="K47" s="1731"/>
      <c r="L47" s="1731"/>
      <c r="M47" s="1732"/>
      <c r="N47" s="647">
        <f>'VERİ GİRİŞİ'!K63</f>
        <v>0</v>
      </c>
      <c r="O47" s="1114">
        <f>'VERİ GİRİŞİ'!J63</f>
        <v>0</v>
      </c>
      <c r="P47" s="1117"/>
      <c r="Q47" s="1728">
        <f t="shared" si="2"/>
        <v>0</v>
      </c>
      <c r="R47" s="1729"/>
      <c r="S47" s="173"/>
      <c r="T47" s="802"/>
      <c r="U47" s="802"/>
    </row>
    <row r="48" spans="1:21" ht="14.25" customHeight="1">
      <c r="A48" s="989" t="str">
        <f t="shared" si="0"/>
        <v/>
      </c>
      <c r="B48" s="637">
        <f>'VERİ GİRİŞİ'!A64</f>
        <v>0</v>
      </c>
      <c r="C48" s="1456">
        <f>'VERİ GİRİŞİ'!B64</f>
        <v>0</v>
      </c>
      <c r="D48" s="1457"/>
      <c r="E48" s="1457"/>
      <c r="F48" s="1457"/>
      <c r="G48" s="1457"/>
      <c r="H48" s="1458"/>
      <c r="I48" s="1730">
        <f>'VERİ GİRİŞİ'!F64</f>
        <v>0</v>
      </c>
      <c r="J48" s="1731"/>
      <c r="K48" s="1731"/>
      <c r="L48" s="1731"/>
      <c r="M48" s="1732"/>
      <c r="N48" s="647">
        <f>'VERİ GİRİŞİ'!K64</f>
        <v>0</v>
      </c>
      <c r="O48" s="1114">
        <f>'VERİ GİRİŞİ'!J64</f>
        <v>0</v>
      </c>
      <c r="P48" s="1117"/>
      <c r="Q48" s="1728">
        <f t="shared" si="2"/>
        <v>0</v>
      </c>
      <c r="R48" s="1729"/>
      <c r="S48" s="173"/>
      <c r="T48" s="802"/>
      <c r="U48" s="802"/>
    </row>
    <row r="49" spans="1:21" ht="14.25" customHeight="1">
      <c r="A49" s="989" t="str">
        <f t="shared" si="0"/>
        <v/>
      </c>
      <c r="B49" s="637">
        <f>'VERİ GİRİŞİ'!A65</f>
        <v>0</v>
      </c>
      <c r="C49" s="1456">
        <f>'VERİ GİRİŞİ'!B65</f>
        <v>0</v>
      </c>
      <c r="D49" s="1457"/>
      <c r="E49" s="1457"/>
      <c r="F49" s="1457"/>
      <c r="G49" s="1457"/>
      <c r="H49" s="1458"/>
      <c r="I49" s="1730">
        <f>'VERİ GİRİŞİ'!F65</f>
        <v>0</v>
      </c>
      <c r="J49" s="1731"/>
      <c r="K49" s="1731"/>
      <c r="L49" s="1731"/>
      <c r="M49" s="1732"/>
      <c r="N49" s="647">
        <f>'VERİ GİRİŞİ'!K65</f>
        <v>0</v>
      </c>
      <c r="O49" s="1114">
        <f>'VERİ GİRİŞİ'!J65</f>
        <v>0</v>
      </c>
      <c r="P49" s="1117"/>
      <c r="Q49" s="1728">
        <f t="shared" si="2"/>
        <v>0</v>
      </c>
      <c r="R49" s="1729"/>
      <c r="S49" s="173"/>
      <c r="T49" s="802"/>
      <c r="U49" s="802"/>
    </row>
    <row r="50" spans="1:21" ht="14.25" customHeight="1">
      <c r="A50" s="989" t="str">
        <f t="shared" si="0"/>
        <v/>
      </c>
      <c r="B50" s="637">
        <f>'VERİ GİRİŞİ'!A66</f>
        <v>0</v>
      </c>
      <c r="C50" s="1456">
        <f>'VERİ GİRİŞİ'!B66</f>
        <v>0</v>
      </c>
      <c r="D50" s="1457"/>
      <c r="E50" s="1457"/>
      <c r="F50" s="1457"/>
      <c r="G50" s="1457"/>
      <c r="H50" s="1458"/>
      <c r="I50" s="1730">
        <f>'VERİ GİRİŞİ'!F66</f>
        <v>0</v>
      </c>
      <c r="J50" s="1731"/>
      <c r="K50" s="1731"/>
      <c r="L50" s="1731"/>
      <c r="M50" s="1732"/>
      <c r="N50" s="647">
        <f>'VERİ GİRİŞİ'!K66</f>
        <v>0</v>
      </c>
      <c r="O50" s="1114">
        <f>'VERİ GİRİŞİ'!J66</f>
        <v>0</v>
      </c>
      <c r="P50" s="1117"/>
      <c r="Q50" s="1728">
        <f t="shared" si="2"/>
        <v>0</v>
      </c>
      <c r="R50" s="1729"/>
      <c r="S50" s="173"/>
      <c r="T50" s="802"/>
      <c r="U50" s="802"/>
    </row>
    <row r="51" spans="1:21" ht="14.25" customHeight="1">
      <c r="A51" s="989" t="str">
        <f t="shared" si="0"/>
        <v/>
      </c>
      <c r="B51" s="637">
        <f>'VERİ GİRİŞİ'!A67</f>
        <v>0</v>
      </c>
      <c r="C51" s="1456">
        <f>'VERİ GİRİŞİ'!B67</f>
        <v>0</v>
      </c>
      <c r="D51" s="1457"/>
      <c r="E51" s="1457"/>
      <c r="F51" s="1457"/>
      <c r="G51" s="1457"/>
      <c r="H51" s="1458"/>
      <c r="I51" s="1730">
        <f>'VERİ GİRİŞİ'!F67</f>
        <v>0</v>
      </c>
      <c r="J51" s="1731"/>
      <c r="K51" s="1731"/>
      <c r="L51" s="1731"/>
      <c r="M51" s="1732"/>
      <c r="N51" s="647">
        <f>'VERİ GİRİŞİ'!K67</f>
        <v>0</v>
      </c>
      <c r="O51" s="1114">
        <f>'VERİ GİRİŞİ'!J67</f>
        <v>0</v>
      </c>
      <c r="P51" s="1117"/>
      <c r="Q51" s="1728">
        <f t="shared" si="2"/>
        <v>0</v>
      </c>
      <c r="R51" s="1729"/>
      <c r="S51" s="173"/>
      <c r="T51" s="802"/>
      <c r="U51" s="802"/>
    </row>
    <row r="52" spans="1:21" ht="14.25" customHeight="1">
      <c r="A52" s="989" t="str">
        <f t="shared" si="0"/>
        <v/>
      </c>
      <c r="B52" s="637">
        <f>'VERİ GİRİŞİ'!A68</f>
        <v>0</v>
      </c>
      <c r="C52" s="1456">
        <f>'VERİ GİRİŞİ'!B68</f>
        <v>0</v>
      </c>
      <c r="D52" s="1457"/>
      <c r="E52" s="1457"/>
      <c r="F52" s="1457"/>
      <c r="G52" s="1457"/>
      <c r="H52" s="1458"/>
      <c r="I52" s="1730">
        <f>'VERİ GİRİŞİ'!F68</f>
        <v>0</v>
      </c>
      <c r="J52" s="1731"/>
      <c r="K52" s="1731"/>
      <c r="L52" s="1731"/>
      <c r="M52" s="1732"/>
      <c r="N52" s="647">
        <f>'VERİ GİRİŞİ'!K68</f>
        <v>0</v>
      </c>
      <c r="O52" s="1114">
        <f>'VERİ GİRİŞİ'!J68</f>
        <v>0</v>
      </c>
      <c r="P52" s="1117"/>
      <c r="Q52" s="1728">
        <f t="shared" si="2"/>
        <v>0</v>
      </c>
      <c r="R52" s="1729"/>
      <c r="S52" s="173"/>
      <c r="T52" s="802"/>
      <c r="U52" s="802"/>
    </row>
    <row r="53" spans="1:21" ht="14.25" customHeight="1">
      <c r="A53" s="989" t="str">
        <f t="shared" si="0"/>
        <v/>
      </c>
      <c r="B53" s="637">
        <f>'VERİ GİRİŞİ'!A69</f>
        <v>0</v>
      </c>
      <c r="C53" s="1456">
        <f>'VERİ GİRİŞİ'!B69</f>
        <v>0</v>
      </c>
      <c r="D53" s="1457"/>
      <c r="E53" s="1457"/>
      <c r="F53" s="1457"/>
      <c r="G53" s="1457"/>
      <c r="H53" s="1458"/>
      <c r="I53" s="1730">
        <f>'VERİ GİRİŞİ'!F69</f>
        <v>0</v>
      </c>
      <c r="J53" s="1731"/>
      <c r="K53" s="1731"/>
      <c r="L53" s="1731"/>
      <c r="M53" s="1732"/>
      <c r="N53" s="647">
        <f>'VERİ GİRİŞİ'!K69</f>
        <v>0</v>
      </c>
      <c r="O53" s="1114">
        <f>'VERİ GİRİŞİ'!J69</f>
        <v>0</v>
      </c>
      <c r="P53" s="1117"/>
      <c r="Q53" s="1728">
        <f t="shared" si="2"/>
        <v>0</v>
      </c>
      <c r="R53" s="1729"/>
      <c r="S53" s="173"/>
      <c r="T53" s="802"/>
      <c r="U53" s="802"/>
    </row>
    <row r="54" spans="1:21" ht="14.25" customHeight="1">
      <c r="A54" s="989" t="str">
        <f t="shared" si="0"/>
        <v/>
      </c>
      <c r="B54" s="637">
        <f>'VERİ GİRİŞİ'!A70</f>
        <v>0</v>
      </c>
      <c r="C54" s="1456">
        <f>'VERİ GİRİŞİ'!B70</f>
        <v>0</v>
      </c>
      <c r="D54" s="1457"/>
      <c r="E54" s="1457"/>
      <c r="F54" s="1457"/>
      <c r="G54" s="1457"/>
      <c r="H54" s="1458"/>
      <c r="I54" s="1730">
        <f>'VERİ GİRİŞİ'!F70</f>
        <v>0</v>
      </c>
      <c r="J54" s="1731"/>
      <c r="K54" s="1731"/>
      <c r="L54" s="1731"/>
      <c r="M54" s="1732"/>
      <c r="N54" s="647">
        <f>'VERİ GİRİŞİ'!K70</f>
        <v>0</v>
      </c>
      <c r="O54" s="1114">
        <f>'VERİ GİRİŞİ'!J70</f>
        <v>0</v>
      </c>
      <c r="P54" s="1117"/>
      <c r="Q54" s="1728">
        <f t="shared" si="2"/>
        <v>0</v>
      </c>
      <c r="R54" s="1729"/>
      <c r="S54" s="173"/>
      <c r="T54" s="802"/>
      <c r="U54" s="802"/>
    </row>
    <row r="55" spans="1:21" ht="14.25" customHeight="1">
      <c r="A55" s="989" t="str">
        <f t="shared" si="0"/>
        <v/>
      </c>
      <c r="B55" s="637">
        <f>'VERİ GİRİŞİ'!A71</f>
        <v>0</v>
      </c>
      <c r="C55" s="1456">
        <f>'VERİ GİRİŞİ'!B71</f>
        <v>0</v>
      </c>
      <c r="D55" s="1457"/>
      <c r="E55" s="1457"/>
      <c r="F55" s="1457"/>
      <c r="G55" s="1457"/>
      <c r="H55" s="1458"/>
      <c r="I55" s="1730">
        <f>'VERİ GİRİŞİ'!F71</f>
        <v>0</v>
      </c>
      <c r="J55" s="1731"/>
      <c r="K55" s="1731"/>
      <c r="L55" s="1731"/>
      <c r="M55" s="1732"/>
      <c r="N55" s="647">
        <f>'VERİ GİRİŞİ'!K71</f>
        <v>0</v>
      </c>
      <c r="O55" s="1114">
        <f>'VERİ GİRİŞİ'!J71</f>
        <v>0</v>
      </c>
      <c r="P55" s="1117"/>
      <c r="Q55" s="1728">
        <f t="shared" si="2"/>
        <v>0</v>
      </c>
      <c r="R55" s="1729"/>
      <c r="S55" s="173"/>
      <c r="T55" s="802"/>
      <c r="U55" s="802"/>
    </row>
    <row r="56" spans="1:21" ht="14.25" customHeight="1" thickBot="1">
      <c r="A56" s="989" t="str">
        <f t="shared" si="0"/>
        <v/>
      </c>
      <c r="B56" s="637">
        <f>'VERİ GİRİŞİ'!A72</f>
        <v>0</v>
      </c>
      <c r="C56" s="1456">
        <f>'VERİ GİRİŞİ'!B72</f>
        <v>0</v>
      </c>
      <c r="D56" s="1457"/>
      <c r="E56" s="1457"/>
      <c r="F56" s="1457"/>
      <c r="G56" s="1457"/>
      <c r="H56" s="1458"/>
      <c r="I56" s="1730">
        <f>'VERİ GİRİŞİ'!F72</f>
        <v>0</v>
      </c>
      <c r="J56" s="1731"/>
      <c r="K56" s="1731"/>
      <c r="L56" s="1731"/>
      <c r="M56" s="1732"/>
      <c r="N56" s="647">
        <f>'VERİ GİRİŞİ'!K72</f>
        <v>0</v>
      </c>
      <c r="O56" s="1114">
        <f>'VERİ GİRİŞİ'!J72</f>
        <v>0</v>
      </c>
      <c r="P56" s="1117"/>
      <c r="Q56" s="1728">
        <f t="shared" si="2"/>
        <v>0</v>
      </c>
      <c r="R56" s="1729"/>
      <c r="S56" s="173"/>
      <c r="T56" s="802"/>
      <c r="U56" s="802"/>
    </row>
    <row r="57" spans="1:21" ht="14.25" hidden="1" customHeight="1">
      <c r="A57" s="989" t="str">
        <f t="shared" si="0"/>
        <v/>
      </c>
      <c r="B57" s="637">
        <f>'VERİ GİRİŞİ'!A73</f>
        <v>0</v>
      </c>
      <c r="C57" s="1456">
        <f>'VERİ GİRİŞİ'!B73</f>
        <v>0</v>
      </c>
      <c r="D57" s="1457"/>
      <c r="E57" s="1457"/>
      <c r="F57" s="1457"/>
      <c r="G57" s="1457"/>
      <c r="H57" s="1458"/>
      <c r="I57" s="1730">
        <f>'VERİ GİRİŞİ'!F73</f>
        <v>0</v>
      </c>
      <c r="J57" s="1731"/>
      <c r="K57" s="1731"/>
      <c r="L57" s="1731"/>
      <c r="M57" s="1732"/>
      <c r="N57" s="647">
        <f>'VERİ GİRİŞİ'!K73</f>
        <v>0</v>
      </c>
      <c r="O57" s="1114">
        <f>'VERİ GİRİŞİ'!J73</f>
        <v>0</v>
      </c>
      <c r="P57" s="1117"/>
      <c r="Q57" s="1728">
        <f t="shared" si="2"/>
        <v>0</v>
      </c>
      <c r="R57" s="1729"/>
      <c r="S57" s="173"/>
      <c r="T57" s="802"/>
      <c r="U57" s="802"/>
    </row>
    <row r="58" spans="1:21" ht="14.25" hidden="1" customHeight="1">
      <c r="A58" s="989" t="str">
        <f t="shared" si="0"/>
        <v/>
      </c>
      <c r="B58" s="637">
        <f>'VERİ GİRİŞİ'!A74</f>
        <v>0</v>
      </c>
      <c r="C58" s="1456">
        <f>'VERİ GİRİŞİ'!B74</f>
        <v>0</v>
      </c>
      <c r="D58" s="1457"/>
      <c r="E58" s="1457"/>
      <c r="F58" s="1457"/>
      <c r="G58" s="1457"/>
      <c r="H58" s="1458"/>
      <c r="I58" s="1730">
        <f>'VERİ GİRİŞİ'!F74</f>
        <v>0</v>
      </c>
      <c r="J58" s="1731"/>
      <c r="K58" s="1731"/>
      <c r="L58" s="1731"/>
      <c r="M58" s="1732"/>
      <c r="N58" s="647">
        <f>'VERİ GİRİŞİ'!K74</f>
        <v>0</v>
      </c>
      <c r="O58" s="1114">
        <f>'VERİ GİRİŞİ'!J74</f>
        <v>0</v>
      </c>
      <c r="P58" s="1117"/>
      <c r="Q58" s="1728">
        <f t="shared" si="2"/>
        <v>0</v>
      </c>
      <c r="R58" s="1729"/>
      <c r="S58" s="173"/>
      <c r="T58" s="802"/>
      <c r="U58" s="802"/>
    </row>
    <row r="59" spans="1:21" ht="14.25" hidden="1" customHeight="1">
      <c r="A59" s="989" t="str">
        <f t="shared" si="0"/>
        <v/>
      </c>
      <c r="B59" s="637">
        <f>'VERİ GİRİŞİ'!A75</f>
        <v>0</v>
      </c>
      <c r="C59" s="1456">
        <f>'VERİ GİRİŞİ'!B75</f>
        <v>0</v>
      </c>
      <c r="D59" s="1457"/>
      <c r="E59" s="1457"/>
      <c r="F59" s="1457"/>
      <c r="G59" s="1457"/>
      <c r="H59" s="1458"/>
      <c r="I59" s="1730">
        <f>'VERİ GİRİŞİ'!F75</f>
        <v>0</v>
      </c>
      <c r="J59" s="1731"/>
      <c r="K59" s="1731"/>
      <c r="L59" s="1731"/>
      <c r="M59" s="1732"/>
      <c r="N59" s="647">
        <f>'VERİ GİRİŞİ'!K75</f>
        <v>0</v>
      </c>
      <c r="O59" s="1114">
        <f>'VERİ GİRİŞİ'!J75</f>
        <v>0</v>
      </c>
      <c r="P59" s="1117"/>
      <c r="Q59" s="1728">
        <f t="shared" si="2"/>
        <v>0</v>
      </c>
      <c r="R59" s="1729"/>
      <c r="S59" s="173"/>
      <c r="T59" s="802"/>
      <c r="U59" s="802"/>
    </row>
    <row r="60" spans="1:21" ht="14.25" hidden="1" customHeight="1">
      <c r="A60" s="989" t="str">
        <f t="shared" si="0"/>
        <v/>
      </c>
      <c r="B60" s="637">
        <f>'VERİ GİRİŞİ'!A76</f>
        <v>0</v>
      </c>
      <c r="C60" s="1456">
        <f>'VERİ GİRİŞİ'!B76</f>
        <v>0</v>
      </c>
      <c r="D60" s="1457"/>
      <c r="E60" s="1457"/>
      <c r="F60" s="1457"/>
      <c r="G60" s="1457"/>
      <c r="H60" s="1458"/>
      <c r="I60" s="1730">
        <f>'VERİ GİRİŞİ'!F76</f>
        <v>0</v>
      </c>
      <c r="J60" s="1731"/>
      <c r="K60" s="1731"/>
      <c r="L60" s="1731"/>
      <c r="M60" s="1732"/>
      <c r="N60" s="647">
        <f>'VERİ GİRİŞİ'!K76</f>
        <v>0</v>
      </c>
      <c r="O60" s="1114">
        <f>'VERİ GİRİŞİ'!J76</f>
        <v>0</v>
      </c>
      <c r="P60" s="1117"/>
      <c r="Q60" s="1728">
        <f t="shared" si="2"/>
        <v>0</v>
      </c>
      <c r="R60" s="1729"/>
      <c r="S60" s="173"/>
      <c r="T60" s="802"/>
      <c r="U60" s="802"/>
    </row>
    <row r="61" spans="1:21" ht="14.25" hidden="1" customHeight="1">
      <c r="A61" s="989" t="str">
        <f t="shared" si="0"/>
        <v/>
      </c>
      <c r="B61" s="637">
        <f>'VERİ GİRİŞİ'!A77</f>
        <v>0</v>
      </c>
      <c r="C61" s="1456">
        <f>'VERİ GİRİŞİ'!B77</f>
        <v>0</v>
      </c>
      <c r="D61" s="1457"/>
      <c r="E61" s="1457"/>
      <c r="F61" s="1457"/>
      <c r="G61" s="1457"/>
      <c r="H61" s="1458"/>
      <c r="I61" s="1730">
        <f>'VERİ GİRİŞİ'!F77</f>
        <v>0</v>
      </c>
      <c r="J61" s="1731"/>
      <c r="K61" s="1731"/>
      <c r="L61" s="1731"/>
      <c r="M61" s="1732"/>
      <c r="N61" s="647">
        <f>'VERİ GİRİŞİ'!K77</f>
        <v>0</v>
      </c>
      <c r="O61" s="1114">
        <f>'VERİ GİRİŞİ'!J77</f>
        <v>0</v>
      </c>
      <c r="P61" s="1117"/>
      <c r="Q61" s="1728">
        <f t="shared" si="2"/>
        <v>0</v>
      </c>
      <c r="R61" s="1729"/>
      <c r="S61" s="173"/>
      <c r="T61" s="802"/>
      <c r="U61" s="802"/>
    </row>
    <row r="62" spans="1:21" ht="14.25" hidden="1" customHeight="1">
      <c r="A62" s="989" t="str">
        <f t="shared" si="0"/>
        <v/>
      </c>
      <c r="B62" s="637">
        <f>'VERİ GİRİŞİ'!A78</f>
        <v>0</v>
      </c>
      <c r="C62" s="1456">
        <f>'VERİ GİRİŞİ'!B78</f>
        <v>0</v>
      </c>
      <c r="D62" s="1457"/>
      <c r="E62" s="1457"/>
      <c r="F62" s="1457"/>
      <c r="G62" s="1457"/>
      <c r="H62" s="1458"/>
      <c r="I62" s="1730">
        <f>'VERİ GİRİŞİ'!F78</f>
        <v>0</v>
      </c>
      <c r="J62" s="1731"/>
      <c r="K62" s="1731"/>
      <c r="L62" s="1731"/>
      <c r="M62" s="1732"/>
      <c r="N62" s="647">
        <f>'VERİ GİRİŞİ'!K78</f>
        <v>0</v>
      </c>
      <c r="O62" s="1114">
        <f>'VERİ GİRİŞİ'!J78</f>
        <v>0</v>
      </c>
      <c r="P62" s="1117"/>
      <c r="Q62" s="1728">
        <f t="shared" si="2"/>
        <v>0</v>
      </c>
      <c r="R62" s="1729"/>
      <c r="S62" s="173"/>
      <c r="T62" s="802"/>
      <c r="U62" s="802"/>
    </row>
    <row r="63" spans="1:21" ht="14.25" hidden="1" customHeight="1">
      <c r="A63" s="989" t="str">
        <f t="shared" si="0"/>
        <v/>
      </c>
      <c r="B63" s="637">
        <f>'VERİ GİRİŞİ'!A79</f>
        <v>0</v>
      </c>
      <c r="C63" s="1456">
        <f>'VERİ GİRİŞİ'!B79</f>
        <v>0</v>
      </c>
      <c r="D63" s="1457"/>
      <c r="E63" s="1457"/>
      <c r="F63" s="1457"/>
      <c r="G63" s="1457"/>
      <c r="H63" s="1458"/>
      <c r="I63" s="1730">
        <f>'VERİ GİRİŞİ'!F79</f>
        <v>0</v>
      </c>
      <c r="J63" s="1731"/>
      <c r="K63" s="1731"/>
      <c r="L63" s="1731"/>
      <c r="M63" s="1732"/>
      <c r="N63" s="647">
        <f>'VERİ GİRİŞİ'!K79</f>
        <v>0</v>
      </c>
      <c r="O63" s="1114">
        <f>'VERİ GİRİŞİ'!J79</f>
        <v>0</v>
      </c>
      <c r="P63" s="1117"/>
      <c r="Q63" s="1728">
        <f t="shared" si="2"/>
        <v>0</v>
      </c>
      <c r="R63" s="1729"/>
      <c r="S63" s="173"/>
      <c r="T63" s="802"/>
      <c r="U63" s="802"/>
    </row>
    <row r="64" spans="1:21" ht="14.25" hidden="1" customHeight="1">
      <c r="A64" s="989" t="str">
        <f t="shared" si="0"/>
        <v/>
      </c>
      <c r="B64" s="637">
        <f>'VERİ GİRİŞİ'!A80</f>
        <v>0</v>
      </c>
      <c r="C64" s="1456">
        <f>'VERİ GİRİŞİ'!B80</f>
        <v>0</v>
      </c>
      <c r="D64" s="1457"/>
      <c r="E64" s="1457"/>
      <c r="F64" s="1457"/>
      <c r="G64" s="1457"/>
      <c r="H64" s="1458"/>
      <c r="I64" s="1730">
        <f>'VERİ GİRİŞİ'!F80</f>
        <v>0</v>
      </c>
      <c r="J64" s="1731"/>
      <c r="K64" s="1731"/>
      <c r="L64" s="1731"/>
      <c r="M64" s="1732"/>
      <c r="N64" s="647">
        <f>'VERİ GİRİŞİ'!K80</f>
        <v>0</v>
      </c>
      <c r="O64" s="1114">
        <f>'VERİ GİRİŞİ'!J80</f>
        <v>0</v>
      </c>
      <c r="P64" s="1117"/>
      <c r="Q64" s="1728">
        <f t="shared" si="2"/>
        <v>0</v>
      </c>
      <c r="R64" s="1729"/>
      <c r="S64" s="173"/>
      <c r="T64" s="802"/>
      <c r="U64" s="802"/>
    </row>
    <row r="65" spans="1:21" ht="14.25" hidden="1" customHeight="1">
      <c r="A65" s="989" t="str">
        <f t="shared" si="0"/>
        <v/>
      </c>
      <c r="B65" s="637">
        <f>'VERİ GİRİŞİ'!A81</f>
        <v>0</v>
      </c>
      <c r="C65" s="1456">
        <f>'VERİ GİRİŞİ'!B81</f>
        <v>0</v>
      </c>
      <c r="D65" s="1457"/>
      <c r="E65" s="1457"/>
      <c r="F65" s="1457"/>
      <c r="G65" s="1457"/>
      <c r="H65" s="1458"/>
      <c r="I65" s="1730">
        <f>'VERİ GİRİŞİ'!F81</f>
        <v>0</v>
      </c>
      <c r="J65" s="1731"/>
      <c r="K65" s="1731"/>
      <c r="L65" s="1731"/>
      <c r="M65" s="1732"/>
      <c r="N65" s="647">
        <f>'VERİ GİRİŞİ'!K81</f>
        <v>0</v>
      </c>
      <c r="O65" s="1114">
        <f>'VERİ GİRİŞİ'!J81</f>
        <v>0</v>
      </c>
      <c r="P65" s="1117"/>
      <c r="Q65" s="1728">
        <f t="shared" si="2"/>
        <v>0</v>
      </c>
      <c r="R65" s="1729"/>
      <c r="S65" s="173"/>
      <c r="T65" s="802"/>
      <c r="U65" s="802"/>
    </row>
    <row r="66" spans="1:21" ht="14.25" hidden="1" customHeight="1">
      <c r="A66" s="989" t="str">
        <f t="shared" si="0"/>
        <v/>
      </c>
      <c r="B66" s="637">
        <f>'VERİ GİRİŞİ'!A82</f>
        <v>0</v>
      </c>
      <c r="C66" s="1456">
        <f>'VERİ GİRİŞİ'!B82</f>
        <v>0</v>
      </c>
      <c r="D66" s="1457"/>
      <c r="E66" s="1457"/>
      <c r="F66" s="1457"/>
      <c r="G66" s="1457"/>
      <c r="H66" s="1458"/>
      <c r="I66" s="1730">
        <f>'VERİ GİRİŞİ'!F82</f>
        <v>0</v>
      </c>
      <c r="J66" s="1731"/>
      <c r="K66" s="1731"/>
      <c r="L66" s="1731"/>
      <c r="M66" s="1732"/>
      <c r="N66" s="647">
        <f>'VERİ GİRİŞİ'!K82</f>
        <v>0</v>
      </c>
      <c r="O66" s="1114">
        <f>'VERİ GİRİŞİ'!J82</f>
        <v>0</v>
      </c>
      <c r="P66" s="1117"/>
      <c r="Q66" s="1728">
        <f t="shared" si="2"/>
        <v>0</v>
      </c>
      <c r="R66" s="1729"/>
      <c r="S66" s="173"/>
      <c r="T66" s="802"/>
      <c r="U66" s="802"/>
    </row>
    <row r="67" spans="1:21" ht="14.25" hidden="1" customHeight="1">
      <c r="A67" s="989" t="str">
        <f t="shared" si="0"/>
        <v/>
      </c>
      <c r="B67" s="637">
        <f>'VERİ GİRİŞİ'!A83</f>
        <v>0</v>
      </c>
      <c r="C67" s="1456">
        <f>'VERİ GİRİŞİ'!B83</f>
        <v>0</v>
      </c>
      <c r="D67" s="1457"/>
      <c r="E67" s="1457"/>
      <c r="F67" s="1457"/>
      <c r="G67" s="1457"/>
      <c r="H67" s="1458"/>
      <c r="I67" s="1730">
        <f>'VERİ GİRİŞİ'!F83</f>
        <v>0</v>
      </c>
      <c r="J67" s="1731"/>
      <c r="K67" s="1731"/>
      <c r="L67" s="1731"/>
      <c r="M67" s="1732"/>
      <c r="N67" s="647">
        <f>'VERİ GİRİŞİ'!K83</f>
        <v>0</v>
      </c>
      <c r="O67" s="1114">
        <f>'VERİ GİRİŞİ'!J83</f>
        <v>0</v>
      </c>
      <c r="P67" s="1117"/>
      <c r="Q67" s="1728">
        <f t="shared" si="2"/>
        <v>0</v>
      </c>
      <c r="R67" s="1729"/>
      <c r="S67" s="173"/>
      <c r="T67" s="802"/>
      <c r="U67" s="802"/>
    </row>
    <row r="68" spans="1:21" ht="14.25" hidden="1" customHeight="1">
      <c r="A68" s="989" t="str">
        <f t="shared" si="0"/>
        <v/>
      </c>
      <c r="B68" s="637">
        <f>'VERİ GİRİŞİ'!A84</f>
        <v>0</v>
      </c>
      <c r="C68" s="1456">
        <f>'VERİ GİRİŞİ'!B84</f>
        <v>0</v>
      </c>
      <c r="D68" s="1457"/>
      <c r="E68" s="1457"/>
      <c r="F68" s="1457"/>
      <c r="G68" s="1457"/>
      <c r="H68" s="1458"/>
      <c r="I68" s="1730">
        <f>'VERİ GİRİŞİ'!F84</f>
        <v>0</v>
      </c>
      <c r="J68" s="1731"/>
      <c r="K68" s="1731"/>
      <c r="L68" s="1731"/>
      <c r="M68" s="1732"/>
      <c r="N68" s="647">
        <f>'VERİ GİRİŞİ'!K84</f>
        <v>0</v>
      </c>
      <c r="O68" s="1114">
        <f>'VERİ GİRİŞİ'!J84</f>
        <v>0</v>
      </c>
      <c r="P68" s="1117"/>
      <c r="Q68" s="1728">
        <f t="shared" si="2"/>
        <v>0</v>
      </c>
      <c r="R68" s="1729"/>
      <c r="S68" s="173"/>
      <c r="T68" s="802"/>
      <c r="U68" s="802"/>
    </row>
    <row r="69" spans="1:21" ht="14.25" hidden="1" customHeight="1">
      <c r="A69" s="989" t="str">
        <f t="shared" si="0"/>
        <v/>
      </c>
      <c r="B69" s="637">
        <f>'VERİ GİRİŞİ'!A85</f>
        <v>0</v>
      </c>
      <c r="C69" s="1456">
        <f>'VERİ GİRİŞİ'!B85</f>
        <v>0</v>
      </c>
      <c r="D69" s="1457"/>
      <c r="E69" s="1457"/>
      <c r="F69" s="1457"/>
      <c r="G69" s="1457"/>
      <c r="H69" s="1458"/>
      <c r="I69" s="1730">
        <f>'VERİ GİRİŞİ'!F85</f>
        <v>0</v>
      </c>
      <c r="J69" s="1731"/>
      <c r="K69" s="1731"/>
      <c r="L69" s="1731"/>
      <c r="M69" s="1732"/>
      <c r="N69" s="647">
        <f>'VERİ GİRİŞİ'!K85</f>
        <v>0</v>
      </c>
      <c r="O69" s="1114">
        <f>'VERİ GİRİŞİ'!J85</f>
        <v>0</v>
      </c>
      <c r="P69" s="1117"/>
      <c r="Q69" s="1728">
        <f t="shared" si="2"/>
        <v>0</v>
      </c>
      <c r="R69" s="1729"/>
      <c r="S69" s="173"/>
      <c r="T69" s="802"/>
      <c r="U69" s="802"/>
    </row>
    <row r="70" spans="1:21" ht="14.25" hidden="1" customHeight="1">
      <c r="A70" s="989" t="str">
        <f t="shared" si="0"/>
        <v/>
      </c>
      <c r="B70" s="637">
        <f>'VERİ GİRİŞİ'!A86</f>
        <v>0</v>
      </c>
      <c r="C70" s="1456">
        <f>'VERİ GİRİŞİ'!B86</f>
        <v>0</v>
      </c>
      <c r="D70" s="1457"/>
      <c r="E70" s="1457"/>
      <c r="F70" s="1457"/>
      <c r="G70" s="1457"/>
      <c r="H70" s="1458"/>
      <c r="I70" s="1730">
        <f>'VERİ GİRİŞİ'!F86</f>
        <v>0</v>
      </c>
      <c r="J70" s="1731"/>
      <c r="K70" s="1731"/>
      <c r="L70" s="1731"/>
      <c r="M70" s="1732"/>
      <c r="N70" s="647">
        <f>'VERİ GİRİŞİ'!K86</f>
        <v>0</v>
      </c>
      <c r="O70" s="1114">
        <f>'VERİ GİRİŞİ'!J86</f>
        <v>0</v>
      </c>
      <c r="P70" s="1117"/>
      <c r="Q70" s="1728">
        <f t="shared" si="2"/>
        <v>0</v>
      </c>
      <c r="R70" s="1729"/>
      <c r="S70" s="173"/>
      <c r="T70" s="802"/>
      <c r="U70" s="802"/>
    </row>
    <row r="71" spans="1:21" ht="14.25" hidden="1" customHeight="1">
      <c r="A71" s="989" t="str">
        <f t="shared" si="0"/>
        <v/>
      </c>
      <c r="B71" s="637">
        <f>'VERİ GİRİŞİ'!A87</f>
        <v>0</v>
      </c>
      <c r="C71" s="1456">
        <f>'VERİ GİRİŞİ'!B87</f>
        <v>0</v>
      </c>
      <c r="D71" s="1457"/>
      <c r="E71" s="1457"/>
      <c r="F71" s="1457"/>
      <c r="G71" s="1457"/>
      <c r="H71" s="1458"/>
      <c r="I71" s="1730">
        <f>'VERİ GİRİŞİ'!F87</f>
        <v>0</v>
      </c>
      <c r="J71" s="1731"/>
      <c r="K71" s="1731"/>
      <c r="L71" s="1731"/>
      <c r="M71" s="1732"/>
      <c r="N71" s="647">
        <f>'VERİ GİRİŞİ'!K87</f>
        <v>0</v>
      </c>
      <c r="O71" s="1114">
        <f>'VERİ GİRİŞİ'!J87</f>
        <v>0</v>
      </c>
      <c r="P71" s="1117"/>
      <c r="Q71" s="1728">
        <f t="shared" si="2"/>
        <v>0</v>
      </c>
      <c r="R71" s="1729"/>
      <c r="S71" s="173"/>
      <c r="T71" s="802"/>
      <c r="U71" s="802"/>
    </row>
    <row r="72" spans="1:21" ht="14.25" hidden="1" customHeight="1">
      <c r="A72" s="989" t="str">
        <f t="shared" si="0"/>
        <v/>
      </c>
      <c r="B72" s="637">
        <f>'VERİ GİRİŞİ'!A88</f>
        <v>0</v>
      </c>
      <c r="C72" s="1456">
        <f>'VERİ GİRİŞİ'!B88</f>
        <v>0</v>
      </c>
      <c r="D72" s="1457"/>
      <c r="E72" s="1457"/>
      <c r="F72" s="1457"/>
      <c r="G72" s="1457"/>
      <c r="H72" s="1458"/>
      <c r="I72" s="1730">
        <f>'VERİ GİRİŞİ'!F88</f>
        <v>0</v>
      </c>
      <c r="J72" s="1731"/>
      <c r="K72" s="1731"/>
      <c r="L72" s="1731"/>
      <c r="M72" s="1732"/>
      <c r="N72" s="647">
        <f>'VERİ GİRİŞİ'!K88</f>
        <v>0</v>
      </c>
      <c r="O72" s="1114">
        <f>'VERİ GİRİŞİ'!J88</f>
        <v>0</v>
      </c>
      <c r="P72" s="1117"/>
      <c r="Q72" s="1728">
        <f t="shared" si="2"/>
        <v>0</v>
      </c>
      <c r="R72" s="1729"/>
      <c r="S72" s="173"/>
      <c r="T72" s="802"/>
      <c r="U72" s="802"/>
    </row>
    <row r="73" spans="1:21" ht="14.25" hidden="1" customHeight="1">
      <c r="A73" s="989" t="str">
        <f t="shared" si="0"/>
        <v/>
      </c>
      <c r="B73" s="637">
        <f>'VERİ GİRİŞİ'!A89</f>
        <v>0</v>
      </c>
      <c r="C73" s="1456">
        <f>'VERİ GİRİŞİ'!B89</f>
        <v>0</v>
      </c>
      <c r="D73" s="1457"/>
      <c r="E73" s="1457"/>
      <c r="F73" s="1457"/>
      <c r="G73" s="1457"/>
      <c r="H73" s="1458"/>
      <c r="I73" s="1730">
        <f>'VERİ GİRİŞİ'!F89</f>
        <v>0</v>
      </c>
      <c r="J73" s="1731"/>
      <c r="K73" s="1731"/>
      <c r="L73" s="1731"/>
      <c r="M73" s="1732"/>
      <c r="N73" s="647">
        <f>'VERİ GİRİŞİ'!K89</f>
        <v>0</v>
      </c>
      <c r="O73" s="1114">
        <f>'VERİ GİRİŞİ'!J89</f>
        <v>0</v>
      </c>
      <c r="P73" s="1117"/>
      <c r="Q73" s="1728">
        <f t="shared" si="2"/>
        <v>0</v>
      </c>
      <c r="R73" s="1729"/>
      <c r="S73" s="173"/>
      <c r="T73" s="802"/>
      <c r="U73" s="802"/>
    </row>
    <row r="74" spans="1:21" ht="14.25" hidden="1" customHeight="1">
      <c r="A74" s="989" t="str">
        <f t="shared" si="0"/>
        <v/>
      </c>
      <c r="B74" s="637">
        <f>'VERİ GİRİŞİ'!A90</f>
        <v>0</v>
      </c>
      <c r="C74" s="1456">
        <f>'VERİ GİRİŞİ'!B90</f>
        <v>0</v>
      </c>
      <c r="D74" s="1457"/>
      <c r="E74" s="1457"/>
      <c r="F74" s="1457"/>
      <c r="G74" s="1457"/>
      <c r="H74" s="1458"/>
      <c r="I74" s="1730">
        <f>'VERİ GİRİŞİ'!F90</f>
        <v>0</v>
      </c>
      <c r="J74" s="1731"/>
      <c r="K74" s="1731"/>
      <c r="L74" s="1731"/>
      <c r="M74" s="1732"/>
      <c r="N74" s="647">
        <f>'VERİ GİRİŞİ'!K90</f>
        <v>0</v>
      </c>
      <c r="O74" s="1114">
        <f>'VERİ GİRİŞİ'!J90</f>
        <v>0</v>
      </c>
      <c r="P74" s="1117"/>
      <c r="Q74" s="1728">
        <f t="shared" si="2"/>
        <v>0</v>
      </c>
      <c r="R74" s="1729"/>
      <c r="S74" s="173"/>
      <c r="T74" s="802"/>
      <c r="U74" s="802"/>
    </row>
    <row r="75" spans="1:21" ht="14.25" hidden="1" customHeight="1">
      <c r="A75" s="989" t="str">
        <f t="shared" si="0"/>
        <v/>
      </c>
      <c r="B75" s="637">
        <f>'VERİ GİRİŞİ'!A91</f>
        <v>0</v>
      </c>
      <c r="C75" s="1456">
        <f>'VERİ GİRİŞİ'!B91</f>
        <v>0</v>
      </c>
      <c r="D75" s="1457"/>
      <c r="E75" s="1457"/>
      <c r="F75" s="1457"/>
      <c r="G75" s="1457"/>
      <c r="H75" s="1458"/>
      <c r="I75" s="1730">
        <f>'VERİ GİRİŞİ'!F91</f>
        <v>0</v>
      </c>
      <c r="J75" s="1731"/>
      <c r="K75" s="1731"/>
      <c r="L75" s="1731"/>
      <c r="M75" s="1732"/>
      <c r="N75" s="647">
        <f>'VERİ GİRİŞİ'!K91</f>
        <v>0</v>
      </c>
      <c r="O75" s="1114">
        <f>'VERİ GİRİŞİ'!J91</f>
        <v>0</v>
      </c>
      <c r="P75" s="1117"/>
      <c r="Q75" s="1728">
        <f t="shared" si="2"/>
        <v>0</v>
      </c>
      <c r="R75" s="1729"/>
      <c r="S75" s="173"/>
      <c r="T75" s="802"/>
      <c r="U75" s="802"/>
    </row>
    <row r="76" spans="1:21" ht="14.25" hidden="1" customHeight="1">
      <c r="A76" s="989" t="str">
        <f t="shared" si="0"/>
        <v/>
      </c>
      <c r="B76" s="637">
        <f>'VERİ GİRİŞİ'!A92</f>
        <v>0</v>
      </c>
      <c r="C76" s="1456">
        <f>'VERİ GİRİŞİ'!B92</f>
        <v>0</v>
      </c>
      <c r="D76" s="1457"/>
      <c r="E76" s="1457"/>
      <c r="F76" s="1457"/>
      <c r="G76" s="1457"/>
      <c r="H76" s="1458"/>
      <c r="I76" s="1730">
        <f>'VERİ GİRİŞİ'!F92</f>
        <v>0</v>
      </c>
      <c r="J76" s="1731"/>
      <c r="K76" s="1731"/>
      <c r="L76" s="1731"/>
      <c r="M76" s="1732"/>
      <c r="N76" s="647">
        <f>'VERİ GİRİŞİ'!K92</f>
        <v>0</v>
      </c>
      <c r="O76" s="1114">
        <f>'VERİ GİRİŞİ'!J92</f>
        <v>0</v>
      </c>
      <c r="P76" s="1117"/>
      <c r="Q76" s="1728">
        <f t="shared" si="2"/>
        <v>0</v>
      </c>
      <c r="R76" s="1729"/>
      <c r="S76" s="173"/>
      <c r="T76" s="802"/>
      <c r="U76" s="802"/>
    </row>
    <row r="77" spans="1:21" ht="14.25" hidden="1" customHeight="1">
      <c r="A77" s="989" t="str">
        <f t="shared" si="0"/>
        <v/>
      </c>
      <c r="B77" s="637">
        <f>'VERİ GİRİŞİ'!A93</f>
        <v>0</v>
      </c>
      <c r="C77" s="1456">
        <f>'VERİ GİRİŞİ'!B93</f>
        <v>0</v>
      </c>
      <c r="D77" s="1457"/>
      <c r="E77" s="1457"/>
      <c r="F77" s="1457"/>
      <c r="G77" s="1457"/>
      <c r="H77" s="1458"/>
      <c r="I77" s="1730">
        <f>'VERİ GİRİŞİ'!F93</f>
        <v>0</v>
      </c>
      <c r="J77" s="1731"/>
      <c r="K77" s="1731"/>
      <c r="L77" s="1731"/>
      <c r="M77" s="1732"/>
      <c r="N77" s="647">
        <f>'VERİ GİRİŞİ'!K93</f>
        <v>0</v>
      </c>
      <c r="O77" s="1114">
        <f>'VERİ GİRİŞİ'!J93</f>
        <v>0</v>
      </c>
      <c r="P77" s="1117"/>
      <c r="Q77" s="1728">
        <f t="shared" si="2"/>
        <v>0</v>
      </c>
      <c r="R77" s="1729"/>
      <c r="S77" s="173"/>
      <c r="T77" s="802"/>
      <c r="U77" s="802"/>
    </row>
    <row r="78" spans="1:21" ht="14.25" hidden="1" customHeight="1">
      <c r="A78" s="989" t="str">
        <f t="shared" si="0"/>
        <v/>
      </c>
      <c r="B78" s="637">
        <f>'VERİ GİRİŞİ'!A94</f>
        <v>0</v>
      </c>
      <c r="C78" s="1456">
        <f>'VERİ GİRİŞİ'!B94</f>
        <v>0</v>
      </c>
      <c r="D78" s="1457"/>
      <c r="E78" s="1457"/>
      <c r="F78" s="1457"/>
      <c r="G78" s="1457"/>
      <c r="H78" s="1458"/>
      <c r="I78" s="1730">
        <f>'VERİ GİRİŞİ'!F94</f>
        <v>0</v>
      </c>
      <c r="J78" s="1731"/>
      <c r="K78" s="1731"/>
      <c r="L78" s="1731"/>
      <c r="M78" s="1732"/>
      <c r="N78" s="647">
        <f>'VERİ GİRİŞİ'!K94</f>
        <v>0</v>
      </c>
      <c r="O78" s="1114">
        <f>'VERİ GİRİŞİ'!J94</f>
        <v>0</v>
      </c>
      <c r="P78" s="1117"/>
      <c r="Q78" s="1728">
        <f t="shared" si="2"/>
        <v>0</v>
      </c>
      <c r="R78" s="1729"/>
      <c r="S78" s="173"/>
      <c r="T78" s="802"/>
      <c r="U78" s="802"/>
    </row>
    <row r="79" spans="1:21" ht="14.25" hidden="1" customHeight="1">
      <c r="A79" s="989" t="str">
        <f t="shared" si="0"/>
        <v/>
      </c>
      <c r="B79" s="637">
        <f>'VERİ GİRİŞİ'!A95</f>
        <v>0</v>
      </c>
      <c r="C79" s="1456">
        <f>'VERİ GİRİŞİ'!B95</f>
        <v>0</v>
      </c>
      <c r="D79" s="1457"/>
      <c r="E79" s="1457"/>
      <c r="F79" s="1457"/>
      <c r="G79" s="1457"/>
      <c r="H79" s="1458"/>
      <c r="I79" s="1730">
        <f>'VERİ GİRİŞİ'!F95</f>
        <v>0</v>
      </c>
      <c r="J79" s="1731"/>
      <c r="K79" s="1731"/>
      <c r="L79" s="1731"/>
      <c r="M79" s="1732"/>
      <c r="N79" s="647">
        <f>'VERİ GİRİŞİ'!K95</f>
        <v>0</v>
      </c>
      <c r="O79" s="1114">
        <f>'VERİ GİRİŞİ'!J95</f>
        <v>0</v>
      </c>
      <c r="P79" s="1117"/>
      <c r="Q79" s="1728">
        <f t="shared" si="2"/>
        <v>0</v>
      </c>
      <c r="R79" s="1729"/>
      <c r="S79" s="173"/>
      <c r="T79" s="802"/>
      <c r="U79" s="802"/>
    </row>
    <row r="80" spans="1:21" ht="14.25" hidden="1" customHeight="1">
      <c r="A80" s="989" t="str">
        <f t="shared" si="0"/>
        <v/>
      </c>
      <c r="B80" s="637">
        <f>'VERİ GİRİŞİ'!A96</f>
        <v>0</v>
      </c>
      <c r="C80" s="1456">
        <f>'VERİ GİRİŞİ'!B96</f>
        <v>0</v>
      </c>
      <c r="D80" s="1457"/>
      <c r="E80" s="1457"/>
      <c r="F80" s="1457"/>
      <c r="G80" s="1457"/>
      <c r="H80" s="1458"/>
      <c r="I80" s="1730">
        <f>'VERİ GİRİŞİ'!F96</f>
        <v>0</v>
      </c>
      <c r="J80" s="1731"/>
      <c r="K80" s="1731"/>
      <c r="L80" s="1731"/>
      <c r="M80" s="1732"/>
      <c r="N80" s="647">
        <f>'VERİ GİRİŞİ'!K96</f>
        <v>0</v>
      </c>
      <c r="O80" s="1114">
        <f>'VERİ GİRİŞİ'!J96</f>
        <v>0</v>
      </c>
      <c r="P80" s="1117"/>
      <c r="Q80" s="1728">
        <f t="shared" si="2"/>
        <v>0</v>
      </c>
      <c r="R80" s="1729"/>
      <c r="S80" s="173"/>
      <c r="T80" s="802"/>
      <c r="U80" s="802"/>
    </row>
    <row r="81" spans="1:21" ht="14.25" hidden="1" customHeight="1">
      <c r="A81" s="989" t="str">
        <f t="shared" si="0"/>
        <v/>
      </c>
      <c r="B81" s="637">
        <f>'VERİ GİRİŞİ'!A97</f>
        <v>0</v>
      </c>
      <c r="C81" s="1456">
        <f>'VERİ GİRİŞİ'!B97</f>
        <v>0</v>
      </c>
      <c r="D81" s="1457"/>
      <c r="E81" s="1457"/>
      <c r="F81" s="1457"/>
      <c r="G81" s="1457"/>
      <c r="H81" s="1458"/>
      <c r="I81" s="1730">
        <f>'VERİ GİRİŞİ'!F97</f>
        <v>0</v>
      </c>
      <c r="J81" s="1731"/>
      <c r="K81" s="1731"/>
      <c r="L81" s="1731"/>
      <c r="M81" s="1732"/>
      <c r="N81" s="647">
        <f>'VERİ GİRİŞİ'!K97</f>
        <v>0</v>
      </c>
      <c r="O81" s="1114">
        <f>'VERİ GİRİŞİ'!J97</f>
        <v>0</v>
      </c>
      <c r="P81" s="1117"/>
      <c r="Q81" s="1728">
        <f t="shared" si="2"/>
        <v>0</v>
      </c>
      <c r="R81" s="1729"/>
      <c r="S81" s="173"/>
      <c r="T81" s="802"/>
      <c r="U81" s="802"/>
    </row>
    <row r="82" spans="1:21" ht="14.25" hidden="1" customHeight="1">
      <c r="A82" s="989" t="str">
        <f t="shared" si="0"/>
        <v/>
      </c>
      <c r="B82" s="637">
        <f>'VERİ GİRİŞİ'!A98</f>
        <v>0</v>
      </c>
      <c r="C82" s="1456">
        <f>'VERİ GİRİŞİ'!B98</f>
        <v>0</v>
      </c>
      <c r="D82" s="1457"/>
      <c r="E82" s="1457"/>
      <c r="F82" s="1457"/>
      <c r="G82" s="1457"/>
      <c r="H82" s="1458"/>
      <c r="I82" s="1730">
        <f>'VERİ GİRİŞİ'!F98</f>
        <v>0</v>
      </c>
      <c r="J82" s="1731"/>
      <c r="K82" s="1731"/>
      <c r="L82" s="1731"/>
      <c r="M82" s="1732"/>
      <c r="N82" s="647">
        <f>'VERİ GİRİŞİ'!K98</f>
        <v>0</v>
      </c>
      <c r="O82" s="1114">
        <f>'VERİ GİRİŞİ'!J98</f>
        <v>0</v>
      </c>
      <c r="P82" s="1117"/>
      <c r="Q82" s="1728">
        <f t="shared" si="2"/>
        <v>0</v>
      </c>
      <c r="R82" s="1729"/>
      <c r="S82" s="173"/>
      <c r="T82" s="802"/>
      <c r="U82" s="802"/>
    </row>
    <row r="83" spans="1:21" ht="14.25" hidden="1" customHeight="1">
      <c r="A83" s="989" t="str">
        <f t="shared" si="0"/>
        <v/>
      </c>
      <c r="B83" s="637">
        <f>'VERİ GİRİŞİ'!A99</f>
        <v>0</v>
      </c>
      <c r="C83" s="1456">
        <f>'VERİ GİRİŞİ'!B99</f>
        <v>0</v>
      </c>
      <c r="D83" s="1457"/>
      <c r="E83" s="1457"/>
      <c r="F83" s="1457"/>
      <c r="G83" s="1457"/>
      <c r="H83" s="1458"/>
      <c r="I83" s="1730">
        <f>'VERİ GİRİŞİ'!F99</f>
        <v>0</v>
      </c>
      <c r="J83" s="1731"/>
      <c r="K83" s="1731"/>
      <c r="L83" s="1731"/>
      <c r="M83" s="1732"/>
      <c r="N83" s="647">
        <f>'VERİ GİRİŞİ'!K99</f>
        <v>0</v>
      </c>
      <c r="O83" s="1114">
        <f>'VERİ GİRİŞİ'!J99</f>
        <v>0</v>
      </c>
      <c r="P83" s="1117"/>
      <c r="Q83" s="1728">
        <f t="shared" si="2"/>
        <v>0</v>
      </c>
      <c r="R83" s="1729"/>
      <c r="S83" s="173"/>
      <c r="T83" s="802"/>
      <c r="U83" s="802"/>
    </row>
    <row r="84" spans="1:21" ht="14.25" hidden="1" customHeight="1">
      <c r="A84" s="989" t="str">
        <f t="shared" si="0"/>
        <v/>
      </c>
      <c r="B84" s="637">
        <f>'VERİ GİRİŞİ'!A100</f>
        <v>0</v>
      </c>
      <c r="C84" s="1456">
        <f>'VERİ GİRİŞİ'!B100</f>
        <v>0</v>
      </c>
      <c r="D84" s="1457"/>
      <c r="E84" s="1457"/>
      <c r="F84" s="1457"/>
      <c r="G84" s="1457"/>
      <c r="H84" s="1458"/>
      <c r="I84" s="1730">
        <f>'VERİ GİRİŞİ'!F100</f>
        <v>0</v>
      </c>
      <c r="J84" s="1731"/>
      <c r="K84" s="1731"/>
      <c r="L84" s="1731"/>
      <c r="M84" s="1732"/>
      <c r="N84" s="647">
        <f>'VERİ GİRİŞİ'!K100</f>
        <v>0</v>
      </c>
      <c r="O84" s="1114">
        <f>'VERİ GİRİŞİ'!J100</f>
        <v>0</v>
      </c>
      <c r="P84" s="1117"/>
      <c r="Q84" s="1728">
        <f t="shared" si="2"/>
        <v>0</v>
      </c>
      <c r="R84" s="1729"/>
      <c r="S84" s="173"/>
      <c r="T84" s="802"/>
      <c r="U84" s="802"/>
    </row>
    <row r="85" spans="1:21" ht="14.25" hidden="1" customHeight="1">
      <c r="A85" s="989" t="str">
        <f t="shared" si="0"/>
        <v/>
      </c>
      <c r="B85" s="637">
        <f>'VERİ GİRİŞİ'!A101</f>
        <v>0</v>
      </c>
      <c r="C85" s="1456">
        <f>'VERİ GİRİŞİ'!B101</f>
        <v>0</v>
      </c>
      <c r="D85" s="1457"/>
      <c r="E85" s="1457"/>
      <c r="F85" s="1457"/>
      <c r="G85" s="1457"/>
      <c r="H85" s="1458"/>
      <c r="I85" s="1730">
        <f>'VERİ GİRİŞİ'!F101</f>
        <v>0</v>
      </c>
      <c r="J85" s="1731"/>
      <c r="K85" s="1731"/>
      <c r="L85" s="1731"/>
      <c r="M85" s="1732"/>
      <c r="N85" s="647">
        <f>'VERİ GİRİŞİ'!K101</f>
        <v>0</v>
      </c>
      <c r="O85" s="1114">
        <f>'VERİ GİRİŞİ'!J101</f>
        <v>0</v>
      </c>
      <c r="P85" s="1117"/>
      <c r="Q85" s="1728">
        <f t="shared" si="2"/>
        <v>0</v>
      </c>
      <c r="R85" s="1729"/>
      <c r="S85" s="173"/>
      <c r="T85" s="802"/>
      <c r="U85" s="802"/>
    </row>
    <row r="86" spans="1:21" ht="14.25" hidden="1" customHeight="1">
      <c r="A86" s="989" t="str">
        <f t="shared" si="0"/>
        <v/>
      </c>
      <c r="B86" s="637">
        <f>'VERİ GİRİŞİ'!A102</f>
        <v>0</v>
      </c>
      <c r="C86" s="1456">
        <f>'VERİ GİRİŞİ'!B102</f>
        <v>0</v>
      </c>
      <c r="D86" s="1457"/>
      <c r="E86" s="1457"/>
      <c r="F86" s="1457"/>
      <c r="G86" s="1457"/>
      <c r="H86" s="1458"/>
      <c r="I86" s="1730">
        <f>'VERİ GİRİŞİ'!F102</f>
        <v>0</v>
      </c>
      <c r="J86" s="1731"/>
      <c r="K86" s="1731"/>
      <c r="L86" s="1731"/>
      <c r="M86" s="1732"/>
      <c r="N86" s="647">
        <f>'VERİ GİRİŞİ'!K102</f>
        <v>0</v>
      </c>
      <c r="O86" s="1114">
        <f>'VERİ GİRİŞİ'!J102</f>
        <v>0</v>
      </c>
      <c r="P86" s="1117"/>
      <c r="Q86" s="1728">
        <f t="shared" si="2"/>
        <v>0</v>
      </c>
      <c r="R86" s="1729"/>
      <c r="S86" s="173"/>
      <c r="T86" s="802"/>
      <c r="U86" s="802"/>
    </row>
    <row r="87" spans="1:21" ht="14.25" hidden="1" customHeight="1">
      <c r="A87" s="989" t="str">
        <f t="shared" si="0"/>
        <v/>
      </c>
      <c r="B87" s="637">
        <f>'VERİ GİRİŞİ'!A103</f>
        <v>0</v>
      </c>
      <c r="C87" s="1456">
        <f>'VERİ GİRİŞİ'!B103</f>
        <v>0</v>
      </c>
      <c r="D87" s="1457"/>
      <c r="E87" s="1457"/>
      <c r="F87" s="1457"/>
      <c r="G87" s="1457"/>
      <c r="H87" s="1458"/>
      <c r="I87" s="1730">
        <f>'VERİ GİRİŞİ'!F103</f>
        <v>0</v>
      </c>
      <c r="J87" s="1731"/>
      <c r="K87" s="1731"/>
      <c r="L87" s="1731"/>
      <c r="M87" s="1732"/>
      <c r="N87" s="647">
        <f>'VERİ GİRİŞİ'!K103</f>
        <v>0</v>
      </c>
      <c r="O87" s="1114">
        <f>'VERİ GİRİŞİ'!J103</f>
        <v>0</v>
      </c>
      <c r="P87" s="1117"/>
      <c r="Q87" s="1728">
        <f t="shared" si="2"/>
        <v>0</v>
      </c>
      <c r="R87" s="1729"/>
      <c r="S87" s="173"/>
      <c r="T87" s="802"/>
      <c r="U87" s="802"/>
    </row>
    <row r="88" spans="1:21" ht="14.25" hidden="1" customHeight="1">
      <c r="A88" s="989" t="str">
        <f t="shared" si="0"/>
        <v/>
      </c>
      <c r="B88" s="637">
        <f>'VERİ GİRİŞİ'!A104</f>
        <v>0</v>
      </c>
      <c r="C88" s="1456">
        <f>'VERİ GİRİŞİ'!B104</f>
        <v>0</v>
      </c>
      <c r="D88" s="1457"/>
      <c r="E88" s="1457"/>
      <c r="F88" s="1457"/>
      <c r="G88" s="1457"/>
      <c r="H88" s="1458"/>
      <c r="I88" s="1730">
        <f>'VERİ GİRİŞİ'!F104</f>
        <v>0</v>
      </c>
      <c r="J88" s="1731"/>
      <c r="K88" s="1731"/>
      <c r="L88" s="1731"/>
      <c r="M88" s="1732"/>
      <c r="N88" s="647">
        <f>'VERİ GİRİŞİ'!K104</f>
        <v>0</v>
      </c>
      <c r="O88" s="1114">
        <f>'VERİ GİRİŞİ'!J104</f>
        <v>0</v>
      </c>
      <c r="P88" s="1117"/>
      <c r="Q88" s="1728">
        <f t="shared" si="2"/>
        <v>0</v>
      </c>
      <c r="R88" s="1729"/>
      <c r="S88" s="173"/>
      <c r="T88" s="802"/>
      <c r="U88" s="802"/>
    </row>
    <row r="89" spans="1:21" ht="14.25" hidden="1" customHeight="1">
      <c r="A89" s="989" t="str">
        <f t="shared" si="0"/>
        <v/>
      </c>
      <c r="B89" s="637">
        <f>'VERİ GİRİŞİ'!A105</f>
        <v>0</v>
      </c>
      <c r="C89" s="1456">
        <f>'VERİ GİRİŞİ'!B105</f>
        <v>0</v>
      </c>
      <c r="D89" s="1457"/>
      <c r="E89" s="1457"/>
      <c r="F89" s="1457"/>
      <c r="G89" s="1457"/>
      <c r="H89" s="1458"/>
      <c r="I89" s="1730">
        <f>'VERİ GİRİŞİ'!F105</f>
        <v>0</v>
      </c>
      <c r="J89" s="1731"/>
      <c r="K89" s="1731"/>
      <c r="L89" s="1731"/>
      <c r="M89" s="1732"/>
      <c r="N89" s="647">
        <f>'VERİ GİRİŞİ'!K105</f>
        <v>0</v>
      </c>
      <c r="O89" s="1114">
        <f>'VERİ GİRİŞİ'!J105</f>
        <v>0</v>
      </c>
      <c r="P89" s="1117"/>
      <c r="Q89" s="1728">
        <f t="shared" si="2"/>
        <v>0</v>
      </c>
      <c r="R89" s="1729"/>
      <c r="S89" s="173"/>
      <c r="T89" s="802"/>
      <c r="U89" s="802"/>
    </row>
    <row r="90" spans="1:21" ht="14.25" hidden="1" customHeight="1">
      <c r="A90" s="989" t="str">
        <f t="shared" si="0"/>
        <v/>
      </c>
      <c r="B90" s="637">
        <f>'VERİ GİRİŞİ'!A106</f>
        <v>0</v>
      </c>
      <c r="C90" s="1456">
        <f>'VERİ GİRİŞİ'!B106</f>
        <v>0</v>
      </c>
      <c r="D90" s="1457"/>
      <c r="E90" s="1457"/>
      <c r="F90" s="1457"/>
      <c r="G90" s="1457"/>
      <c r="H90" s="1458"/>
      <c r="I90" s="1730">
        <f>'VERİ GİRİŞİ'!F106</f>
        <v>0</v>
      </c>
      <c r="J90" s="1731"/>
      <c r="K90" s="1731"/>
      <c r="L90" s="1731"/>
      <c r="M90" s="1732"/>
      <c r="N90" s="647">
        <f>'VERİ GİRİŞİ'!K106</f>
        <v>0</v>
      </c>
      <c r="O90" s="1114">
        <f>'VERİ GİRİŞİ'!J106</f>
        <v>0</v>
      </c>
      <c r="P90" s="1117"/>
      <c r="Q90" s="1728">
        <f t="shared" ref="Q90:Q116" si="3">ROUND(SUM(O90*P90),2)</f>
        <v>0</v>
      </c>
      <c r="R90" s="1729"/>
      <c r="S90" s="173"/>
      <c r="T90" s="802"/>
      <c r="U90" s="802"/>
    </row>
    <row r="91" spans="1:21" ht="14.25" hidden="1" customHeight="1">
      <c r="A91" s="989" t="str">
        <f t="shared" ref="A91:A125" si="4">IF(ISTEXT(C91),1,"")</f>
        <v/>
      </c>
      <c r="B91" s="637">
        <f>'VERİ GİRİŞİ'!A107</f>
        <v>0</v>
      </c>
      <c r="C91" s="1456">
        <f>'VERİ GİRİŞİ'!B107</f>
        <v>0</v>
      </c>
      <c r="D91" s="1457"/>
      <c r="E91" s="1457"/>
      <c r="F91" s="1457"/>
      <c r="G91" s="1457"/>
      <c r="H91" s="1458"/>
      <c r="I91" s="1730">
        <f>'VERİ GİRİŞİ'!F107</f>
        <v>0</v>
      </c>
      <c r="J91" s="1731"/>
      <c r="K91" s="1731"/>
      <c r="L91" s="1731"/>
      <c r="M91" s="1732"/>
      <c r="N91" s="647">
        <f>'VERİ GİRİŞİ'!K107</f>
        <v>0</v>
      </c>
      <c r="O91" s="1114">
        <f>'VERİ GİRİŞİ'!J107</f>
        <v>0</v>
      </c>
      <c r="P91" s="1117"/>
      <c r="Q91" s="1728">
        <f t="shared" si="3"/>
        <v>0</v>
      </c>
      <c r="R91" s="1729"/>
      <c r="S91" s="173"/>
      <c r="T91" s="802"/>
      <c r="U91" s="802"/>
    </row>
    <row r="92" spans="1:21" ht="14.25" hidden="1" customHeight="1">
      <c r="A92" s="989" t="str">
        <f t="shared" si="4"/>
        <v/>
      </c>
      <c r="B92" s="637">
        <f>'VERİ GİRİŞİ'!A108</f>
        <v>0</v>
      </c>
      <c r="C92" s="1456">
        <f>'VERİ GİRİŞİ'!B108</f>
        <v>0</v>
      </c>
      <c r="D92" s="1457"/>
      <c r="E92" s="1457"/>
      <c r="F92" s="1457"/>
      <c r="G92" s="1457"/>
      <c r="H92" s="1458"/>
      <c r="I92" s="1730">
        <f>'VERİ GİRİŞİ'!F108</f>
        <v>0</v>
      </c>
      <c r="J92" s="1731"/>
      <c r="K92" s="1731"/>
      <c r="L92" s="1731"/>
      <c r="M92" s="1732"/>
      <c r="N92" s="647">
        <f>'VERİ GİRİŞİ'!K108</f>
        <v>0</v>
      </c>
      <c r="O92" s="1114">
        <f>'VERİ GİRİŞİ'!J108</f>
        <v>0</v>
      </c>
      <c r="P92" s="1117"/>
      <c r="Q92" s="1728">
        <f t="shared" si="3"/>
        <v>0</v>
      </c>
      <c r="R92" s="1729"/>
      <c r="S92" s="173"/>
      <c r="T92" s="802"/>
      <c r="U92" s="802"/>
    </row>
    <row r="93" spans="1:21" ht="14.25" hidden="1" customHeight="1">
      <c r="A93" s="989" t="str">
        <f t="shared" si="4"/>
        <v/>
      </c>
      <c r="B93" s="637">
        <f>'VERİ GİRİŞİ'!A109</f>
        <v>0</v>
      </c>
      <c r="C93" s="1456">
        <f>'VERİ GİRİŞİ'!B109</f>
        <v>0</v>
      </c>
      <c r="D93" s="1457"/>
      <c r="E93" s="1457"/>
      <c r="F93" s="1457"/>
      <c r="G93" s="1457"/>
      <c r="H93" s="1458"/>
      <c r="I93" s="1730">
        <f>'VERİ GİRİŞİ'!F109</f>
        <v>0</v>
      </c>
      <c r="J93" s="1731"/>
      <c r="K93" s="1731"/>
      <c r="L93" s="1731"/>
      <c r="M93" s="1732"/>
      <c r="N93" s="647">
        <f>'VERİ GİRİŞİ'!K109</f>
        <v>0</v>
      </c>
      <c r="O93" s="1114">
        <f>'VERİ GİRİŞİ'!J109</f>
        <v>0</v>
      </c>
      <c r="P93" s="1117"/>
      <c r="Q93" s="1728">
        <f t="shared" si="3"/>
        <v>0</v>
      </c>
      <c r="R93" s="1729"/>
      <c r="S93" s="173"/>
      <c r="T93" s="802"/>
      <c r="U93" s="802"/>
    </row>
    <row r="94" spans="1:21" ht="14.25" hidden="1" customHeight="1">
      <c r="A94" s="989" t="str">
        <f t="shared" si="4"/>
        <v/>
      </c>
      <c r="B94" s="637">
        <f>'VERİ GİRİŞİ'!A110</f>
        <v>0</v>
      </c>
      <c r="C94" s="1456">
        <f>'VERİ GİRİŞİ'!B110</f>
        <v>0</v>
      </c>
      <c r="D94" s="1457"/>
      <c r="E94" s="1457"/>
      <c r="F94" s="1457"/>
      <c r="G94" s="1457"/>
      <c r="H94" s="1458"/>
      <c r="I94" s="1730">
        <f>'VERİ GİRİŞİ'!F110</f>
        <v>0</v>
      </c>
      <c r="J94" s="1731"/>
      <c r="K94" s="1731"/>
      <c r="L94" s="1731"/>
      <c r="M94" s="1732"/>
      <c r="N94" s="647">
        <f>'VERİ GİRİŞİ'!K110</f>
        <v>0</v>
      </c>
      <c r="O94" s="1114">
        <f>'VERİ GİRİŞİ'!J110</f>
        <v>0</v>
      </c>
      <c r="P94" s="1117"/>
      <c r="Q94" s="1728">
        <f t="shared" si="3"/>
        <v>0</v>
      </c>
      <c r="R94" s="1729"/>
      <c r="S94" s="173"/>
      <c r="T94" s="802"/>
      <c r="U94" s="802"/>
    </row>
    <row r="95" spans="1:21" ht="14.25" hidden="1" customHeight="1">
      <c r="A95" s="989" t="str">
        <f t="shared" si="4"/>
        <v/>
      </c>
      <c r="B95" s="637">
        <f>'VERİ GİRİŞİ'!A111</f>
        <v>0</v>
      </c>
      <c r="C95" s="1456">
        <f>'VERİ GİRİŞİ'!B111</f>
        <v>0</v>
      </c>
      <c r="D95" s="1457"/>
      <c r="E95" s="1457"/>
      <c r="F95" s="1457"/>
      <c r="G95" s="1457"/>
      <c r="H95" s="1458"/>
      <c r="I95" s="1730">
        <f>'VERİ GİRİŞİ'!F111</f>
        <v>0</v>
      </c>
      <c r="J95" s="1731"/>
      <c r="K95" s="1731"/>
      <c r="L95" s="1731"/>
      <c r="M95" s="1732"/>
      <c r="N95" s="647">
        <f>'VERİ GİRİŞİ'!K111</f>
        <v>0</v>
      </c>
      <c r="O95" s="1114">
        <f>'VERİ GİRİŞİ'!J111</f>
        <v>0</v>
      </c>
      <c r="P95" s="1117"/>
      <c r="Q95" s="1728">
        <f t="shared" si="3"/>
        <v>0</v>
      </c>
      <c r="R95" s="1729"/>
      <c r="S95" s="173"/>
      <c r="T95" s="802"/>
      <c r="U95" s="802"/>
    </row>
    <row r="96" spans="1:21" ht="14.25" hidden="1" customHeight="1">
      <c r="A96" s="989" t="str">
        <f t="shared" si="4"/>
        <v/>
      </c>
      <c r="B96" s="637">
        <f>'VERİ GİRİŞİ'!A112</f>
        <v>0</v>
      </c>
      <c r="C96" s="1456">
        <f>'VERİ GİRİŞİ'!B112</f>
        <v>0</v>
      </c>
      <c r="D96" s="1457"/>
      <c r="E96" s="1457"/>
      <c r="F96" s="1457"/>
      <c r="G96" s="1457"/>
      <c r="H96" s="1458"/>
      <c r="I96" s="1730">
        <f>'VERİ GİRİŞİ'!F112</f>
        <v>0</v>
      </c>
      <c r="J96" s="1731"/>
      <c r="K96" s="1731"/>
      <c r="L96" s="1731"/>
      <c r="M96" s="1732"/>
      <c r="N96" s="647">
        <f>'VERİ GİRİŞİ'!K112</f>
        <v>0</v>
      </c>
      <c r="O96" s="1114">
        <f>'VERİ GİRİŞİ'!J112</f>
        <v>0</v>
      </c>
      <c r="P96" s="1117"/>
      <c r="Q96" s="1728">
        <f t="shared" si="3"/>
        <v>0</v>
      </c>
      <c r="R96" s="1729"/>
      <c r="S96" s="173"/>
      <c r="T96" s="802"/>
      <c r="U96" s="802"/>
    </row>
    <row r="97" spans="1:21" ht="14.25" hidden="1" customHeight="1">
      <c r="A97" s="989" t="str">
        <f t="shared" si="4"/>
        <v/>
      </c>
      <c r="B97" s="637">
        <f>'VERİ GİRİŞİ'!A113</f>
        <v>0</v>
      </c>
      <c r="C97" s="1456">
        <f>'VERİ GİRİŞİ'!B113</f>
        <v>0</v>
      </c>
      <c r="D97" s="1457"/>
      <c r="E97" s="1457"/>
      <c r="F97" s="1457"/>
      <c r="G97" s="1457"/>
      <c r="H97" s="1458"/>
      <c r="I97" s="1730">
        <f>'VERİ GİRİŞİ'!F113</f>
        <v>0</v>
      </c>
      <c r="J97" s="1731"/>
      <c r="K97" s="1731"/>
      <c r="L97" s="1731"/>
      <c r="M97" s="1732"/>
      <c r="N97" s="647">
        <f>'VERİ GİRİŞİ'!K113</f>
        <v>0</v>
      </c>
      <c r="O97" s="1114">
        <f>'VERİ GİRİŞİ'!J113</f>
        <v>0</v>
      </c>
      <c r="P97" s="1117"/>
      <c r="Q97" s="1728">
        <f t="shared" si="3"/>
        <v>0</v>
      </c>
      <c r="R97" s="1729"/>
      <c r="S97" s="173"/>
      <c r="T97" s="802"/>
      <c r="U97" s="802"/>
    </row>
    <row r="98" spans="1:21" ht="14.25" hidden="1" customHeight="1">
      <c r="A98" s="989" t="str">
        <f t="shared" si="4"/>
        <v/>
      </c>
      <c r="B98" s="637">
        <f>'VERİ GİRİŞİ'!A114</f>
        <v>0</v>
      </c>
      <c r="C98" s="1456">
        <f>'VERİ GİRİŞİ'!B114</f>
        <v>0</v>
      </c>
      <c r="D98" s="1457"/>
      <c r="E98" s="1457"/>
      <c r="F98" s="1457"/>
      <c r="G98" s="1457"/>
      <c r="H98" s="1458"/>
      <c r="I98" s="1730">
        <f>'VERİ GİRİŞİ'!F114</f>
        <v>0</v>
      </c>
      <c r="J98" s="1731"/>
      <c r="K98" s="1731"/>
      <c r="L98" s="1731"/>
      <c r="M98" s="1732"/>
      <c r="N98" s="647">
        <f>'VERİ GİRİŞİ'!K114</f>
        <v>0</v>
      </c>
      <c r="O98" s="1114">
        <f>'VERİ GİRİŞİ'!J114</f>
        <v>0</v>
      </c>
      <c r="P98" s="1117"/>
      <c r="Q98" s="1728">
        <f t="shared" si="3"/>
        <v>0</v>
      </c>
      <c r="R98" s="1729"/>
      <c r="S98" s="173"/>
      <c r="T98" s="802"/>
      <c r="U98" s="802"/>
    </row>
    <row r="99" spans="1:21" ht="14.25" hidden="1" customHeight="1">
      <c r="A99" s="989" t="str">
        <f t="shared" si="4"/>
        <v/>
      </c>
      <c r="B99" s="637">
        <f>'VERİ GİRİŞİ'!A115</f>
        <v>0</v>
      </c>
      <c r="C99" s="1456">
        <f>'VERİ GİRİŞİ'!B115</f>
        <v>0</v>
      </c>
      <c r="D99" s="1457"/>
      <c r="E99" s="1457"/>
      <c r="F99" s="1457"/>
      <c r="G99" s="1457"/>
      <c r="H99" s="1458"/>
      <c r="I99" s="1730">
        <f>'VERİ GİRİŞİ'!F115</f>
        <v>0</v>
      </c>
      <c r="J99" s="1731"/>
      <c r="K99" s="1731"/>
      <c r="L99" s="1731"/>
      <c r="M99" s="1732"/>
      <c r="N99" s="647">
        <f>'VERİ GİRİŞİ'!K115</f>
        <v>0</v>
      </c>
      <c r="O99" s="1114">
        <f>'VERİ GİRİŞİ'!J115</f>
        <v>0</v>
      </c>
      <c r="P99" s="1117"/>
      <c r="Q99" s="1728">
        <f t="shared" si="3"/>
        <v>0</v>
      </c>
      <c r="R99" s="1729"/>
      <c r="S99" s="173"/>
      <c r="T99" s="802"/>
      <c r="U99" s="802"/>
    </row>
    <row r="100" spans="1:21" ht="14.25" hidden="1" customHeight="1">
      <c r="A100" s="989" t="str">
        <f t="shared" si="4"/>
        <v/>
      </c>
      <c r="B100" s="637">
        <f>'VERİ GİRİŞİ'!A116</f>
        <v>0</v>
      </c>
      <c r="C100" s="1456">
        <f>'VERİ GİRİŞİ'!B116</f>
        <v>0</v>
      </c>
      <c r="D100" s="1457"/>
      <c r="E100" s="1457"/>
      <c r="F100" s="1457"/>
      <c r="G100" s="1457"/>
      <c r="H100" s="1458"/>
      <c r="I100" s="1730">
        <f>'VERİ GİRİŞİ'!F116</f>
        <v>0</v>
      </c>
      <c r="J100" s="1731"/>
      <c r="K100" s="1731"/>
      <c r="L100" s="1731"/>
      <c r="M100" s="1732"/>
      <c r="N100" s="647">
        <f>'VERİ GİRİŞİ'!K116</f>
        <v>0</v>
      </c>
      <c r="O100" s="1114">
        <f>'VERİ GİRİŞİ'!J116</f>
        <v>0</v>
      </c>
      <c r="P100" s="1117"/>
      <c r="Q100" s="1728">
        <f t="shared" si="3"/>
        <v>0</v>
      </c>
      <c r="R100" s="1729"/>
      <c r="S100" s="173"/>
      <c r="T100" s="802"/>
      <c r="U100" s="802"/>
    </row>
    <row r="101" spans="1:21" ht="14.25" hidden="1" customHeight="1">
      <c r="A101" s="989" t="str">
        <f t="shared" si="4"/>
        <v/>
      </c>
      <c r="B101" s="637">
        <f>'VERİ GİRİŞİ'!A117</f>
        <v>0</v>
      </c>
      <c r="C101" s="1456">
        <f>'VERİ GİRİŞİ'!B117</f>
        <v>0</v>
      </c>
      <c r="D101" s="1457"/>
      <c r="E101" s="1457"/>
      <c r="F101" s="1457"/>
      <c r="G101" s="1457"/>
      <c r="H101" s="1458"/>
      <c r="I101" s="1730">
        <f>'VERİ GİRİŞİ'!F117</f>
        <v>0</v>
      </c>
      <c r="J101" s="1731"/>
      <c r="K101" s="1731"/>
      <c r="L101" s="1731"/>
      <c r="M101" s="1732"/>
      <c r="N101" s="647">
        <f>'VERİ GİRİŞİ'!K117</f>
        <v>0</v>
      </c>
      <c r="O101" s="1114">
        <f>'VERİ GİRİŞİ'!J117</f>
        <v>0</v>
      </c>
      <c r="P101" s="1117"/>
      <c r="Q101" s="1728">
        <f t="shared" si="3"/>
        <v>0</v>
      </c>
      <c r="R101" s="1729"/>
      <c r="S101" s="173"/>
      <c r="T101" s="802"/>
      <c r="U101" s="802"/>
    </row>
    <row r="102" spans="1:21" ht="14.25" hidden="1" customHeight="1">
      <c r="A102" s="989" t="str">
        <f t="shared" si="4"/>
        <v/>
      </c>
      <c r="B102" s="637">
        <f>'VERİ GİRİŞİ'!A118</f>
        <v>0</v>
      </c>
      <c r="C102" s="1456">
        <f>'VERİ GİRİŞİ'!B118</f>
        <v>0</v>
      </c>
      <c r="D102" s="1457"/>
      <c r="E102" s="1457"/>
      <c r="F102" s="1457"/>
      <c r="G102" s="1457"/>
      <c r="H102" s="1458"/>
      <c r="I102" s="1730">
        <f>'VERİ GİRİŞİ'!F118</f>
        <v>0</v>
      </c>
      <c r="J102" s="1731"/>
      <c r="K102" s="1731"/>
      <c r="L102" s="1731"/>
      <c r="M102" s="1732"/>
      <c r="N102" s="647">
        <f>'VERİ GİRİŞİ'!K118</f>
        <v>0</v>
      </c>
      <c r="O102" s="1114">
        <f>'VERİ GİRİŞİ'!J118</f>
        <v>0</v>
      </c>
      <c r="P102" s="1117"/>
      <c r="Q102" s="1728">
        <f t="shared" si="3"/>
        <v>0</v>
      </c>
      <c r="R102" s="1729"/>
      <c r="S102" s="173"/>
      <c r="T102" s="802"/>
      <c r="U102" s="802"/>
    </row>
    <row r="103" spans="1:21" ht="14.25" hidden="1" customHeight="1">
      <c r="A103" s="989" t="str">
        <f t="shared" si="4"/>
        <v/>
      </c>
      <c r="B103" s="637">
        <f>'VERİ GİRİŞİ'!A119</f>
        <v>0</v>
      </c>
      <c r="C103" s="1456">
        <f>'VERİ GİRİŞİ'!B119</f>
        <v>0</v>
      </c>
      <c r="D103" s="1457"/>
      <c r="E103" s="1457"/>
      <c r="F103" s="1457"/>
      <c r="G103" s="1457"/>
      <c r="H103" s="1458"/>
      <c r="I103" s="1730">
        <f>'VERİ GİRİŞİ'!F119</f>
        <v>0</v>
      </c>
      <c r="J103" s="1731"/>
      <c r="K103" s="1731"/>
      <c r="L103" s="1731"/>
      <c r="M103" s="1732"/>
      <c r="N103" s="647">
        <f>'VERİ GİRİŞİ'!K119</f>
        <v>0</v>
      </c>
      <c r="O103" s="1114">
        <f>'VERİ GİRİŞİ'!J119</f>
        <v>0</v>
      </c>
      <c r="P103" s="1117"/>
      <c r="Q103" s="1728">
        <f t="shared" si="3"/>
        <v>0</v>
      </c>
      <c r="R103" s="1729"/>
      <c r="S103" s="173"/>
      <c r="T103" s="802"/>
      <c r="U103" s="802"/>
    </row>
    <row r="104" spans="1:21" ht="14.25" hidden="1" customHeight="1">
      <c r="A104" s="989" t="str">
        <f t="shared" si="4"/>
        <v/>
      </c>
      <c r="B104" s="637">
        <f>'VERİ GİRİŞİ'!A120</f>
        <v>0</v>
      </c>
      <c r="C104" s="1456">
        <f>'VERİ GİRİŞİ'!B120</f>
        <v>0</v>
      </c>
      <c r="D104" s="1457"/>
      <c r="E104" s="1457"/>
      <c r="F104" s="1457"/>
      <c r="G104" s="1457"/>
      <c r="H104" s="1458"/>
      <c r="I104" s="1730">
        <f>'VERİ GİRİŞİ'!F120</f>
        <v>0</v>
      </c>
      <c r="J104" s="1731"/>
      <c r="K104" s="1731"/>
      <c r="L104" s="1731"/>
      <c r="M104" s="1732"/>
      <c r="N104" s="647">
        <f>'VERİ GİRİŞİ'!K120</f>
        <v>0</v>
      </c>
      <c r="O104" s="1114">
        <f>'VERİ GİRİŞİ'!J120</f>
        <v>0</v>
      </c>
      <c r="P104" s="1117"/>
      <c r="Q104" s="1728">
        <f t="shared" si="3"/>
        <v>0</v>
      </c>
      <c r="R104" s="1729"/>
      <c r="S104" s="173"/>
      <c r="T104" s="802"/>
      <c r="U104" s="802"/>
    </row>
    <row r="105" spans="1:21" ht="14.25" hidden="1" customHeight="1">
      <c r="A105" s="989" t="str">
        <f t="shared" si="4"/>
        <v/>
      </c>
      <c r="B105" s="637">
        <f>'VERİ GİRİŞİ'!A121</f>
        <v>0</v>
      </c>
      <c r="C105" s="1456">
        <f>'VERİ GİRİŞİ'!B121</f>
        <v>0</v>
      </c>
      <c r="D105" s="1457"/>
      <c r="E105" s="1457"/>
      <c r="F105" s="1457"/>
      <c r="G105" s="1457"/>
      <c r="H105" s="1458"/>
      <c r="I105" s="1730">
        <f>'VERİ GİRİŞİ'!F121</f>
        <v>0</v>
      </c>
      <c r="J105" s="1731"/>
      <c r="K105" s="1731"/>
      <c r="L105" s="1731"/>
      <c r="M105" s="1732"/>
      <c r="N105" s="647">
        <f>'VERİ GİRİŞİ'!K121</f>
        <v>0</v>
      </c>
      <c r="O105" s="1114">
        <f>'VERİ GİRİŞİ'!J121</f>
        <v>0</v>
      </c>
      <c r="P105" s="1117"/>
      <c r="Q105" s="1728">
        <f t="shared" si="3"/>
        <v>0</v>
      </c>
      <c r="R105" s="1729"/>
      <c r="S105" s="173"/>
      <c r="T105" s="802"/>
      <c r="U105" s="802"/>
    </row>
    <row r="106" spans="1:21" ht="14.25" hidden="1" customHeight="1">
      <c r="A106" s="989" t="str">
        <f t="shared" si="4"/>
        <v/>
      </c>
      <c r="B106" s="637">
        <f>'VERİ GİRİŞİ'!A122</f>
        <v>0</v>
      </c>
      <c r="C106" s="1456">
        <f>'VERİ GİRİŞİ'!B122</f>
        <v>0</v>
      </c>
      <c r="D106" s="1457"/>
      <c r="E106" s="1457"/>
      <c r="F106" s="1457"/>
      <c r="G106" s="1457"/>
      <c r="H106" s="1458"/>
      <c r="I106" s="1730">
        <f>'VERİ GİRİŞİ'!F122</f>
        <v>0</v>
      </c>
      <c r="J106" s="1731"/>
      <c r="K106" s="1731"/>
      <c r="L106" s="1731"/>
      <c r="M106" s="1732"/>
      <c r="N106" s="647">
        <f>'VERİ GİRİŞİ'!K122</f>
        <v>0</v>
      </c>
      <c r="O106" s="1114">
        <f>'VERİ GİRİŞİ'!J122</f>
        <v>0</v>
      </c>
      <c r="P106" s="1117"/>
      <c r="Q106" s="1728">
        <f t="shared" si="3"/>
        <v>0</v>
      </c>
      <c r="R106" s="1729"/>
      <c r="S106" s="173"/>
      <c r="T106" s="802"/>
      <c r="U106" s="802"/>
    </row>
    <row r="107" spans="1:21" ht="14.25" hidden="1" customHeight="1">
      <c r="A107" s="989" t="str">
        <f t="shared" si="4"/>
        <v/>
      </c>
      <c r="B107" s="637">
        <f>'VERİ GİRİŞİ'!A123</f>
        <v>0</v>
      </c>
      <c r="C107" s="1456">
        <f>'VERİ GİRİŞİ'!B123</f>
        <v>0</v>
      </c>
      <c r="D107" s="1457"/>
      <c r="E107" s="1457"/>
      <c r="F107" s="1457"/>
      <c r="G107" s="1457"/>
      <c r="H107" s="1458"/>
      <c r="I107" s="1730">
        <f>'VERİ GİRİŞİ'!F123</f>
        <v>0</v>
      </c>
      <c r="J107" s="1731"/>
      <c r="K107" s="1731"/>
      <c r="L107" s="1731"/>
      <c r="M107" s="1732"/>
      <c r="N107" s="647">
        <f>'VERİ GİRİŞİ'!K123</f>
        <v>0</v>
      </c>
      <c r="O107" s="1114">
        <f>'VERİ GİRİŞİ'!J123</f>
        <v>0</v>
      </c>
      <c r="P107" s="1117"/>
      <c r="Q107" s="1728">
        <f t="shared" si="3"/>
        <v>0</v>
      </c>
      <c r="R107" s="1729"/>
      <c r="S107" s="173"/>
      <c r="T107" s="802"/>
      <c r="U107" s="802"/>
    </row>
    <row r="108" spans="1:21" ht="14.25" hidden="1" customHeight="1">
      <c r="A108" s="989" t="str">
        <f t="shared" si="4"/>
        <v/>
      </c>
      <c r="B108" s="637">
        <f>'VERİ GİRİŞİ'!A124</f>
        <v>0</v>
      </c>
      <c r="C108" s="1456">
        <f>'VERİ GİRİŞİ'!B124</f>
        <v>0</v>
      </c>
      <c r="D108" s="1457"/>
      <c r="E108" s="1457"/>
      <c r="F108" s="1457"/>
      <c r="G108" s="1457"/>
      <c r="H108" s="1458"/>
      <c r="I108" s="1730">
        <f>'VERİ GİRİŞİ'!F124</f>
        <v>0</v>
      </c>
      <c r="J108" s="1731"/>
      <c r="K108" s="1731"/>
      <c r="L108" s="1731"/>
      <c r="M108" s="1732"/>
      <c r="N108" s="647">
        <f>'VERİ GİRİŞİ'!K124</f>
        <v>0</v>
      </c>
      <c r="O108" s="1114">
        <f>'VERİ GİRİŞİ'!J124</f>
        <v>0</v>
      </c>
      <c r="P108" s="1117"/>
      <c r="Q108" s="1728">
        <f t="shared" si="3"/>
        <v>0</v>
      </c>
      <c r="R108" s="1729"/>
      <c r="S108" s="173"/>
      <c r="T108" s="802"/>
      <c r="U108" s="802"/>
    </row>
    <row r="109" spans="1:21" ht="14.25" hidden="1" customHeight="1">
      <c r="A109" s="989" t="str">
        <f t="shared" si="4"/>
        <v/>
      </c>
      <c r="B109" s="637">
        <f>'VERİ GİRİŞİ'!A125</f>
        <v>0</v>
      </c>
      <c r="C109" s="1456">
        <f>'VERİ GİRİŞİ'!B125</f>
        <v>0</v>
      </c>
      <c r="D109" s="1457"/>
      <c r="E109" s="1457"/>
      <c r="F109" s="1457"/>
      <c r="G109" s="1457"/>
      <c r="H109" s="1458"/>
      <c r="I109" s="1730">
        <f>'VERİ GİRİŞİ'!F125</f>
        <v>0</v>
      </c>
      <c r="J109" s="1731"/>
      <c r="K109" s="1731"/>
      <c r="L109" s="1731"/>
      <c r="M109" s="1732"/>
      <c r="N109" s="647">
        <f>'VERİ GİRİŞİ'!K125</f>
        <v>0</v>
      </c>
      <c r="O109" s="1114">
        <f>'VERİ GİRİŞİ'!J125</f>
        <v>0</v>
      </c>
      <c r="P109" s="1117"/>
      <c r="Q109" s="1728">
        <f t="shared" si="3"/>
        <v>0</v>
      </c>
      <c r="R109" s="1729"/>
      <c r="S109" s="173"/>
      <c r="T109" s="802"/>
      <c r="U109" s="802"/>
    </row>
    <row r="110" spans="1:21" ht="14.25" hidden="1" customHeight="1">
      <c r="A110" s="989" t="str">
        <f t="shared" si="4"/>
        <v/>
      </c>
      <c r="B110" s="637">
        <f>'VERİ GİRİŞİ'!A126</f>
        <v>0</v>
      </c>
      <c r="C110" s="1456">
        <f>'VERİ GİRİŞİ'!B126</f>
        <v>0</v>
      </c>
      <c r="D110" s="1457"/>
      <c r="E110" s="1457"/>
      <c r="F110" s="1457"/>
      <c r="G110" s="1457"/>
      <c r="H110" s="1458"/>
      <c r="I110" s="1730">
        <f>'VERİ GİRİŞİ'!F126</f>
        <v>0</v>
      </c>
      <c r="J110" s="1731"/>
      <c r="K110" s="1731"/>
      <c r="L110" s="1731"/>
      <c r="M110" s="1732"/>
      <c r="N110" s="647">
        <f>'VERİ GİRİŞİ'!K126</f>
        <v>0</v>
      </c>
      <c r="O110" s="1114">
        <f>'VERİ GİRİŞİ'!J126</f>
        <v>0</v>
      </c>
      <c r="P110" s="1117"/>
      <c r="Q110" s="1728">
        <f t="shared" si="3"/>
        <v>0</v>
      </c>
      <c r="R110" s="1729"/>
      <c r="S110" s="173"/>
      <c r="T110" s="802"/>
      <c r="U110" s="802"/>
    </row>
    <row r="111" spans="1:21" ht="14.25" hidden="1" customHeight="1">
      <c r="A111" s="989" t="str">
        <f t="shared" si="4"/>
        <v/>
      </c>
      <c r="B111" s="637">
        <f>'VERİ GİRİŞİ'!A127</f>
        <v>0</v>
      </c>
      <c r="C111" s="1456">
        <f>'VERİ GİRİŞİ'!B127</f>
        <v>0</v>
      </c>
      <c r="D111" s="1457"/>
      <c r="E111" s="1457"/>
      <c r="F111" s="1457"/>
      <c r="G111" s="1457"/>
      <c r="H111" s="1458"/>
      <c r="I111" s="1730">
        <f>'VERİ GİRİŞİ'!F127</f>
        <v>0</v>
      </c>
      <c r="J111" s="1731"/>
      <c r="K111" s="1731"/>
      <c r="L111" s="1731"/>
      <c r="M111" s="1732"/>
      <c r="N111" s="647">
        <f>'VERİ GİRİŞİ'!K127</f>
        <v>0</v>
      </c>
      <c r="O111" s="1114">
        <f>'VERİ GİRİŞİ'!J127</f>
        <v>0</v>
      </c>
      <c r="P111" s="1117"/>
      <c r="Q111" s="1728">
        <f t="shared" si="3"/>
        <v>0</v>
      </c>
      <c r="R111" s="1729"/>
      <c r="S111" s="173"/>
      <c r="T111" s="802"/>
      <c r="U111" s="802"/>
    </row>
    <row r="112" spans="1:21" ht="14.25" hidden="1" customHeight="1">
      <c r="A112" s="989" t="str">
        <f t="shared" si="4"/>
        <v/>
      </c>
      <c r="B112" s="637">
        <f>'VERİ GİRİŞİ'!A128</f>
        <v>0</v>
      </c>
      <c r="C112" s="1456">
        <f>'VERİ GİRİŞİ'!B128</f>
        <v>0</v>
      </c>
      <c r="D112" s="1457"/>
      <c r="E112" s="1457"/>
      <c r="F112" s="1457"/>
      <c r="G112" s="1457"/>
      <c r="H112" s="1458"/>
      <c r="I112" s="1730">
        <f>'VERİ GİRİŞİ'!F128</f>
        <v>0</v>
      </c>
      <c r="J112" s="1731"/>
      <c r="K112" s="1731"/>
      <c r="L112" s="1731"/>
      <c r="M112" s="1732"/>
      <c r="N112" s="647">
        <f>'VERİ GİRİŞİ'!K128</f>
        <v>0</v>
      </c>
      <c r="O112" s="1114">
        <f>'VERİ GİRİŞİ'!J128</f>
        <v>0</v>
      </c>
      <c r="P112" s="1117"/>
      <c r="Q112" s="1728">
        <f t="shared" si="3"/>
        <v>0</v>
      </c>
      <c r="R112" s="1729"/>
      <c r="S112" s="173"/>
      <c r="T112" s="802"/>
      <c r="U112" s="802"/>
    </row>
    <row r="113" spans="1:21" ht="14.25" hidden="1" customHeight="1">
      <c r="A113" s="989" t="str">
        <f t="shared" si="4"/>
        <v/>
      </c>
      <c r="B113" s="637">
        <f>'VERİ GİRİŞİ'!A129</f>
        <v>0</v>
      </c>
      <c r="C113" s="1456">
        <f>'VERİ GİRİŞİ'!B129</f>
        <v>0</v>
      </c>
      <c r="D113" s="1457"/>
      <c r="E113" s="1457"/>
      <c r="F113" s="1457"/>
      <c r="G113" s="1457"/>
      <c r="H113" s="1458"/>
      <c r="I113" s="1730">
        <f>'VERİ GİRİŞİ'!F129</f>
        <v>0</v>
      </c>
      <c r="J113" s="1731"/>
      <c r="K113" s="1731"/>
      <c r="L113" s="1731"/>
      <c r="M113" s="1732"/>
      <c r="N113" s="647">
        <f>'VERİ GİRİŞİ'!K129</f>
        <v>0</v>
      </c>
      <c r="O113" s="1114">
        <f>'VERİ GİRİŞİ'!J129</f>
        <v>0</v>
      </c>
      <c r="P113" s="1117"/>
      <c r="Q113" s="1728">
        <f t="shared" si="3"/>
        <v>0</v>
      </c>
      <c r="R113" s="1729"/>
      <c r="S113" s="173"/>
      <c r="T113" s="802"/>
      <c r="U113" s="802"/>
    </row>
    <row r="114" spans="1:21" ht="14.25" hidden="1" customHeight="1">
      <c r="A114" s="989" t="str">
        <f t="shared" si="4"/>
        <v/>
      </c>
      <c r="B114" s="637">
        <f>'VERİ GİRİŞİ'!A130</f>
        <v>0</v>
      </c>
      <c r="C114" s="1456">
        <f>'VERİ GİRİŞİ'!B130</f>
        <v>0</v>
      </c>
      <c r="D114" s="1457"/>
      <c r="E114" s="1457"/>
      <c r="F114" s="1457"/>
      <c r="G114" s="1457"/>
      <c r="H114" s="1458"/>
      <c r="I114" s="1730">
        <f>'VERİ GİRİŞİ'!F130</f>
        <v>0</v>
      </c>
      <c r="J114" s="1731"/>
      <c r="K114" s="1731"/>
      <c r="L114" s="1731"/>
      <c r="M114" s="1732"/>
      <c r="N114" s="647">
        <f>'VERİ GİRİŞİ'!K130</f>
        <v>0</v>
      </c>
      <c r="O114" s="1114">
        <f>'VERİ GİRİŞİ'!J130</f>
        <v>0</v>
      </c>
      <c r="P114" s="1117"/>
      <c r="Q114" s="1728">
        <f t="shared" si="3"/>
        <v>0</v>
      </c>
      <c r="R114" s="1729"/>
      <c r="S114" s="173"/>
      <c r="T114" s="802"/>
      <c r="U114" s="802"/>
    </row>
    <row r="115" spans="1:21" ht="14.25" hidden="1" customHeight="1">
      <c r="A115" s="989" t="str">
        <f t="shared" si="4"/>
        <v/>
      </c>
      <c r="B115" s="637">
        <f>'VERİ GİRİŞİ'!A131</f>
        <v>0</v>
      </c>
      <c r="C115" s="1456">
        <f>'VERİ GİRİŞİ'!B131</f>
        <v>0</v>
      </c>
      <c r="D115" s="1457"/>
      <c r="E115" s="1457"/>
      <c r="F115" s="1457"/>
      <c r="G115" s="1457"/>
      <c r="H115" s="1458"/>
      <c r="I115" s="1730">
        <f>'VERİ GİRİŞİ'!F131</f>
        <v>0</v>
      </c>
      <c r="J115" s="1731"/>
      <c r="K115" s="1731"/>
      <c r="L115" s="1731"/>
      <c r="M115" s="1732"/>
      <c r="N115" s="647">
        <f>'VERİ GİRİŞİ'!K131</f>
        <v>0</v>
      </c>
      <c r="O115" s="1114">
        <f>'VERİ GİRİŞİ'!J131</f>
        <v>0</v>
      </c>
      <c r="P115" s="1117"/>
      <c r="Q115" s="1728">
        <f t="shared" si="3"/>
        <v>0</v>
      </c>
      <c r="R115" s="1729"/>
      <c r="S115" s="173"/>
      <c r="T115" s="802"/>
      <c r="U115" s="802"/>
    </row>
    <row r="116" spans="1:21" ht="14.25" hidden="1" customHeight="1">
      <c r="A116" s="989" t="str">
        <f t="shared" si="4"/>
        <v/>
      </c>
      <c r="B116" s="637">
        <f>'VERİ GİRİŞİ'!A132</f>
        <v>0</v>
      </c>
      <c r="C116" s="1456">
        <f>'VERİ GİRİŞİ'!B132</f>
        <v>0</v>
      </c>
      <c r="D116" s="1457"/>
      <c r="E116" s="1457"/>
      <c r="F116" s="1457"/>
      <c r="G116" s="1457"/>
      <c r="H116" s="1458"/>
      <c r="I116" s="1730">
        <f>'VERİ GİRİŞİ'!F132</f>
        <v>0</v>
      </c>
      <c r="J116" s="1731"/>
      <c r="K116" s="1731"/>
      <c r="L116" s="1731"/>
      <c r="M116" s="1732"/>
      <c r="N116" s="647">
        <f>'VERİ GİRİŞİ'!K132</f>
        <v>0</v>
      </c>
      <c r="O116" s="1114">
        <f>'VERİ GİRİŞİ'!J132</f>
        <v>0</v>
      </c>
      <c r="P116" s="1117"/>
      <c r="Q116" s="1728">
        <f t="shared" si="3"/>
        <v>0</v>
      </c>
      <c r="R116" s="1729"/>
      <c r="S116" s="173"/>
      <c r="T116" s="802"/>
      <c r="U116" s="802"/>
    </row>
    <row r="117" spans="1:21" ht="14.25" hidden="1" customHeight="1">
      <c r="A117" s="989" t="str">
        <f t="shared" si="4"/>
        <v/>
      </c>
      <c r="B117" s="637">
        <f>'VERİ GİRİŞİ'!A133</f>
        <v>0</v>
      </c>
      <c r="C117" s="1456">
        <f>'VERİ GİRİŞİ'!B133</f>
        <v>0</v>
      </c>
      <c r="D117" s="1457"/>
      <c r="E117" s="1457"/>
      <c r="F117" s="1457"/>
      <c r="G117" s="1457"/>
      <c r="H117" s="1458"/>
      <c r="I117" s="1730">
        <f>'VERİ GİRİŞİ'!F133</f>
        <v>0</v>
      </c>
      <c r="J117" s="1731"/>
      <c r="K117" s="1731"/>
      <c r="L117" s="1731"/>
      <c r="M117" s="1732"/>
      <c r="N117" s="647">
        <f>'VERİ GİRİŞİ'!K133</f>
        <v>0</v>
      </c>
      <c r="O117" s="1114">
        <f>'VERİ GİRİŞİ'!J133</f>
        <v>0</v>
      </c>
      <c r="P117" s="1117"/>
      <c r="Q117" s="1728">
        <f t="shared" ref="Q117:Q126" si="5">ROUND(SUM(O117*P117),2)</f>
        <v>0</v>
      </c>
      <c r="R117" s="1729"/>
      <c r="S117" s="173"/>
      <c r="T117" s="802"/>
      <c r="U117" s="802"/>
    </row>
    <row r="118" spans="1:21" ht="14.25" hidden="1" customHeight="1">
      <c r="A118" s="989" t="str">
        <f t="shared" si="4"/>
        <v/>
      </c>
      <c r="B118" s="637">
        <f>'VERİ GİRİŞİ'!A134</f>
        <v>0</v>
      </c>
      <c r="C118" s="1456">
        <f>'VERİ GİRİŞİ'!B134</f>
        <v>0</v>
      </c>
      <c r="D118" s="1457"/>
      <c r="E118" s="1457"/>
      <c r="F118" s="1457"/>
      <c r="G118" s="1457"/>
      <c r="H118" s="1458"/>
      <c r="I118" s="1730">
        <f>'VERİ GİRİŞİ'!F134</f>
        <v>0</v>
      </c>
      <c r="J118" s="1731"/>
      <c r="K118" s="1731"/>
      <c r="L118" s="1731"/>
      <c r="M118" s="1732"/>
      <c r="N118" s="647">
        <f>'VERİ GİRİŞİ'!K134</f>
        <v>0</v>
      </c>
      <c r="O118" s="1114">
        <f>'VERİ GİRİŞİ'!J134</f>
        <v>0</v>
      </c>
      <c r="P118" s="1117"/>
      <c r="Q118" s="1728">
        <f t="shared" si="5"/>
        <v>0</v>
      </c>
      <c r="R118" s="1729"/>
      <c r="S118" s="173"/>
      <c r="T118" s="802"/>
      <c r="U118" s="802"/>
    </row>
    <row r="119" spans="1:21" ht="14.25" hidden="1" customHeight="1">
      <c r="A119" s="989" t="str">
        <f t="shared" si="4"/>
        <v/>
      </c>
      <c r="B119" s="637">
        <f>'VERİ GİRİŞİ'!A135</f>
        <v>0</v>
      </c>
      <c r="C119" s="1456">
        <f>'VERİ GİRİŞİ'!B135</f>
        <v>0</v>
      </c>
      <c r="D119" s="1457"/>
      <c r="E119" s="1457"/>
      <c r="F119" s="1457"/>
      <c r="G119" s="1457"/>
      <c r="H119" s="1458"/>
      <c r="I119" s="1730">
        <f>'VERİ GİRİŞİ'!F135</f>
        <v>0</v>
      </c>
      <c r="J119" s="1731"/>
      <c r="K119" s="1731"/>
      <c r="L119" s="1731"/>
      <c r="M119" s="1732"/>
      <c r="N119" s="647">
        <f>'VERİ GİRİŞİ'!K135</f>
        <v>0</v>
      </c>
      <c r="O119" s="1114">
        <f>'VERİ GİRİŞİ'!J135</f>
        <v>0</v>
      </c>
      <c r="P119" s="1117"/>
      <c r="Q119" s="1728">
        <f t="shared" si="5"/>
        <v>0</v>
      </c>
      <c r="R119" s="1729"/>
      <c r="S119" s="173"/>
      <c r="T119" s="802"/>
      <c r="U119" s="802"/>
    </row>
    <row r="120" spans="1:21" ht="14.25" hidden="1" customHeight="1">
      <c r="A120" s="989" t="str">
        <f t="shared" si="4"/>
        <v/>
      </c>
      <c r="B120" s="637">
        <f>'VERİ GİRİŞİ'!A136</f>
        <v>0</v>
      </c>
      <c r="C120" s="1456">
        <f>'VERİ GİRİŞİ'!B136</f>
        <v>0</v>
      </c>
      <c r="D120" s="1457"/>
      <c r="E120" s="1457"/>
      <c r="F120" s="1457"/>
      <c r="G120" s="1457"/>
      <c r="H120" s="1458"/>
      <c r="I120" s="1730">
        <f>'VERİ GİRİŞİ'!F136</f>
        <v>0</v>
      </c>
      <c r="J120" s="1731"/>
      <c r="K120" s="1731"/>
      <c r="L120" s="1731"/>
      <c r="M120" s="1732"/>
      <c r="N120" s="647">
        <f>'VERİ GİRİŞİ'!K136</f>
        <v>0</v>
      </c>
      <c r="O120" s="1114">
        <f>'VERİ GİRİŞİ'!J136</f>
        <v>0</v>
      </c>
      <c r="P120" s="1117"/>
      <c r="Q120" s="1728">
        <f t="shared" si="5"/>
        <v>0</v>
      </c>
      <c r="R120" s="1729"/>
      <c r="S120" s="173"/>
      <c r="T120" s="802"/>
      <c r="U120" s="802"/>
    </row>
    <row r="121" spans="1:21" ht="14.25" hidden="1" customHeight="1">
      <c r="A121" s="989" t="str">
        <f t="shared" si="4"/>
        <v/>
      </c>
      <c r="B121" s="637">
        <f>'VERİ GİRİŞİ'!A137</f>
        <v>0</v>
      </c>
      <c r="C121" s="1456">
        <f>'VERİ GİRİŞİ'!B137</f>
        <v>0</v>
      </c>
      <c r="D121" s="1457"/>
      <c r="E121" s="1457"/>
      <c r="F121" s="1457"/>
      <c r="G121" s="1457"/>
      <c r="H121" s="1458"/>
      <c r="I121" s="1730">
        <f>'VERİ GİRİŞİ'!F137</f>
        <v>0</v>
      </c>
      <c r="J121" s="1731"/>
      <c r="K121" s="1731"/>
      <c r="L121" s="1731"/>
      <c r="M121" s="1732"/>
      <c r="N121" s="647">
        <f>'VERİ GİRİŞİ'!K137</f>
        <v>0</v>
      </c>
      <c r="O121" s="1114">
        <f>'VERİ GİRİŞİ'!J137</f>
        <v>0</v>
      </c>
      <c r="P121" s="1117"/>
      <c r="Q121" s="1728">
        <f t="shared" si="5"/>
        <v>0</v>
      </c>
      <c r="R121" s="1729"/>
      <c r="S121" s="173"/>
      <c r="T121" s="802"/>
      <c r="U121" s="802"/>
    </row>
    <row r="122" spans="1:21" ht="14.25" hidden="1" customHeight="1">
      <c r="A122" s="989" t="str">
        <f t="shared" si="4"/>
        <v/>
      </c>
      <c r="B122" s="637">
        <f>'VERİ GİRİŞİ'!A138</f>
        <v>0</v>
      </c>
      <c r="C122" s="1456">
        <f>'VERİ GİRİŞİ'!B138</f>
        <v>0</v>
      </c>
      <c r="D122" s="1457"/>
      <c r="E122" s="1457"/>
      <c r="F122" s="1457"/>
      <c r="G122" s="1457"/>
      <c r="H122" s="1458"/>
      <c r="I122" s="1730">
        <f>'VERİ GİRİŞİ'!F138</f>
        <v>0</v>
      </c>
      <c r="J122" s="1731"/>
      <c r="K122" s="1731"/>
      <c r="L122" s="1731"/>
      <c r="M122" s="1732"/>
      <c r="N122" s="647">
        <f>'VERİ GİRİŞİ'!K138</f>
        <v>0</v>
      </c>
      <c r="O122" s="1114">
        <f>'VERİ GİRİŞİ'!J138</f>
        <v>0</v>
      </c>
      <c r="P122" s="1117"/>
      <c r="Q122" s="1728">
        <f t="shared" si="5"/>
        <v>0</v>
      </c>
      <c r="R122" s="1729"/>
      <c r="S122" s="173"/>
      <c r="T122" s="802"/>
      <c r="U122" s="802"/>
    </row>
    <row r="123" spans="1:21" ht="14.25" hidden="1" customHeight="1">
      <c r="A123" s="989" t="str">
        <f t="shared" si="4"/>
        <v/>
      </c>
      <c r="B123" s="637">
        <f>'VERİ GİRİŞİ'!A139</f>
        <v>0</v>
      </c>
      <c r="C123" s="1456">
        <f>'VERİ GİRİŞİ'!B139</f>
        <v>0</v>
      </c>
      <c r="D123" s="1457"/>
      <c r="E123" s="1457"/>
      <c r="F123" s="1457"/>
      <c r="G123" s="1457"/>
      <c r="H123" s="1458"/>
      <c r="I123" s="1730">
        <f>'VERİ GİRİŞİ'!F139</f>
        <v>0</v>
      </c>
      <c r="J123" s="1731"/>
      <c r="K123" s="1731"/>
      <c r="L123" s="1731"/>
      <c r="M123" s="1732"/>
      <c r="N123" s="647">
        <f>'VERİ GİRİŞİ'!K139</f>
        <v>0</v>
      </c>
      <c r="O123" s="1114">
        <f>'VERİ GİRİŞİ'!J139</f>
        <v>0</v>
      </c>
      <c r="P123" s="1117"/>
      <c r="Q123" s="1728">
        <f t="shared" si="5"/>
        <v>0</v>
      </c>
      <c r="R123" s="1729"/>
      <c r="S123" s="173"/>
      <c r="T123" s="802"/>
      <c r="U123" s="802"/>
    </row>
    <row r="124" spans="1:21" ht="14.25" hidden="1" customHeight="1">
      <c r="A124" s="989" t="str">
        <f t="shared" si="4"/>
        <v/>
      </c>
      <c r="B124" s="637">
        <f>'VERİ GİRİŞİ'!A140</f>
        <v>0</v>
      </c>
      <c r="C124" s="1456">
        <f>'VERİ GİRİŞİ'!B140</f>
        <v>0</v>
      </c>
      <c r="D124" s="1457"/>
      <c r="E124" s="1457"/>
      <c r="F124" s="1457"/>
      <c r="G124" s="1457"/>
      <c r="H124" s="1458"/>
      <c r="I124" s="1730">
        <f>'VERİ GİRİŞİ'!F140</f>
        <v>0</v>
      </c>
      <c r="J124" s="1731"/>
      <c r="K124" s="1731"/>
      <c r="L124" s="1731"/>
      <c r="M124" s="1732"/>
      <c r="N124" s="647">
        <f>'VERİ GİRİŞİ'!K140</f>
        <v>0</v>
      </c>
      <c r="O124" s="1114">
        <f>'VERİ GİRİŞİ'!J140</f>
        <v>0</v>
      </c>
      <c r="P124" s="1117"/>
      <c r="Q124" s="1728">
        <f t="shared" si="5"/>
        <v>0</v>
      </c>
      <c r="R124" s="1729"/>
      <c r="S124" s="173"/>
      <c r="T124" s="802"/>
      <c r="U124" s="802"/>
    </row>
    <row r="125" spans="1:21" ht="14.25" hidden="1" customHeight="1">
      <c r="A125" s="989" t="str">
        <f t="shared" si="4"/>
        <v/>
      </c>
      <c r="B125" s="637">
        <f>'VERİ GİRİŞİ'!A141</f>
        <v>0</v>
      </c>
      <c r="C125" s="1456">
        <f>'VERİ GİRİŞİ'!B141</f>
        <v>0</v>
      </c>
      <c r="D125" s="1457"/>
      <c r="E125" s="1457"/>
      <c r="F125" s="1457"/>
      <c r="G125" s="1457"/>
      <c r="H125" s="1458"/>
      <c r="I125" s="1730">
        <f>'VERİ GİRİŞİ'!F141</f>
        <v>0</v>
      </c>
      <c r="J125" s="1731"/>
      <c r="K125" s="1731"/>
      <c r="L125" s="1731"/>
      <c r="M125" s="1732"/>
      <c r="N125" s="647">
        <f>'VERİ GİRİŞİ'!K141</f>
        <v>0</v>
      </c>
      <c r="O125" s="1114">
        <f>'VERİ GİRİŞİ'!J141</f>
        <v>0</v>
      </c>
      <c r="P125" s="1117"/>
      <c r="Q125" s="1728">
        <f t="shared" si="5"/>
        <v>0</v>
      </c>
      <c r="R125" s="1729"/>
      <c r="S125" s="176"/>
    </row>
    <row r="126" spans="1:21" ht="14.25" hidden="1" customHeight="1" thickBot="1">
      <c r="A126" s="989">
        <v>1</v>
      </c>
      <c r="B126" s="1040">
        <f>'VERİ GİRİŞİ'!A142</f>
        <v>0</v>
      </c>
      <c r="C126" s="1734">
        <f>'VERİ GİRİŞİ'!B142</f>
        <v>0</v>
      </c>
      <c r="D126" s="1735"/>
      <c r="E126" s="1735"/>
      <c r="F126" s="1735"/>
      <c r="G126" s="1735"/>
      <c r="H126" s="1736"/>
      <c r="I126" s="1754">
        <f>'VERİ GİRİŞİ'!F142</f>
        <v>0</v>
      </c>
      <c r="J126" s="1755"/>
      <c r="K126" s="1755"/>
      <c r="L126" s="1755"/>
      <c r="M126" s="1756"/>
      <c r="N126" s="1041">
        <f>'VERİ GİRİŞİ'!K142</f>
        <v>0</v>
      </c>
      <c r="O126" s="1115">
        <f>'VERİ GİRİŞİ'!J142</f>
        <v>0</v>
      </c>
      <c r="P126" s="1117"/>
      <c r="Q126" s="1728">
        <f t="shared" si="5"/>
        <v>0</v>
      </c>
      <c r="R126" s="1729"/>
      <c r="S126" s="176"/>
    </row>
    <row r="127" spans="1:21" ht="14.25" customHeight="1" thickTop="1" thickBot="1">
      <c r="B127" s="819"/>
      <c r="C127" s="818"/>
      <c r="D127" s="818"/>
      <c r="E127" s="818"/>
      <c r="F127" s="818"/>
      <c r="G127" s="818"/>
      <c r="H127" s="818"/>
      <c r="I127" s="818"/>
      <c r="J127" s="818"/>
      <c r="K127" s="818"/>
      <c r="L127" s="818"/>
      <c r="M127" s="1752" t="s">
        <v>825</v>
      </c>
      <c r="N127" s="1752"/>
      <c r="O127" s="1752"/>
      <c r="P127" s="1753"/>
      <c r="Q127" s="1760">
        <f>SUM(Q27:Q126)</f>
        <v>0</v>
      </c>
      <c r="R127" s="1761"/>
      <c r="S127" s="176"/>
    </row>
    <row r="128" spans="1:21" ht="15.75" customHeight="1" thickTop="1">
      <c r="B128" s="1750" t="s">
        <v>702</v>
      </c>
      <c r="C128" s="1751"/>
      <c r="D128" s="1751"/>
      <c r="E128" s="1751"/>
      <c r="F128" s="1751"/>
      <c r="G128" s="1751"/>
      <c r="H128" s="1751"/>
      <c r="I128" s="1751"/>
      <c r="J128" s="1751"/>
      <c r="K128" s="1751"/>
      <c r="L128" s="1751"/>
      <c r="M128" s="818" t="s">
        <v>703</v>
      </c>
      <c r="N128" s="818"/>
      <c r="O128" s="818"/>
      <c r="P128" s="818"/>
      <c r="Q128" s="820"/>
      <c r="R128" s="821"/>
      <c r="S128" s="176"/>
    </row>
    <row r="129" spans="1:21" ht="14.25" customHeight="1">
      <c r="B129" s="1777" t="s">
        <v>56</v>
      </c>
      <c r="C129" s="1778"/>
      <c r="D129" s="1778"/>
      <c r="E129" s="1778"/>
      <c r="F129" s="1778"/>
      <c r="G129" s="1778"/>
      <c r="H129" s="1778"/>
      <c r="I129" s="1778"/>
      <c r="J129" s="1778"/>
      <c r="K129" s="1778"/>
      <c r="L129" s="1779"/>
      <c r="M129" s="1757" t="str">
        <f>'VERİ GİRİŞİ'!F148</f>
        <v xml:space="preserve"> …../…./2024  saat 17:00'a kadar teslim edilecektir</v>
      </c>
      <c r="N129" s="1758"/>
      <c r="O129" s="1758"/>
      <c r="P129" s="1758"/>
      <c r="Q129" s="1758"/>
      <c r="R129" s="1759"/>
      <c r="S129" s="176"/>
    </row>
    <row r="130" spans="1:21" ht="14.25" customHeight="1">
      <c r="B130" s="1747" t="s">
        <v>57</v>
      </c>
      <c r="C130" s="1748"/>
      <c r="D130" s="1748"/>
      <c r="E130" s="1748"/>
      <c r="F130" s="1748"/>
      <c r="G130" s="1748"/>
      <c r="H130" s="1748"/>
      <c r="I130" s="1748"/>
      <c r="J130" s="1748"/>
      <c r="K130" s="1748"/>
      <c r="L130" s="1749"/>
      <c r="M130" s="1744">
        <f>'VERİ GİRİŞİ'!F149</f>
        <v>0</v>
      </c>
      <c r="N130" s="1745"/>
      <c r="O130" s="1745"/>
      <c r="P130" s="1745"/>
      <c r="Q130" s="1745"/>
      <c r="R130" s="1746"/>
      <c r="S130" s="176"/>
    </row>
    <row r="131" spans="1:21" ht="14.25" customHeight="1">
      <c r="B131" s="1747" t="s">
        <v>58</v>
      </c>
      <c r="C131" s="1748"/>
      <c r="D131" s="1748"/>
      <c r="E131" s="1748"/>
      <c r="F131" s="1748"/>
      <c r="G131" s="1748"/>
      <c r="H131" s="1748"/>
      <c r="I131" s="1748"/>
      <c r="J131" s="1748"/>
      <c r="K131" s="1748"/>
      <c r="L131" s="1749"/>
      <c r="M131" s="1744" t="str">
        <f>'VERİ GİRİŞİ'!F150</f>
        <v>Satıcıya</v>
      </c>
      <c r="N131" s="1745"/>
      <c r="O131" s="1745"/>
      <c r="P131" s="1745"/>
      <c r="Q131" s="1745"/>
      <c r="R131" s="1746"/>
      <c r="S131" s="176"/>
    </row>
    <row r="132" spans="1:21" ht="14.25" customHeight="1">
      <c r="B132" s="1747" t="s">
        <v>60</v>
      </c>
      <c r="C132" s="1748"/>
      <c r="D132" s="1748"/>
      <c r="E132" s="1748"/>
      <c r="F132" s="1748"/>
      <c r="G132" s="1748"/>
      <c r="H132" s="1748"/>
      <c r="I132" s="1748"/>
      <c r="J132" s="1748"/>
      <c r="K132" s="1748"/>
      <c r="L132" s="1749"/>
      <c r="M132" s="1774">
        <f>'VERİ GİRİŞİ'!F151</f>
        <v>0</v>
      </c>
      <c r="N132" s="1775"/>
      <c r="O132" s="1775"/>
      <c r="P132" s="1775"/>
      <c r="Q132" s="1775"/>
      <c r="R132" s="1776"/>
      <c r="S132" s="176"/>
    </row>
    <row r="133" spans="1:21" ht="14.25" customHeight="1">
      <c r="B133" s="1747" t="s">
        <v>341</v>
      </c>
      <c r="C133" s="1748"/>
      <c r="D133" s="1748"/>
      <c r="E133" s="1748"/>
      <c r="F133" s="1748"/>
      <c r="G133" s="1748"/>
      <c r="H133" s="1748"/>
      <c r="I133" s="1748"/>
      <c r="J133" s="1748"/>
      <c r="K133" s="1748"/>
      <c r="L133" s="1749"/>
      <c r="M133" s="1744" t="str">
        <f>'VERİ GİRİŞİ'!F152</f>
        <v>TSE</v>
      </c>
      <c r="N133" s="1745"/>
      <c r="O133" s="1745"/>
      <c r="P133" s="1745"/>
      <c r="Q133" s="1745"/>
      <c r="R133" s="1746"/>
      <c r="S133" s="176"/>
    </row>
    <row r="134" spans="1:21" ht="14.25" customHeight="1">
      <c r="B134" s="1747" t="s">
        <v>343</v>
      </c>
      <c r="C134" s="1748"/>
      <c r="D134" s="1748"/>
      <c r="E134" s="1748"/>
      <c r="F134" s="1748"/>
      <c r="G134" s="1748"/>
      <c r="H134" s="1748"/>
      <c r="I134" s="1748"/>
      <c r="J134" s="1748"/>
      <c r="K134" s="1748"/>
      <c r="L134" s="1749"/>
      <c r="M134" s="1744" t="str">
        <f>'VERİ GİRİŞİ'!F153</f>
        <v>Fiyatlar KDV HARİÇ olacaktır</v>
      </c>
      <c r="N134" s="1745"/>
      <c r="O134" s="1745"/>
      <c r="P134" s="1745"/>
      <c r="Q134" s="1745"/>
      <c r="R134" s="1746"/>
      <c r="S134" s="176"/>
    </row>
    <row r="135" spans="1:21" ht="14.25" customHeight="1">
      <c r="B135" s="1737" t="s">
        <v>344</v>
      </c>
      <c r="C135" s="1738"/>
      <c r="D135" s="1738"/>
      <c r="E135" s="1738"/>
      <c r="F135" s="1738"/>
      <c r="G135" s="1738"/>
      <c r="H135" s="1738"/>
      <c r="I135" s="1738"/>
      <c r="J135" s="1738"/>
      <c r="K135" s="1738"/>
      <c r="L135" s="1739"/>
      <c r="M135" s="1740">
        <f>'VERİ GİRİŞİ'!F154</f>
        <v>0</v>
      </c>
      <c r="N135" s="1741"/>
      <c r="O135" s="1741"/>
      <c r="P135" s="1741"/>
      <c r="Q135" s="1741"/>
      <c r="R135" s="1742"/>
      <c r="S135" s="176"/>
    </row>
    <row r="136" spans="1:21" ht="6" customHeight="1">
      <c r="B136" s="176"/>
      <c r="C136" s="176"/>
      <c r="D136" s="176"/>
      <c r="E136" s="176"/>
      <c r="F136" s="176"/>
      <c r="G136" s="176"/>
      <c r="H136" s="176"/>
      <c r="I136" s="176"/>
      <c r="J136" s="176"/>
      <c r="K136" s="176"/>
      <c r="L136" s="176"/>
      <c r="M136" s="176"/>
      <c r="N136" s="176"/>
      <c r="O136" s="176"/>
      <c r="P136" s="176"/>
      <c r="Q136" s="176"/>
      <c r="R136" s="176"/>
      <c r="S136" s="176"/>
    </row>
    <row r="137" spans="1:21" ht="45" customHeight="1">
      <c r="B137" s="1781" t="str">
        <f>CONCATENATE("         Yukarıda belirtilen ve  İdarenizce satın alınacak  olan malların / hizmetlerin  cinsi, özellikleri, miktarı ve diğer şartlarını    okudum. K D V  hariç  toplam ","............................",'ÖDEME EMRİ'!BT4," ","bedelle vermeyi kabul ve taahhüt ediyorum / ediyoruz.")</f>
        <v xml:space="preserve">         Yukarıda belirtilen ve  İdarenizce satın alınacak  olan malların / hizmetlerin  cinsi, özellikleri, miktarı ve diğer şartlarını    okudum. K D V  hariç  toplam ............................TL, bedelle vermeyi kabul ve taahhüt ediyorum / ediyoruz.</v>
      </c>
      <c r="C137" s="1781"/>
      <c r="D137" s="1781"/>
      <c r="E137" s="1781"/>
      <c r="F137" s="1781"/>
      <c r="G137" s="1781"/>
      <c r="H137" s="1781"/>
      <c r="I137" s="1781"/>
      <c r="J137" s="1781"/>
      <c r="K137" s="1781"/>
      <c r="L137" s="1781"/>
      <c r="M137" s="1781"/>
      <c r="N137" s="1781"/>
      <c r="O137" s="1781"/>
      <c r="P137" s="1781"/>
      <c r="Q137" s="1781"/>
      <c r="R137" s="1781"/>
      <c r="S137" s="176"/>
    </row>
    <row r="138" spans="1:21" ht="1.5" customHeight="1">
      <c r="B138" s="1769"/>
      <c r="C138" s="1769"/>
      <c r="D138" s="1769"/>
      <c r="E138" s="1769"/>
      <c r="F138" s="1769"/>
      <c r="G138" s="1769"/>
      <c r="H138" s="1769"/>
      <c r="I138" s="1769"/>
      <c r="J138" s="1769"/>
      <c r="K138" s="1769"/>
      <c r="L138" s="1769"/>
      <c r="M138" s="1769"/>
      <c r="N138" s="1769"/>
      <c r="O138" s="1769"/>
      <c r="P138" s="816"/>
      <c r="Q138" s="1771"/>
      <c r="R138" s="1771"/>
      <c r="S138" s="176"/>
    </row>
    <row r="139" spans="1:21" ht="1.5" customHeight="1">
      <c r="A139" s="991"/>
      <c r="B139" s="1770"/>
      <c r="C139" s="1770"/>
      <c r="D139" s="1770"/>
      <c r="E139" s="1770"/>
      <c r="F139" s="1770"/>
      <c r="G139" s="1770"/>
      <c r="H139" s="1770"/>
      <c r="I139" s="1770"/>
      <c r="J139" s="1770"/>
      <c r="K139" s="1770"/>
      <c r="L139" s="1770"/>
      <c r="M139" s="1770"/>
      <c r="N139" s="1770"/>
      <c r="O139" s="1767"/>
      <c r="P139" s="1768"/>
      <c r="Q139" s="1768"/>
      <c r="R139" s="1768"/>
      <c r="S139" s="176"/>
    </row>
    <row r="140" spans="1:21" ht="3.75" customHeight="1">
      <c r="B140" s="1743"/>
      <c r="C140" s="1743"/>
      <c r="D140" s="1743"/>
      <c r="E140" s="1743"/>
      <c r="F140" s="191"/>
      <c r="G140" s="191"/>
      <c r="H140" s="191"/>
      <c r="I140" s="191"/>
      <c r="J140" s="191"/>
      <c r="K140" s="191"/>
      <c r="L140" s="191"/>
      <c r="M140" s="176"/>
      <c r="N140" s="176"/>
      <c r="O140" s="176"/>
      <c r="P140" s="182"/>
      <c r="Q140" s="182"/>
      <c r="R140" s="182"/>
      <c r="S140" s="182"/>
      <c r="T140" s="803"/>
      <c r="U140" s="803"/>
    </row>
    <row r="141" spans="1:21">
      <c r="B141" s="176"/>
      <c r="C141" s="176"/>
      <c r="D141" s="176"/>
      <c r="E141" s="176"/>
      <c r="F141" s="176"/>
      <c r="G141" s="176"/>
      <c r="H141" s="176"/>
      <c r="I141" s="176"/>
      <c r="J141" s="176"/>
      <c r="K141" s="176"/>
      <c r="L141" s="176"/>
      <c r="M141" s="176"/>
      <c r="N141" s="176"/>
      <c r="O141" s="1772" t="s">
        <v>704</v>
      </c>
      <c r="P141" s="1772"/>
      <c r="Q141" s="1772"/>
      <c r="R141" s="1772"/>
      <c r="S141" s="192"/>
      <c r="T141" s="804"/>
      <c r="U141" s="804"/>
    </row>
    <row r="142" spans="1:21">
      <c r="B142" s="176"/>
      <c r="C142" s="176"/>
      <c r="D142" s="176"/>
      <c r="E142" s="176"/>
      <c r="F142" s="176"/>
      <c r="G142" s="176"/>
      <c r="H142" s="176"/>
      <c r="I142" s="176"/>
      <c r="J142" s="176"/>
      <c r="K142" s="176"/>
      <c r="L142" s="176"/>
      <c r="M142" s="176"/>
      <c r="N142" s="176"/>
      <c r="O142" s="1782" t="s">
        <v>857</v>
      </c>
      <c r="P142" s="1782"/>
      <c r="Q142" s="1782"/>
      <c r="R142" s="1782"/>
      <c r="S142" s="192"/>
      <c r="T142" s="804"/>
      <c r="U142" s="804"/>
    </row>
    <row r="143" spans="1:21">
      <c r="B143" s="193"/>
      <c r="C143" s="193"/>
      <c r="D143" s="193"/>
      <c r="E143" s="193"/>
      <c r="F143" s="193"/>
      <c r="G143" s="193"/>
      <c r="H143" s="193"/>
      <c r="I143" s="193"/>
      <c r="J143" s="193"/>
      <c r="K143" s="193"/>
      <c r="L143" s="193"/>
      <c r="M143" s="193"/>
      <c r="N143" s="193"/>
      <c r="O143" s="1772" t="s">
        <v>705</v>
      </c>
      <c r="P143" s="1772"/>
      <c r="Q143" s="1772"/>
      <c r="R143" s="1772"/>
      <c r="S143" s="192"/>
      <c r="T143" s="804"/>
      <c r="U143" s="804"/>
    </row>
    <row r="144" spans="1:21">
      <c r="B144" s="1733" t="s">
        <v>588</v>
      </c>
      <c r="C144" s="1733"/>
      <c r="D144" s="1733"/>
      <c r="E144" s="1733"/>
      <c r="F144" s="1733"/>
      <c r="G144" s="1733"/>
      <c r="H144" s="1733"/>
      <c r="I144" s="1733"/>
      <c r="J144" s="1733"/>
      <c r="K144" s="1733"/>
      <c r="L144" s="1733"/>
      <c r="M144" s="1733"/>
      <c r="N144" s="1733"/>
      <c r="O144" s="1733"/>
      <c r="P144" s="187"/>
      <c r="Q144" s="187"/>
      <c r="R144" s="187"/>
      <c r="S144" s="187"/>
      <c r="T144" s="804"/>
      <c r="U144" s="804"/>
    </row>
    <row r="145" spans="1:21">
      <c r="B145" s="1773"/>
      <c r="C145" s="1773"/>
      <c r="D145" s="1773"/>
      <c r="E145" s="1773"/>
      <c r="F145" s="1773"/>
      <c r="G145" s="1773"/>
      <c r="H145" s="1773"/>
      <c r="I145" s="1773"/>
      <c r="J145" s="1773"/>
      <c r="K145" s="1773"/>
      <c r="L145" s="1773"/>
      <c r="M145" s="1773"/>
      <c r="N145" s="1773"/>
      <c r="O145" s="1773"/>
      <c r="P145" s="1773"/>
      <c r="Q145" s="1773"/>
      <c r="R145" s="1773"/>
      <c r="S145" s="176"/>
      <c r="T145" s="804"/>
      <c r="U145" s="804"/>
    </row>
    <row r="146" spans="1:21" ht="12.75" customHeight="1">
      <c r="B146" s="1780"/>
      <c r="C146" s="1780"/>
      <c r="D146" s="1780"/>
      <c r="E146" s="1780"/>
      <c r="F146" s="1780"/>
      <c r="G146" s="1780"/>
      <c r="H146" s="1780"/>
      <c r="I146" s="1780"/>
      <c r="J146" s="743"/>
      <c r="K146" s="743"/>
      <c r="L146" s="743"/>
      <c r="M146" s="195"/>
      <c r="N146" s="195"/>
      <c r="O146" s="195"/>
      <c r="P146" s="195"/>
      <c r="Q146" s="195"/>
      <c r="R146" s="195"/>
      <c r="S146" s="183"/>
      <c r="T146" s="804"/>
      <c r="U146" s="804"/>
    </row>
    <row r="147" spans="1:21">
      <c r="B147" s="194"/>
      <c r="C147" s="194"/>
      <c r="D147" s="194"/>
      <c r="E147" s="194"/>
      <c r="F147" s="194"/>
      <c r="G147" s="194"/>
      <c r="H147" s="194"/>
      <c r="I147" s="194"/>
      <c r="J147" s="194"/>
      <c r="K147" s="194"/>
      <c r="L147" s="194"/>
      <c r="M147" s="194"/>
      <c r="N147" s="194"/>
      <c r="O147" s="194"/>
      <c r="P147" s="195"/>
      <c r="Q147" s="195"/>
      <c r="R147" s="195"/>
      <c r="S147" s="183"/>
      <c r="T147" s="804"/>
      <c r="U147" s="804"/>
    </row>
    <row r="148" spans="1:21">
      <c r="B148" s="193"/>
      <c r="C148" s="193"/>
      <c r="D148" s="193"/>
      <c r="E148" s="193"/>
      <c r="F148" s="193"/>
      <c r="G148" s="193"/>
      <c r="H148" s="193"/>
      <c r="I148" s="193"/>
      <c r="J148" s="193"/>
      <c r="K148" s="193"/>
      <c r="L148" s="193"/>
      <c r="M148" s="193"/>
      <c r="N148" s="193"/>
      <c r="O148" s="176"/>
      <c r="P148" s="176"/>
      <c r="Q148" s="176"/>
      <c r="R148" s="176"/>
      <c r="S148" s="176"/>
      <c r="T148" s="804"/>
      <c r="U148" s="804"/>
    </row>
    <row r="149" spans="1:21">
      <c r="B149" s="176"/>
      <c r="C149" s="176"/>
      <c r="D149" s="176"/>
      <c r="E149" s="176"/>
      <c r="F149" s="176"/>
      <c r="G149" s="176"/>
      <c r="H149" s="176"/>
      <c r="I149" s="176"/>
      <c r="J149" s="176"/>
      <c r="K149" s="176"/>
      <c r="L149" s="176"/>
      <c r="M149" s="176"/>
      <c r="N149" s="176"/>
      <c r="O149" s="176"/>
      <c r="P149" s="176"/>
      <c r="Q149" s="176"/>
      <c r="R149" s="176"/>
      <c r="S149" s="176"/>
      <c r="T149" s="804"/>
      <c r="U149" s="804"/>
    </row>
    <row r="150" spans="1:21">
      <c r="B150" s="1057"/>
      <c r="C150" s="1057"/>
      <c r="D150" s="1057"/>
      <c r="E150" s="1058"/>
      <c r="F150" s="1058"/>
      <c r="G150" s="1058"/>
      <c r="H150" s="1058"/>
      <c r="I150" s="1763"/>
      <c r="J150" s="1763"/>
      <c r="K150" s="1763"/>
      <c r="L150" s="1763"/>
      <c r="M150" s="1763"/>
      <c r="N150" s="1059"/>
      <c r="O150" s="1060"/>
      <c r="P150" s="1059"/>
      <c r="Q150" s="1059"/>
      <c r="R150" s="1059"/>
      <c r="S150" s="1059"/>
      <c r="T150" s="804"/>
      <c r="U150" s="804"/>
    </row>
    <row r="151" spans="1:21">
      <c r="B151" s="1058"/>
      <c r="C151" s="1058"/>
      <c r="D151" s="1058"/>
      <c r="E151" s="1058"/>
      <c r="F151" s="1058"/>
      <c r="G151" s="1058"/>
      <c r="H151" s="1058"/>
      <c r="I151" s="1058"/>
      <c r="J151" s="1058"/>
      <c r="K151" s="1058"/>
      <c r="L151" s="1058"/>
      <c r="M151" s="1058"/>
      <c r="N151" s="1058"/>
      <c r="O151" s="1764"/>
      <c r="P151" s="1764"/>
      <c r="Q151" s="1764"/>
      <c r="R151" s="1764"/>
      <c r="S151" s="1058"/>
      <c r="T151" s="804"/>
      <c r="U151" s="804"/>
    </row>
    <row r="152" spans="1:21">
      <c r="B152" s="1058"/>
      <c r="C152" s="1058"/>
      <c r="D152" s="1058"/>
      <c r="E152" s="1058"/>
      <c r="F152" s="1058"/>
      <c r="G152" s="1058"/>
      <c r="H152" s="1058"/>
      <c r="I152" s="1058"/>
      <c r="J152" s="1058"/>
      <c r="K152" s="1058"/>
      <c r="L152" s="1058"/>
      <c r="M152" s="1058"/>
      <c r="N152" s="1058"/>
      <c r="O152" s="1058"/>
      <c r="P152" s="1058"/>
      <c r="Q152" s="1058"/>
      <c r="R152" s="1058"/>
      <c r="S152" s="1058"/>
      <c r="T152" s="804"/>
      <c r="U152" s="804"/>
    </row>
    <row r="153" spans="1:21">
      <c r="B153" s="1058"/>
      <c r="C153" s="1058"/>
      <c r="D153" s="1058"/>
      <c r="E153" s="1058"/>
      <c r="F153" s="1058"/>
      <c r="G153" s="1058"/>
      <c r="H153" s="1058"/>
      <c r="I153" s="1058"/>
      <c r="J153" s="1058"/>
      <c r="K153" s="1058"/>
      <c r="L153" s="1058"/>
      <c r="M153" s="1058"/>
      <c r="N153" s="1058"/>
      <c r="O153" s="1058"/>
      <c r="P153" s="1061"/>
      <c r="Q153" s="1061"/>
      <c r="R153" s="1061"/>
      <c r="S153" s="1061"/>
      <c r="T153" s="804"/>
      <c r="U153" s="804"/>
    </row>
    <row r="154" spans="1:21">
      <c r="B154" s="1058"/>
      <c r="C154" s="1058"/>
      <c r="D154" s="1058"/>
      <c r="E154" s="1058"/>
      <c r="F154" s="1058"/>
      <c r="G154" s="1058"/>
      <c r="H154" s="1058"/>
      <c r="I154" s="1058"/>
      <c r="J154" s="1058"/>
      <c r="K154" s="1058"/>
      <c r="L154" s="1058"/>
      <c r="M154" s="1058"/>
      <c r="N154" s="1058"/>
      <c r="O154" s="1058"/>
      <c r="P154" s="1058"/>
      <c r="Q154" s="1058"/>
      <c r="R154" s="1058"/>
      <c r="S154" s="1058"/>
      <c r="T154" s="804"/>
      <c r="U154" s="804"/>
    </row>
    <row r="155" spans="1:21">
      <c r="B155" s="1058"/>
      <c r="C155" s="1058"/>
      <c r="D155" s="1058"/>
      <c r="E155" s="1058"/>
      <c r="F155" s="1058"/>
      <c r="G155" s="1058"/>
      <c r="H155" s="1058"/>
      <c r="I155" s="1058"/>
      <c r="J155" s="1058"/>
      <c r="K155" s="1058"/>
      <c r="L155" s="1058"/>
      <c r="M155" s="1058"/>
      <c r="N155" s="1058"/>
      <c r="O155" s="1058"/>
      <c r="P155" s="1058"/>
      <c r="Q155" s="1058"/>
      <c r="R155" s="1058"/>
      <c r="S155" s="1058"/>
      <c r="T155" s="804"/>
      <c r="U155" s="804"/>
    </row>
    <row r="156" spans="1:21">
      <c r="A156" s="806"/>
      <c r="B156" s="1062"/>
      <c r="C156" s="1062"/>
      <c r="D156" s="1062"/>
      <c r="E156" s="1062"/>
      <c r="F156" s="1062"/>
      <c r="G156" s="1062"/>
      <c r="H156" s="1062"/>
      <c r="I156" s="1062"/>
      <c r="J156" s="1062"/>
      <c r="K156" s="1062"/>
      <c r="L156" s="1062"/>
      <c r="M156" s="1062"/>
      <c r="N156" s="1062"/>
      <c r="O156" s="1062"/>
      <c r="P156" s="1062"/>
      <c r="Q156" s="1062"/>
      <c r="R156" s="1062"/>
      <c r="S156" s="1062"/>
      <c r="T156" s="804"/>
      <c r="U156" s="804"/>
    </row>
    <row r="157" spans="1:21">
      <c r="A157" s="806"/>
      <c r="B157" s="1062"/>
      <c r="C157" s="1062"/>
      <c r="D157" s="1062"/>
      <c r="E157" s="1062"/>
      <c r="F157" s="1062"/>
      <c r="G157" s="1062"/>
      <c r="H157" s="1062"/>
      <c r="I157" s="1062"/>
      <c r="J157" s="1062"/>
      <c r="K157" s="1062"/>
      <c r="L157" s="1062"/>
      <c r="M157" s="1062"/>
      <c r="N157" s="1062"/>
      <c r="O157" s="1062"/>
      <c r="P157" s="1062"/>
      <c r="Q157" s="1062"/>
      <c r="R157" s="1062"/>
      <c r="S157" s="1062"/>
      <c r="T157" s="793"/>
      <c r="U157" s="793"/>
    </row>
    <row r="158" spans="1:21">
      <c r="A158" s="806"/>
      <c r="B158" s="1062"/>
      <c r="C158" s="1062"/>
      <c r="D158" s="1062"/>
      <c r="E158" s="1062"/>
      <c r="F158" s="1062"/>
      <c r="G158" s="1062"/>
      <c r="H158" s="1062"/>
      <c r="I158" s="1062"/>
      <c r="J158" s="1062"/>
      <c r="K158" s="1062"/>
      <c r="L158" s="1062"/>
      <c r="M158" s="1062"/>
      <c r="N158" s="1062"/>
      <c r="O158" s="1062"/>
      <c r="P158" s="1062"/>
      <c r="Q158" s="1062"/>
      <c r="R158" s="1062"/>
      <c r="S158" s="1062"/>
      <c r="T158" s="793"/>
      <c r="U158" s="793"/>
    </row>
    <row r="159" spans="1:21">
      <c r="A159" s="806"/>
      <c r="B159" s="1062"/>
      <c r="C159" s="1062"/>
      <c r="D159" s="1062"/>
      <c r="E159" s="1062"/>
      <c r="F159" s="1062"/>
      <c r="G159" s="1062"/>
      <c r="H159" s="1062"/>
      <c r="I159" s="1062"/>
      <c r="J159" s="1062"/>
      <c r="K159" s="1062"/>
      <c r="L159" s="1062"/>
      <c r="M159" s="1062"/>
      <c r="N159" s="1062"/>
      <c r="O159" s="1062"/>
      <c r="P159" s="1062"/>
      <c r="Q159" s="1062"/>
      <c r="R159" s="1062"/>
      <c r="S159" s="1062"/>
      <c r="T159" s="793"/>
      <c r="U159" s="793"/>
    </row>
    <row r="160" spans="1:21">
      <c r="A160" s="806"/>
      <c r="B160" s="1062"/>
      <c r="C160" s="1062"/>
      <c r="D160" s="1062"/>
      <c r="E160" s="1062"/>
      <c r="F160" s="1062"/>
      <c r="G160" s="1062"/>
      <c r="H160" s="1062"/>
      <c r="I160" s="1062"/>
      <c r="J160" s="1062"/>
      <c r="K160" s="1062"/>
      <c r="L160" s="1062"/>
      <c r="M160" s="1062"/>
      <c r="N160" s="1062"/>
      <c r="O160" s="1062"/>
      <c r="P160" s="1062"/>
      <c r="Q160" s="1062"/>
      <c r="R160" s="1062"/>
      <c r="S160" s="1062"/>
      <c r="T160" s="793"/>
      <c r="U160" s="793"/>
    </row>
    <row r="161" spans="1:21">
      <c r="A161" s="806"/>
      <c r="B161" s="1062"/>
      <c r="C161" s="1062"/>
      <c r="D161" s="1062"/>
      <c r="E161" s="1062"/>
      <c r="F161" s="1062"/>
      <c r="G161" s="1062"/>
      <c r="H161" s="1062"/>
      <c r="I161" s="1062"/>
      <c r="J161" s="1062"/>
      <c r="K161" s="1062"/>
      <c r="L161" s="1062"/>
      <c r="M161" s="1062"/>
      <c r="N161" s="1062"/>
      <c r="O161" s="1062"/>
      <c r="P161" s="1062"/>
      <c r="Q161" s="1062"/>
      <c r="R161" s="1062"/>
      <c r="S161" s="1062"/>
      <c r="T161" s="793"/>
      <c r="U161" s="793"/>
    </row>
    <row r="162" spans="1:21">
      <c r="A162" s="806"/>
      <c r="B162" s="1062"/>
      <c r="C162" s="1062"/>
      <c r="D162" s="1062"/>
      <c r="E162" s="1062"/>
      <c r="F162" s="1062"/>
      <c r="G162" s="1062"/>
      <c r="H162" s="1062"/>
      <c r="I162" s="1062"/>
      <c r="J162" s="1062"/>
      <c r="K162" s="1062"/>
      <c r="L162" s="1062"/>
      <c r="M162" s="1062"/>
      <c r="N162" s="1062"/>
      <c r="O162" s="1062"/>
      <c r="P162" s="1062"/>
      <c r="Q162" s="1062"/>
      <c r="R162" s="1062"/>
      <c r="S162" s="1062"/>
      <c r="T162" s="793"/>
      <c r="U162" s="793"/>
    </row>
    <row r="163" spans="1:21">
      <c r="A163" s="806"/>
      <c r="B163" s="1062"/>
      <c r="C163" s="1062"/>
      <c r="D163" s="1062"/>
      <c r="E163" s="1062"/>
      <c r="F163" s="1062"/>
      <c r="G163" s="1062"/>
      <c r="H163" s="1062"/>
      <c r="I163" s="1062"/>
      <c r="J163" s="1062"/>
      <c r="K163" s="1062"/>
      <c r="L163" s="1062"/>
      <c r="M163" s="1062"/>
      <c r="N163" s="1062"/>
      <c r="O163" s="1062"/>
      <c r="P163" s="1062"/>
      <c r="Q163" s="1062"/>
      <c r="R163" s="1062"/>
      <c r="S163" s="1062"/>
      <c r="T163" s="793"/>
      <c r="U163" s="793"/>
    </row>
    <row r="164" spans="1:21">
      <c r="A164" s="806"/>
      <c r="B164" s="1062"/>
      <c r="C164" s="1062"/>
      <c r="D164" s="1062"/>
      <c r="E164" s="1062"/>
      <c r="F164" s="1062"/>
      <c r="G164" s="1062"/>
      <c r="H164" s="1062"/>
      <c r="I164" s="1062"/>
      <c r="J164" s="1062"/>
      <c r="K164" s="1062"/>
      <c r="L164" s="1062"/>
      <c r="M164" s="1062"/>
      <c r="N164" s="1062"/>
      <c r="O164" s="1062"/>
      <c r="P164" s="1062"/>
      <c r="Q164" s="1062"/>
      <c r="R164" s="1062"/>
      <c r="S164" s="1062"/>
      <c r="T164" s="793"/>
      <c r="U164" s="793"/>
    </row>
    <row r="165" spans="1:21">
      <c r="A165" s="806"/>
      <c r="B165" s="1062"/>
      <c r="C165" s="1062"/>
      <c r="D165" s="1062"/>
      <c r="E165" s="1062"/>
      <c r="F165" s="1062"/>
      <c r="G165" s="1062"/>
      <c r="H165" s="1062"/>
      <c r="I165" s="1062"/>
      <c r="J165" s="1062"/>
      <c r="K165" s="1062"/>
      <c r="L165" s="1062"/>
      <c r="M165" s="1062"/>
      <c r="N165" s="1062"/>
      <c r="O165" s="1062"/>
      <c r="P165" s="1062"/>
      <c r="Q165" s="1062"/>
      <c r="R165" s="1062"/>
      <c r="S165" s="1062"/>
      <c r="T165" s="793"/>
      <c r="U165" s="793"/>
    </row>
    <row r="166" spans="1:21">
      <c r="A166" s="806"/>
      <c r="B166" s="1062"/>
      <c r="C166" s="1062"/>
      <c r="D166" s="1062"/>
      <c r="E166" s="1062"/>
      <c r="F166" s="1062"/>
      <c r="G166" s="1062"/>
      <c r="H166" s="1062"/>
      <c r="I166" s="1062"/>
      <c r="J166" s="1062"/>
      <c r="K166" s="1062"/>
      <c r="L166" s="1062"/>
      <c r="M166" s="1062"/>
      <c r="N166" s="1062"/>
      <c r="O166" s="1062"/>
      <c r="P166" s="1062"/>
      <c r="Q166" s="1062"/>
      <c r="R166" s="1062"/>
      <c r="S166" s="1062"/>
      <c r="T166" s="793"/>
      <c r="U166" s="793"/>
    </row>
    <row r="167" spans="1:21">
      <c r="A167" s="806"/>
      <c r="B167" s="1062"/>
      <c r="C167" s="1062"/>
      <c r="D167" s="1062"/>
      <c r="E167" s="1062"/>
      <c r="F167" s="1062"/>
      <c r="G167" s="1062"/>
      <c r="H167" s="1062"/>
      <c r="I167" s="1062"/>
      <c r="J167" s="1062"/>
      <c r="K167" s="1062"/>
      <c r="L167" s="1062"/>
      <c r="M167" s="1062"/>
      <c r="N167" s="1062"/>
      <c r="O167" s="1062"/>
      <c r="P167" s="1062"/>
      <c r="Q167" s="1062"/>
      <c r="R167" s="1062"/>
      <c r="S167" s="1062"/>
      <c r="T167" s="793"/>
      <c r="U167" s="793"/>
    </row>
    <row r="168" spans="1:21">
      <c r="A168" s="806"/>
      <c r="B168" s="1062"/>
      <c r="C168" s="1062"/>
      <c r="D168" s="1062"/>
      <c r="E168" s="1062"/>
      <c r="F168" s="1062"/>
      <c r="G168" s="1062"/>
      <c r="H168" s="1062"/>
      <c r="I168" s="1062"/>
      <c r="J168" s="1062"/>
      <c r="K168" s="1062"/>
      <c r="L168" s="1062"/>
      <c r="M168" s="1062"/>
      <c r="N168" s="1062"/>
      <c r="O168" s="1062"/>
      <c r="P168" s="1062"/>
      <c r="Q168" s="1062"/>
      <c r="R168" s="1062"/>
      <c r="S168" s="1062"/>
      <c r="T168" s="793"/>
      <c r="U168" s="793"/>
    </row>
    <row r="169" spans="1:21">
      <c r="A169" s="806"/>
      <c r="B169" s="1062"/>
      <c r="C169" s="1062"/>
      <c r="D169" s="1062"/>
      <c r="E169" s="1062"/>
      <c r="F169" s="1062"/>
      <c r="G169" s="1062"/>
      <c r="H169" s="1062"/>
      <c r="I169" s="1062"/>
      <c r="J169" s="1062"/>
      <c r="K169" s="1062"/>
      <c r="L169" s="1062"/>
      <c r="M169" s="1062"/>
      <c r="N169" s="1062"/>
      <c r="O169" s="1062"/>
      <c r="P169" s="1062"/>
      <c r="Q169" s="1062"/>
      <c r="R169" s="1062"/>
      <c r="S169" s="1062"/>
      <c r="T169" s="793"/>
      <c r="U169" s="793"/>
    </row>
    <row r="170" spans="1:21">
      <c r="A170" s="806"/>
      <c r="B170" s="1062"/>
      <c r="C170" s="1062"/>
      <c r="D170" s="1062"/>
      <c r="E170" s="1062"/>
      <c r="F170" s="1062"/>
      <c r="G170" s="1062"/>
      <c r="H170" s="1062"/>
      <c r="I170" s="1062"/>
      <c r="J170" s="1062"/>
      <c r="K170" s="1062"/>
      <c r="L170" s="1062"/>
      <c r="M170" s="1062"/>
      <c r="N170" s="1062"/>
      <c r="O170" s="1062"/>
      <c r="P170" s="1062"/>
      <c r="Q170" s="1062"/>
      <c r="R170" s="1062"/>
      <c r="S170" s="1062"/>
      <c r="T170" s="793"/>
      <c r="U170" s="793"/>
    </row>
    <row r="171" spans="1:21">
      <c r="A171" s="806"/>
      <c r="B171" s="1062"/>
      <c r="C171" s="1062"/>
      <c r="D171" s="1062"/>
      <c r="E171" s="1062"/>
      <c r="F171" s="1062"/>
      <c r="G171" s="1062"/>
      <c r="H171" s="1062"/>
      <c r="I171" s="1062"/>
      <c r="J171" s="1062"/>
      <c r="K171" s="1062"/>
      <c r="L171" s="1062"/>
      <c r="M171" s="1062"/>
      <c r="N171" s="1062"/>
      <c r="O171" s="1062"/>
      <c r="P171" s="1062"/>
      <c r="Q171" s="1062"/>
      <c r="R171" s="1062"/>
      <c r="S171" s="1062"/>
      <c r="T171" s="793"/>
      <c r="U171" s="793"/>
    </row>
    <row r="172" spans="1:21">
      <c r="A172" s="806"/>
      <c r="B172" s="1062"/>
      <c r="C172" s="1062"/>
      <c r="D172" s="1062"/>
      <c r="E172" s="1062"/>
      <c r="F172" s="1062"/>
      <c r="G172" s="1062"/>
      <c r="H172" s="1062"/>
      <c r="I172" s="1062"/>
      <c r="J172" s="1062"/>
      <c r="K172" s="1062"/>
      <c r="L172" s="1062"/>
      <c r="M172" s="1062"/>
      <c r="N172" s="1062"/>
      <c r="O172" s="1062"/>
      <c r="P172" s="1062"/>
      <c r="Q172" s="1062"/>
      <c r="R172" s="1062"/>
      <c r="S172" s="1062"/>
      <c r="T172" s="793"/>
      <c r="U172" s="793"/>
    </row>
    <row r="173" spans="1:21">
      <c r="A173" s="806"/>
      <c r="B173" s="1062"/>
      <c r="C173" s="1062"/>
      <c r="D173" s="1062"/>
      <c r="E173" s="1062"/>
      <c r="F173" s="1062"/>
      <c r="G173" s="1062"/>
      <c r="H173" s="1062"/>
      <c r="I173" s="1062"/>
      <c r="J173" s="1062"/>
      <c r="K173" s="1062"/>
      <c r="L173" s="1062"/>
      <c r="M173" s="1062"/>
      <c r="N173" s="1062"/>
      <c r="O173" s="1062"/>
      <c r="P173" s="1062"/>
      <c r="Q173" s="1062"/>
      <c r="R173" s="1062"/>
      <c r="S173" s="1062"/>
      <c r="T173" s="793"/>
      <c r="U173" s="793"/>
    </row>
    <row r="174" spans="1:21">
      <c r="A174" s="806"/>
      <c r="B174" s="1062"/>
      <c r="C174" s="1062"/>
      <c r="D174" s="1062"/>
      <c r="E174" s="1062"/>
      <c r="F174" s="1062"/>
      <c r="G174" s="1062"/>
      <c r="H174" s="1062"/>
      <c r="I174" s="1062"/>
      <c r="J174" s="1062"/>
      <c r="K174" s="1062"/>
      <c r="L174" s="1062"/>
      <c r="M174" s="1062"/>
      <c r="N174" s="1062"/>
      <c r="O174" s="1062"/>
      <c r="P174" s="1062"/>
      <c r="Q174" s="1062"/>
      <c r="R174" s="1062"/>
      <c r="S174" s="1062"/>
      <c r="T174" s="793"/>
      <c r="U174" s="793"/>
    </row>
    <row r="175" spans="1:21">
      <c r="A175" s="806"/>
      <c r="B175" s="1062"/>
      <c r="C175" s="1062"/>
      <c r="D175" s="1062"/>
      <c r="E175" s="1062"/>
      <c r="F175" s="1062"/>
      <c r="G175" s="1062"/>
      <c r="H175" s="1062"/>
      <c r="I175" s="1062"/>
      <c r="J175" s="1062"/>
      <c r="K175" s="1062"/>
      <c r="L175" s="1062"/>
      <c r="M175" s="1062"/>
      <c r="N175" s="1062"/>
      <c r="O175" s="1062"/>
      <c r="P175" s="1062"/>
      <c r="Q175" s="1062"/>
      <c r="R175" s="1062"/>
      <c r="S175" s="1062"/>
      <c r="T175" s="793"/>
      <c r="U175" s="793"/>
    </row>
    <row r="176" spans="1:21">
      <c r="A176" s="806"/>
      <c r="B176" s="1062"/>
      <c r="C176" s="1062"/>
      <c r="D176" s="1062"/>
      <c r="E176" s="1062"/>
      <c r="F176" s="1062"/>
      <c r="G176" s="1062"/>
      <c r="H176" s="1062"/>
      <c r="I176" s="1062"/>
      <c r="J176" s="1062"/>
      <c r="K176" s="1062"/>
      <c r="L176" s="1062"/>
      <c r="M176" s="1062"/>
      <c r="N176" s="1062"/>
      <c r="O176" s="1062"/>
      <c r="P176" s="1062"/>
      <c r="Q176" s="1062"/>
      <c r="R176" s="1062"/>
      <c r="S176" s="1062"/>
      <c r="T176" s="793"/>
      <c r="U176" s="793"/>
    </row>
    <row r="177" spans="1:21">
      <c r="A177" s="806"/>
      <c r="B177" s="1062"/>
      <c r="C177" s="1062"/>
      <c r="D177" s="1062"/>
      <c r="E177" s="1062"/>
      <c r="F177" s="1062"/>
      <c r="G177" s="1062"/>
      <c r="H177" s="1062"/>
      <c r="I177" s="1062"/>
      <c r="J177" s="1062"/>
      <c r="K177" s="1062"/>
      <c r="L177" s="1062"/>
      <c r="M177" s="1062"/>
      <c r="N177" s="1062"/>
      <c r="O177" s="1062"/>
      <c r="P177" s="1062"/>
      <c r="Q177" s="1062"/>
      <c r="R177" s="1062"/>
      <c r="S177" s="1062"/>
      <c r="T177" s="793"/>
      <c r="U177" s="793"/>
    </row>
    <row r="178" spans="1:21">
      <c r="A178" s="806"/>
      <c r="B178" s="1062"/>
      <c r="C178" s="1062"/>
      <c r="D178" s="1062"/>
      <c r="E178" s="1062"/>
      <c r="F178" s="1062"/>
      <c r="G178" s="1062"/>
      <c r="H178" s="1062"/>
      <c r="I178" s="1062"/>
      <c r="J178" s="1062"/>
      <c r="K178" s="1062"/>
      <c r="L178" s="1062"/>
      <c r="M178" s="1062"/>
      <c r="N178" s="1062"/>
      <c r="O178" s="1062"/>
      <c r="P178" s="1062"/>
      <c r="Q178" s="1062"/>
      <c r="R178" s="1062"/>
      <c r="S178" s="1062"/>
      <c r="T178" s="793"/>
      <c r="U178" s="793"/>
    </row>
    <row r="179" spans="1:21">
      <c r="A179" s="806"/>
      <c r="B179" s="1062"/>
      <c r="C179" s="1062"/>
      <c r="D179" s="1062"/>
      <c r="E179" s="1062"/>
      <c r="F179" s="1062"/>
      <c r="G179" s="1062"/>
      <c r="H179" s="1062"/>
      <c r="I179" s="1062"/>
      <c r="J179" s="1062"/>
      <c r="K179" s="1062"/>
      <c r="L179" s="1062"/>
      <c r="M179" s="1062"/>
      <c r="N179" s="1062"/>
      <c r="O179" s="1062"/>
      <c r="P179" s="1062"/>
      <c r="Q179" s="1062"/>
      <c r="R179" s="1062"/>
      <c r="S179" s="1062"/>
      <c r="T179" s="793"/>
      <c r="U179" s="793"/>
    </row>
    <row r="180" spans="1:21">
      <c r="A180" s="806"/>
      <c r="B180" s="1062"/>
      <c r="C180" s="1062"/>
      <c r="D180" s="1062"/>
      <c r="E180" s="1062"/>
      <c r="F180" s="1062"/>
      <c r="G180" s="1062"/>
      <c r="H180" s="1062"/>
      <c r="I180" s="1062"/>
      <c r="J180" s="1062"/>
      <c r="K180" s="1062"/>
      <c r="L180" s="1062"/>
      <c r="M180" s="1062"/>
      <c r="N180" s="1062"/>
      <c r="O180" s="1062"/>
      <c r="P180" s="1062"/>
      <c r="Q180" s="1062"/>
      <c r="R180" s="1062"/>
      <c r="S180" s="1062"/>
      <c r="T180" s="793"/>
      <c r="U180" s="793"/>
    </row>
    <row r="181" spans="1:21">
      <c r="A181" s="806"/>
      <c r="B181" s="1062"/>
      <c r="C181" s="1062"/>
      <c r="D181" s="1062"/>
      <c r="E181" s="1062"/>
      <c r="F181" s="1062"/>
      <c r="G181" s="1062"/>
      <c r="H181" s="1062"/>
      <c r="I181" s="1062"/>
      <c r="J181" s="1062"/>
      <c r="K181" s="1062"/>
      <c r="L181" s="1062"/>
      <c r="M181" s="1062"/>
      <c r="N181" s="1062"/>
      <c r="O181" s="1062"/>
      <c r="P181" s="1062"/>
      <c r="Q181" s="1062"/>
      <c r="R181" s="1062"/>
      <c r="S181" s="1062"/>
      <c r="T181" s="793"/>
      <c r="U181" s="793"/>
    </row>
    <row r="182" spans="1:21">
      <c r="A182" s="806"/>
      <c r="B182" s="1062"/>
      <c r="C182" s="1062"/>
      <c r="D182" s="1062"/>
      <c r="E182" s="1062"/>
      <c r="F182" s="1062"/>
      <c r="G182" s="1062"/>
      <c r="H182" s="1062"/>
      <c r="I182" s="1062"/>
      <c r="J182" s="1062"/>
      <c r="K182" s="1062"/>
      <c r="L182" s="1062"/>
      <c r="M182" s="1062"/>
      <c r="N182" s="1062"/>
      <c r="O182" s="1062"/>
      <c r="P182" s="1062"/>
      <c r="Q182" s="1062"/>
      <c r="R182" s="1062"/>
      <c r="S182" s="1062"/>
      <c r="T182" s="793"/>
      <c r="U182" s="793"/>
    </row>
    <row r="183" spans="1:21">
      <c r="A183" s="806"/>
      <c r="B183" s="1062"/>
      <c r="C183" s="1062"/>
      <c r="D183" s="1062"/>
      <c r="E183" s="1062"/>
      <c r="F183" s="1062"/>
      <c r="G183" s="1062"/>
      <c r="H183" s="1062"/>
      <c r="I183" s="1062"/>
      <c r="J183" s="1062"/>
      <c r="K183" s="1062"/>
      <c r="L183" s="1062"/>
      <c r="M183" s="1062"/>
      <c r="N183" s="1062"/>
      <c r="O183" s="1062"/>
      <c r="P183" s="1062"/>
      <c r="Q183" s="1062"/>
      <c r="R183" s="1062"/>
      <c r="S183" s="1062"/>
      <c r="T183" s="793"/>
      <c r="U183" s="793"/>
    </row>
    <row r="184" spans="1:21">
      <c r="A184" s="806"/>
      <c r="B184" s="1062"/>
      <c r="C184" s="1062"/>
      <c r="D184" s="1062"/>
      <c r="E184" s="1062"/>
      <c r="F184" s="1062"/>
      <c r="G184" s="1062"/>
      <c r="H184" s="1062"/>
      <c r="I184" s="1062"/>
      <c r="J184" s="1062"/>
      <c r="K184" s="1062"/>
      <c r="L184" s="1062"/>
      <c r="M184" s="1062"/>
      <c r="N184" s="1062"/>
      <c r="O184" s="1062"/>
      <c r="P184" s="1062"/>
      <c r="Q184" s="1062"/>
      <c r="R184" s="1062"/>
      <c r="S184" s="1062"/>
      <c r="T184" s="793"/>
      <c r="U184" s="793"/>
    </row>
    <row r="185" spans="1:21">
      <c r="A185" s="806"/>
      <c r="B185" s="1062"/>
      <c r="C185" s="1062"/>
      <c r="D185" s="1062"/>
      <c r="E185" s="1062"/>
      <c r="F185" s="1062"/>
      <c r="G185" s="1062"/>
      <c r="H185" s="1062"/>
      <c r="I185" s="1062"/>
      <c r="J185" s="1062"/>
      <c r="K185" s="1062"/>
      <c r="L185" s="1062"/>
      <c r="M185" s="1062"/>
      <c r="N185" s="1062"/>
      <c r="O185" s="1062"/>
      <c r="P185" s="1062"/>
      <c r="Q185" s="1062"/>
      <c r="R185" s="1062"/>
      <c r="S185" s="1062"/>
      <c r="T185" s="793"/>
      <c r="U185" s="793"/>
    </row>
    <row r="186" spans="1:21">
      <c r="A186" s="806"/>
      <c r="B186" s="1062"/>
      <c r="C186" s="1062"/>
      <c r="D186" s="1062"/>
      <c r="E186" s="1062"/>
      <c r="F186" s="1062"/>
      <c r="G186" s="1062"/>
      <c r="H186" s="1062"/>
      <c r="I186" s="1062"/>
      <c r="J186" s="1062"/>
      <c r="K186" s="1062"/>
      <c r="L186" s="1062"/>
      <c r="M186" s="1062"/>
      <c r="N186" s="1062"/>
      <c r="O186" s="1062"/>
      <c r="P186" s="1062"/>
      <c r="Q186" s="1062"/>
      <c r="R186" s="1062"/>
      <c r="S186" s="1062"/>
      <c r="T186" s="793"/>
      <c r="U186" s="793"/>
    </row>
    <row r="187" spans="1:21">
      <c r="A187" s="806"/>
      <c r="B187" s="1062"/>
      <c r="C187" s="1062"/>
      <c r="D187" s="1062"/>
      <c r="E187" s="1062"/>
      <c r="F187" s="1062"/>
      <c r="G187" s="1062"/>
      <c r="H187" s="1062"/>
      <c r="I187" s="1062"/>
      <c r="J187" s="1062"/>
      <c r="K187" s="1062"/>
      <c r="L187" s="1062"/>
      <c r="M187" s="1062"/>
      <c r="N187" s="1062"/>
      <c r="O187" s="1062"/>
      <c r="P187" s="1062"/>
      <c r="Q187" s="1062"/>
      <c r="R187" s="1062"/>
      <c r="S187" s="1062"/>
      <c r="T187" s="793"/>
      <c r="U187" s="793"/>
    </row>
    <row r="188" spans="1:21">
      <c r="A188" s="806"/>
      <c r="B188" s="1062"/>
      <c r="C188" s="1062"/>
      <c r="D188" s="1062"/>
      <c r="E188" s="1062"/>
      <c r="F188" s="1062"/>
      <c r="G188" s="1062"/>
      <c r="H188" s="1062"/>
      <c r="I188" s="1062"/>
      <c r="J188" s="1062"/>
      <c r="K188" s="1062"/>
      <c r="L188" s="1062"/>
      <c r="M188" s="1062"/>
      <c r="N188" s="1062"/>
      <c r="O188" s="1062"/>
      <c r="P188" s="1062"/>
      <c r="Q188" s="1062"/>
      <c r="R188" s="1062"/>
      <c r="S188" s="1062"/>
      <c r="T188" s="793"/>
      <c r="U188" s="793"/>
    </row>
    <row r="189" spans="1:21">
      <c r="A189" s="806"/>
      <c r="B189" s="1062"/>
      <c r="C189" s="1062"/>
      <c r="D189" s="1062"/>
      <c r="E189" s="1062"/>
      <c r="F189" s="1062"/>
      <c r="G189" s="1062"/>
      <c r="H189" s="1062"/>
      <c r="I189" s="1062"/>
      <c r="J189" s="1062"/>
      <c r="K189" s="1062"/>
      <c r="L189" s="1062"/>
      <c r="M189" s="1062"/>
      <c r="N189" s="1062"/>
      <c r="O189" s="1062"/>
      <c r="P189" s="1062"/>
      <c r="Q189" s="1062"/>
      <c r="R189" s="1062"/>
      <c r="S189" s="1062"/>
      <c r="T189" s="793"/>
      <c r="U189" s="793"/>
    </row>
    <row r="190" spans="1:21">
      <c r="A190" s="806"/>
      <c r="B190" s="1062"/>
      <c r="C190" s="1062"/>
      <c r="D190" s="1062"/>
      <c r="E190" s="1062"/>
      <c r="F190" s="1062"/>
      <c r="G190" s="1062"/>
      <c r="H190" s="1062"/>
      <c r="I190" s="1062"/>
      <c r="J190" s="1062"/>
      <c r="K190" s="1062"/>
      <c r="L190" s="1062"/>
      <c r="M190" s="1062"/>
      <c r="N190" s="1062"/>
      <c r="O190" s="1062"/>
      <c r="P190" s="1062"/>
      <c r="Q190" s="1062"/>
      <c r="R190" s="1062"/>
      <c r="S190" s="1062"/>
      <c r="T190" s="793"/>
      <c r="U190" s="793"/>
    </row>
    <row r="191" spans="1:21">
      <c r="A191" s="806"/>
      <c r="B191" s="1062"/>
      <c r="C191" s="1062"/>
      <c r="D191" s="1062"/>
      <c r="E191" s="1062"/>
      <c r="F191" s="1062"/>
      <c r="G191" s="1062"/>
      <c r="H191" s="1062"/>
      <c r="I191" s="1062"/>
      <c r="J191" s="1062"/>
      <c r="K191" s="1062"/>
      <c r="L191" s="1062"/>
      <c r="M191" s="1062"/>
      <c r="N191" s="1062"/>
      <c r="O191" s="1062"/>
      <c r="P191" s="1062"/>
      <c r="Q191" s="1062"/>
      <c r="R191" s="1062"/>
      <c r="S191" s="1062"/>
      <c r="T191" s="793"/>
      <c r="U191" s="793"/>
    </row>
    <row r="192" spans="1:21">
      <c r="A192" s="806"/>
      <c r="B192" s="1062"/>
      <c r="C192" s="1062"/>
      <c r="D192" s="1062"/>
      <c r="E192" s="1062"/>
      <c r="F192" s="1062"/>
      <c r="G192" s="1062"/>
      <c r="H192" s="1062"/>
      <c r="I192" s="1062"/>
      <c r="J192" s="1062"/>
      <c r="K192" s="1062"/>
      <c r="L192" s="1062"/>
      <c r="M192" s="1062"/>
      <c r="N192" s="1062"/>
      <c r="O192" s="1062"/>
      <c r="P192" s="1062"/>
      <c r="Q192" s="1062"/>
      <c r="R192" s="1062"/>
      <c r="S192" s="1062"/>
      <c r="T192" s="793"/>
      <c r="U192" s="793"/>
    </row>
    <row r="193" spans="1:21">
      <c r="A193" s="806"/>
      <c r="B193" s="1062"/>
      <c r="C193" s="1062"/>
      <c r="D193" s="1062"/>
      <c r="E193" s="1062"/>
      <c r="F193" s="1062"/>
      <c r="G193" s="1062"/>
      <c r="H193" s="1062"/>
      <c r="I193" s="1062"/>
      <c r="J193" s="1062"/>
      <c r="K193" s="1062"/>
      <c r="L193" s="1062"/>
      <c r="M193" s="1062"/>
      <c r="N193" s="1062"/>
      <c r="O193" s="1062"/>
      <c r="P193" s="1062"/>
      <c r="Q193" s="1062"/>
      <c r="R193" s="1062"/>
      <c r="S193" s="1062"/>
      <c r="T193" s="793"/>
      <c r="U193" s="793"/>
    </row>
    <row r="194" spans="1:21">
      <c r="A194" s="806"/>
      <c r="B194" s="1062"/>
      <c r="C194" s="1062"/>
      <c r="D194" s="1062"/>
      <c r="E194" s="1062"/>
      <c r="F194" s="1062"/>
      <c r="G194" s="1062"/>
      <c r="H194" s="1062"/>
      <c r="I194" s="1062"/>
      <c r="J194" s="1062"/>
      <c r="K194" s="1062"/>
      <c r="L194" s="1062"/>
      <c r="M194" s="1062"/>
      <c r="N194" s="1062"/>
      <c r="O194" s="1062"/>
      <c r="P194" s="1062"/>
      <c r="Q194" s="1062"/>
      <c r="R194" s="1062"/>
      <c r="S194" s="1062"/>
      <c r="T194" s="793"/>
      <c r="U194" s="793"/>
    </row>
    <row r="195" spans="1:21">
      <c r="A195" s="806"/>
      <c r="B195" s="1062"/>
      <c r="C195" s="1062"/>
      <c r="D195" s="1062"/>
      <c r="E195" s="1062"/>
      <c r="F195" s="1062"/>
      <c r="G195" s="1062"/>
      <c r="H195" s="1062"/>
      <c r="I195" s="1062"/>
      <c r="J195" s="1062"/>
      <c r="K195" s="1062"/>
      <c r="L195" s="1062"/>
      <c r="M195" s="1062"/>
      <c r="N195" s="1062"/>
      <c r="O195" s="1062"/>
      <c r="P195" s="1062"/>
      <c r="Q195" s="1062"/>
      <c r="R195" s="1062"/>
      <c r="S195" s="1062"/>
      <c r="T195" s="793"/>
      <c r="U195" s="793"/>
    </row>
    <row r="196" spans="1:21">
      <c r="A196" s="806"/>
      <c r="B196" s="1062"/>
      <c r="C196" s="1062"/>
      <c r="D196" s="1062"/>
      <c r="E196" s="1062"/>
      <c r="F196" s="1062"/>
      <c r="G196" s="1062"/>
      <c r="H196" s="1062"/>
      <c r="I196" s="1062"/>
      <c r="J196" s="1062"/>
      <c r="K196" s="1062"/>
      <c r="L196" s="1062"/>
      <c r="M196" s="1062"/>
      <c r="N196" s="1062"/>
      <c r="O196" s="1062"/>
      <c r="P196" s="1062"/>
      <c r="Q196" s="1062"/>
      <c r="R196" s="1062"/>
      <c r="S196" s="1062"/>
      <c r="T196" s="793"/>
      <c r="U196" s="793"/>
    </row>
    <row r="197" spans="1:21">
      <c r="A197" s="806"/>
      <c r="B197" s="1062"/>
      <c r="C197" s="1062"/>
      <c r="D197" s="1062"/>
      <c r="E197" s="1062"/>
      <c r="F197" s="1062"/>
      <c r="G197" s="1062"/>
      <c r="H197" s="1062"/>
      <c r="I197" s="1062"/>
      <c r="J197" s="1062"/>
      <c r="K197" s="1062"/>
      <c r="L197" s="1062"/>
      <c r="M197" s="1062"/>
      <c r="N197" s="1062"/>
      <c r="O197" s="1062"/>
      <c r="P197" s="1062"/>
      <c r="Q197" s="1062"/>
      <c r="R197" s="1062"/>
      <c r="S197" s="1062"/>
      <c r="T197" s="793"/>
      <c r="U197" s="793"/>
    </row>
    <row r="198" spans="1:21">
      <c r="A198" s="806"/>
      <c r="B198" s="1062"/>
      <c r="C198" s="1062"/>
      <c r="D198" s="1062"/>
      <c r="E198" s="1062"/>
      <c r="F198" s="1062"/>
      <c r="G198" s="1062"/>
      <c r="H198" s="1062"/>
      <c r="I198" s="1062"/>
      <c r="J198" s="1062"/>
      <c r="K198" s="1062"/>
      <c r="L198" s="1062"/>
      <c r="M198" s="1062"/>
      <c r="N198" s="1062"/>
      <c r="O198" s="1062"/>
      <c r="P198" s="1062"/>
      <c r="Q198" s="1062"/>
      <c r="R198" s="1062"/>
      <c r="S198" s="1062"/>
      <c r="T198" s="793"/>
      <c r="U198" s="793"/>
    </row>
    <row r="199" spans="1:21">
      <c r="A199" s="806"/>
      <c r="B199" s="1062"/>
      <c r="C199" s="1062"/>
      <c r="D199" s="1062"/>
      <c r="E199" s="1062"/>
      <c r="F199" s="1062"/>
      <c r="G199" s="1062"/>
      <c r="H199" s="1062"/>
      <c r="I199" s="1062"/>
      <c r="J199" s="1062"/>
      <c r="K199" s="1062"/>
      <c r="L199" s="1062"/>
      <c r="M199" s="1062"/>
      <c r="N199" s="1062"/>
      <c r="O199" s="1062"/>
      <c r="P199" s="1062"/>
      <c r="Q199" s="1062"/>
      <c r="R199" s="1062"/>
      <c r="S199" s="1062"/>
      <c r="T199" s="793"/>
      <c r="U199" s="793"/>
    </row>
    <row r="200" spans="1:21">
      <c r="A200" s="806"/>
      <c r="B200" s="1062"/>
      <c r="C200" s="1062"/>
      <c r="D200" s="1062"/>
      <c r="E200" s="1062"/>
      <c r="F200" s="1062"/>
      <c r="G200" s="1062"/>
      <c r="H200" s="1062"/>
      <c r="I200" s="1062"/>
      <c r="J200" s="1062"/>
      <c r="K200" s="1062"/>
      <c r="L200" s="1062"/>
      <c r="M200" s="1062"/>
      <c r="N200" s="1062"/>
      <c r="O200" s="1062"/>
      <c r="P200" s="1062"/>
      <c r="Q200" s="1062"/>
      <c r="R200" s="1062"/>
      <c r="S200" s="1062"/>
      <c r="T200" s="793"/>
      <c r="U200" s="793"/>
    </row>
    <row r="201" spans="1:21">
      <c r="A201" s="806"/>
      <c r="B201" s="1062"/>
      <c r="C201" s="1062"/>
      <c r="D201" s="1062"/>
      <c r="E201" s="1062"/>
      <c r="F201" s="1062"/>
      <c r="G201" s="1062"/>
      <c r="H201" s="1062"/>
      <c r="I201" s="1062"/>
      <c r="J201" s="1062"/>
      <c r="K201" s="1062"/>
      <c r="L201" s="1062"/>
      <c r="M201" s="1062"/>
      <c r="N201" s="1062"/>
      <c r="O201" s="1062"/>
      <c r="P201" s="1062"/>
      <c r="Q201" s="1062"/>
      <c r="R201" s="1062"/>
      <c r="S201" s="1062"/>
      <c r="T201" s="793"/>
      <c r="U201" s="793"/>
    </row>
    <row r="202" spans="1:21">
      <c r="A202" s="806"/>
      <c r="B202" s="1062"/>
      <c r="C202" s="1062"/>
      <c r="D202" s="1062"/>
      <c r="E202" s="1062"/>
      <c r="F202" s="1062"/>
      <c r="G202" s="1062"/>
      <c r="H202" s="1062"/>
      <c r="I202" s="1062"/>
      <c r="J202" s="1062"/>
      <c r="K202" s="1062"/>
      <c r="L202" s="1062"/>
      <c r="M202" s="1062"/>
      <c r="N202" s="1062"/>
      <c r="O202" s="1062"/>
      <c r="P202" s="1062"/>
      <c r="Q202" s="1062"/>
      <c r="R202" s="1062"/>
      <c r="S202" s="1062"/>
      <c r="T202" s="793"/>
      <c r="U202" s="793"/>
    </row>
    <row r="203" spans="1:21">
      <c r="A203" s="806"/>
      <c r="B203" s="1062"/>
      <c r="C203" s="1062"/>
      <c r="D203" s="1062"/>
      <c r="E203" s="1062"/>
      <c r="F203" s="1062"/>
      <c r="G203" s="1062"/>
      <c r="H203" s="1062"/>
      <c r="I203" s="1062"/>
      <c r="J203" s="1062"/>
      <c r="K203" s="1062"/>
      <c r="L203" s="1062"/>
      <c r="M203" s="1062"/>
      <c r="N203" s="1062"/>
      <c r="O203" s="1062"/>
      <c r="P203" s="1062"/>
      <c r="Q203" s="1062"/>
      <c r="R203" s="1062"/>
      <c r="S203" s="1062"/>
      <c r="T203" s="793"/>
      <c r="U203" s="793"/>
    </row>
    <row r="204" spans="1:21">
      <c r="A204" s="806"/>
      <c r="B204" s="1062"/>
      <c r="C204" s="1062"/>
      <c r="D204" s="1062"/>
      <c r="E204" s="1062"/>
      <c r="F204" s="1062"/>
      <c r="G204" s="1062"/>
      <c r="H204" s="1062"/>
      <c r="I204" s="1062"/>
      <c r="J204" s="1062"/>
      <c r="K204" s="1062"/>
      <c r="L204" s="1062"/>
      <c r="M204" s="1062"/>
      <c r="N204" s="1062"/>
      <c r="O204" s="1062"/>
      <c r="P204" s="1062"/>
      <c r="Q204" s="1062"/>
      <c r="R204" s="1062"/>
      <c r="S204" s="1062"/>
      <c r="T204" s="793"/>
      <c r="U204" s="793"/>
    </row>
    <row r="205" spans="1:21">
      <c r="A205" s="806"/>
      <c r="B205" s="1062"/>
      <c r="C205" s="1062"/>
      <c r="D205" s="1062"/>
      <c r="E205" s="1062"/>
      <c r="F205" s="1062"/>
      <c r="G205" s="1062"/>
      <c r="H205" s="1062"/>
      <c r="I205" s="1062"/>
      <c r="J205" s="1062"/>
      <c r="K205" s="1062"/>
      <c r="L205" s="1062"/>
      <c r="M205" s="1062"/>
      <c r="N205" s="1062"/>
      <c r="O205" s="1062"/>
      <c r="P205" s="1062"/>
      <c r="Q205" s="1062"/>
      <c r="R205" s="1062"/>
      <c r="S205" s="1062"/>
      <c r="T205" s="793"/>
      <c r="U205" s="793"/>
    </row>
    <row r="206" spans="1:21">
      <c r="A206" s="806"/>
      <c r="B206" s="1062"/>
      <c r="C206" s="1062"/>
      <c r="D206" s="1062"/>
      <c r="E206" s="1062"/>
      <c r="F206" s="1062"/>
      <c r="G206" s="1062"/>
      <c r="H206" s="1062"/>
      <c r="I206" s="1062"/>
      <c r="J206" s="1062"/>
      <c r="K206" s="1062"/>
      <c r="L206" s="1062"/>
      <c r="M206" s="1062"/>
      <c r="N206" s="1062"/>
      <c r="O206" s="1062"/>
      <c r="P206" s="1062"/>
      <c r="Q206" s="1062"/>
      <c r="R206" s="1062"/>
      <c r="S206" s="1062"/>
      <c r="T206" s="793"/>
      <c r="U206" s="793"/>
    </row>
    <row r="207" spans="1:21">
      <c r="A207" s="806"/>
      <c r="B207" s="1062"/>
      <c r="C207" s="1062"/>
      <c r="D207" s="1062"/>
      <c r="E207" s="1062"/>
      <c r="F207" s="1062"/>
      <c r="G207" s="1062"/>
      <c r="H207" s="1062"/>
      <c r="I207" s="1062"/>
      <c r="J207" s="1062"/>
      <c r="K207" s="1062"/>
      <c r="L207" s="1062"/>
      <c r="M207" s="1062"/>
      <c r="N207" s="1062"/>
      <c r="O207" s="1062"/>
      <c r="P207" s="1062"/>
      <c r="Q207" s="1062"/>
      <c r="R207" s="1062"/>
      <c r="S207" s="1062"/>
      <c r="T207" s="793"/>
      <c r="U207" s="793"/>
    </row>
    <row r="208" spans="1:21">
      <c r="A208" s="806"/>
      <c r="B208" s="1062"/>
      <c r="C208" s="1062"/>
      <c r="D208" s="1062"/>
      <c r="E208" s="1062"/>
      <c r="F208" s="1062"/>
      <c r="G208" s="1062"/>
      <c r="H208" s="1062"/>
      <c r="I208" s="1062"/>
      <c r="J208" s="1062"/>
      <c r="K208" s="1062"/>
      <c r="L208" s="1062"/>
      <c r="M208" s="1062"/>
      <c r="N208" s="1062"/>
      <c r="O208" s="1062"/>
      <c r="P208" s="1062"/>
      <c r="Q208" s="1062"/>
      <c r="R208" s="1062"/>
      <c r="S208" s="1062"/>
      <c r="T208" s="793"/>
      <c r="U208" s="793"/>
    </row>
    <row r="209" spans="1:21">
      <c r="A209" s="806"/>
      <c r="B209" s="1062"/>
      <c r="C209" s="1062"/>
      <c r="D209" s="1062"/>
      <c r="E209" s="1062"/>
      <c r="F209" s="1062"/>
      <c r="G209" s="1062"/>
      <c r="H209" s="1062"/>
      <c r="I209" s="1062"/>
      <c r="J209" s="1062"/>
      <c r="K209" s="1062"/>
      <c r="L209" s="1062"/>
      <c r="M209" s="1062"/>
      <c r="N209" s="1062"/>
      <c r="O209" s="1062"/>
      <c r="P209" s="1062"/>
      <c r="Q209" s="1062"/>
      <c r="R209" s="1062"/>
      <c r="S209" s="1062"/>
      <c r="T209" s="793"/>
      <c r="U209" s="793"/>
    </row>
    <row r="210" spans="1:21">
      <c r="A210" s="806"/>
      <c r="B210" s="1062"/>
      <c r="C210" s="1062"/>
      <c r="D210" s="1062"/>
      <c r="E210" s="1062"/>
      <c r="F210" s="1062"/>
      <c r="G210" s="1062"/>
      <c r="H210" s="1062"/>
      <c r="I210" s="1062"/>
      <c r="J210" s="1062"/>
      <c r="K210" s="1062"/>
      <c r="L210" s="1062"/>
      <c r="M210" s="1062"/>
      <c r="N210" s="1062"/>
      <c r="O210" s="1062"/>
      <c r="P210" s="1062"/>
      <c r="Q210" s="1062"/>
      <c r="R210" s="1062"/>
      <c r="S210" s="1062"/>
      <c r="T210" s="793"/>
      <c r="U210" s="793"/>
    </row>
    <row r="211" spans="1:21">
      <c r="A211" s="806"/>
      <c r="B211" s="1062"/>
      <c r="C211" s="1062"/>
      <c r="D211" s="1062"/>
      <c r="E211" s="1062"/>
      <c r="F211" s="1062"/>
      <c r="G211" s="1062"/>
      <c r="H211" s="1062"/>
      <c r="I211" s="1062"/>
      <c r="J211" s="1062"/>
      <c r="K211" s="1062"/>
      <c r="L211" s="1062"/>
      <c r="M211" s="1062"/>
      <c r="N211" s="1062"/>
      <c r="O211" s="1062"/>
      <c r="P211" s="1062"/>
      <c r="Q211" s="1062"/>
      <c r="R211" s="1062"/>
      <c r="S211" s="1062"/>
      <c r="T211" s="793"/>
      <c r="U211" s="793"/>
    </row>
    <row r="212" spans="1:21">
      <c r="A212" s="806"/>
      <c r="B212" s="1062"/>
      <c r="C212" s="1062"/>
      <c r="D212" s="1062"/>
      <c r="E212" s="1062"/>
      <c r="F212" s="1062"/>
      <c r="G212" s="1062"/>
      <c r="H212" s="1062"/>
      <c r="I212" s="1062"/>
      <c r="J212" s="1062"/>
      <c r="K212" s="1062"/>
      <c r="L212" s="1062"/>
      <c r="M212" s="1062"/>
      <c r="N212" s="1062"/>
      <c r="O212" s="1062"/>
      <c r="P212" s="1062"/>
      <c r="Q212" s="1062"/>
      <c r="R212" s="1062"/>
      <c r="S212" s="1062"/>
      <c r="T212" s="793"/>
      <c r="U212" s="793"/>
    </row>
    <row r="213" spans="1:21">
      <c r="A213" s="806"/>
      <c r="B213" s="1062"/>
      <c r="C213" s="1062"/>
      <c r="D213" s="1062"/>
      <c r="E213" s="1062"/>
      <c r="F213" s="1062"/>
      <c r="G213" s="1062"/>
      <c r="H213" s="1062"/>
      <c r="I213" s="1062"/>
      <c r="J213" s="1062"/>
      <c r="K213" s="1062"/>
      <c r="L213" s="1062"/>
      <c r="M213" s="1062"/>
      <c r="N213" s="1062"/>
      <c r="O213" s="1062"/>
      <c r="P213" s="1062"/>
      <c r="Q213" s="1062"/>
      <c r="R213" s="1062"/>
      <c r="S213" s="1062"/>
      <c r="T213" s="793"/>
      <c r="U213" s="793"/>
    </row>
    <row r="214" spans="1:21">
      <c r="A214" s="806"/>
      <c r="B214" s="1062"/>
      <c r="C214" s="1062"/>
      <c r="D214" s="1062"/>
      <c r="E214" s="1062"/>
      <c r="F214" s="1062"/>
      <c r="G214" s="1062"/>
      <c r="H214" s="1062"/>
      <c r="I214" s="1062"/>
      <c r="J214" s="1062"/>
      <c r="K214" s="1062"/>
      <c r="L214" s="1062"/>
      <c r="M214" s="1062"/>
      <c r="N214" s="1062"/>
      <c r="O214" s="1062"/>
      <c r="P214" s="1062"/>
      <c r="Q214" s="1062"/>
      <c r="R214" s="1062"/>
      <c r="S214" s="1062"/>
      <c r="T214" s="793"/>
      <c r="U214" s="793"/>
    </row>
    <row r="215" spans="1:21">
      <c r="A215" s="806"/>
      <c r="B215" s="1062"/>
      <c r="C215" s="1062"/>
      <c r="D215" s="1062"/>
      <c r="E215" s="1062"/>
      <c r="F215" s="1062"/>
      <c r="G215" s="1062"/>
      <c r="H215" s="1062"/>
      <c r="I215" s="1062"/>
      <c r="J215" s="1062"/>
      <c r="K215" s="1062"/>
      <c r="L215" s="1062"/>
      <c r="M215" s="1062"/>
      <c r="N215" s="1062"/>
      <c r="O215" s="1062"/>
      <c r="P215" s="1062"/>
      <c r="Q215" s="1062"/>
      <c r="R215" s="1062"/>
      <c r="S215" s="1062"/>
      <c r="T215" s="793"/>
      <c r="U215" s="793"/>
    </row>
    <row r="216" spans="1:21" hidden="1">
      <c r="A216" s="806"/>
      <c r="B216" s="197"/>
      <c r="C216" s="197"/>
      <c r="D216" s="197"/>
      <c r="E216" s="197"/>
      <c r="F216" s="197"/>
      <c r="G216" s="197"/>
      <c r="H216" s="197"/>
      <c r="I216" s="197"/>
      <c r="J216" s="197"/>
      <c r="K216" s="197"/>
      <c r="L216" s="197"/>
      <c r="M216" s="197"/>
      <c r="N216" s="197"/>
      <c r="O216" s="197"/>
      <c r="P216" s="197"/>
      <c r="Q216" s="197"/>
      <c r="R216" s="197"/>
      <c r="S216" s="197"/>
      <c r="T216" s="793"/>
      <c r="U216" s="793"/>
    </row>
    <row r="217" spans="1:21" hidden="1">
      <c r="A217" s="806"/>
      <c r="B217" s="197"/>
      <c r="C217" s="197"/>
      <c r="D217" s="197"/>
      <c r="E217" s="197"/>
      <c r="F217" s="197"/>
      <c r="G217" s="197"/>
      <c r="H217" s="197"/>
      <c r="I217" s="197"/>
      <c r="J217" s="197"/>
      <c r="K217" s="197"/>
      <c r="L217" s="197"/>
      <c r="M217" s="197"/>
      <c r="N217" s="197"/>
      <c r="O217" s="197"/>
      <c r="P217" s="197"/>
      <c r="Q217" s="197"/>
      <c r="R217" s="197"/>
      <c r="S217" s="197"/>
      <c r="T217" s="793"/>
      <c r="U217" s="793"/>
    </row>
    <row r="218" spans="1:21" hidden="1">
      <c r="A218" s="806"/>
      <c r="B218" s="197"/>
      <c r="C218" s="197"/>
      <c r="D218" s="197"/>
      <c r="E218" s="197"/>
      <c r="F218" s="197"/>
      <c r="G218" s="197"/>
      <c r="H218" s="197"/>
      <c r="I218" s="197"/>
      <c r="J218" s="197"/>
      <c r="K218" s="197"/>
      <c r="L218" s="197"/>
      <c r="M218" s="197"/>
      <c r="N218" s="197"/>
      <c r="O218" s="197"/>
      <c r="P218" s="197"/>
      <c r="Q218" s="197"/>
      <c r="R218" s="197"/>
      <c r="S218" s="197"/>
      <c r="T218" s="793"/>
      <c r="U218" s="793"/>
    </row>
    <row r="219" spans="1:21" hidden="1">
      <c r="A219" s="806"/>
      <c r="B219" s="197"/>
      <c r="C219" s="197"/>
      <c r="D219" s="197"/>
      <c r="E219" s="197"/>
      <c r="F219" s="197"/>
      <c r="G219" s="197"/>
      <c r="H219" s="197"/>
      <c r="I219" s="197"/>
      <c r="J219" s="197"/>
      <c r="K219" s="197"/>
      <c r="L219" s="197"/>
      <c r="M219" s="197"/>
      <c r="N219" s="197"/>
      <c r="O219" s="197"/>
      <c r="P219" s="197"/>
      <c r="Q219" s="197"/>
      <c r="R219" s="197"/>
      <c r="S219" s="197"/>
      <c r="T219" s="793"/>
      <c r="U219" s="793"/>
    </row>
    <row r="220" spans="1:21" hidden="1">
      <c r="A220" s="806"/>
      <c r="B220" s="197"/>
      <c r="C220" s="197"/>
      <c r="D220" s="197"/>
      <c r="E220" s="197"/>
      <c r="F220" s="197"/>
      <c r="G220" s="197"/>
      <c r="H220" s="197"/>
      <c r="I220" s="197"/>
      <c r="J220" s="197"/>
      <c r="K220" s="197"/>
      <c r="L220" s="197"/>
      <c r="M220" s="197"/>
      <c r="N220" s="197"/>
      <c r="O220" s="197"/>
      <c r="P220" s="197"/>
      <c r="Q220" s="197"/>
      <c r="R220" s="197"/>
      <c r="S220" s="197"/>
      <c r="T220" s="793"/>
      <c r="U220" s="793"/>
    </row>
    <row r="221" spans="1:21" hidden="1">
      <c r="A221" s="806"/>
      <c r="B221" s="197"/>
      <c r="C221" s="197"/>
      <c r="D221" s="197"/>
      <c r="E221" s="197"/>
      <c r="F221" s="197"/>
      <c r="G221" s="197"/>
      <c r="H221" s="197"/>
      <c r="I221" s="197"/>
      <c r="J221" s="197"/>
      <c r="K221" s="197"/>
      <c r="L221" s="197"/>
      <c r="M221" s="197"/>
      <c r="N221" s="197"/>
      <c r="O221" s="197"/>
      <c r="P221" s="197"/>
      <c r="Q221" s="197"/>
      <c r="R221" s="197"/>
      <c r="S221" s="197"/>
      <c r="T221" s="793"/>
      <c r="U221" s="793"/>
    </row>
    <row r="222" spans="1:21" hidden="1">
      <c r="A222" s="806"/>
      <c r="B222" s="197"/>
      <c r="C222" s="197"/>
      <c r="D222" s="197"/>
      <c r="E222" s="197"/>
      <c r="F222" s="197"/>
      <c r="G222" s="197"/>
      <c r="H222" s="197"/>
      <c r="I222" s="197"/>
      <c r="J222" s="197"/>
      <c r="K222" s="197"/>
      <c r="L222" s="197"/>
      <c r="M222" s="197"/>
      <c r="N222" s="197"/>
      <c r="O222" s="197"/>
      <c r="P222" s="197"/>
      <c r="Q222" s="197"/>
      <c r="R222" s="197"/>
      <c r="S222" s="197"/>
      <c r="T222" s="793"/>
      <c r="U222" s="793"/>
    </row>
    <row r="223" spans="1:21" hidden="1">
      <c r="A223" s="806"/>
      <c r="B223" s="197"/>
      <c r="C223" s="197"/>
      <c r="D223" s="197"/>
      <c r="E223" s="197"/>
      <c r="F223" s="197"/>
      <c r="G223" s="197"/>
      <c r="H223" s="197"/>
      <c r="I223" s="197"/>
      <c r="J223" s="197"/>
      <c r="K223" s="197"/>
      <c r="L223" s="197"/>
      <c r="M223" s="197"/>
      <c r="N223" s="197"/>
      <c r="O223" s="197"/>
      <c r="P223" s="197"/>
      <c r="Q223" s="197"/>
      <c r="R223" s="197"/>
      <c r="S223" s="197"/>
      <c r="T223" s="793"/>
      <c r="U223" s="793"/>
    </row>
    <row r="224" spans="1:21" hidden="1">
      <c r="A224" s="806"/>
      <c r="B224" s="197"/>
      <c r="C224" s="197"/>
      <c r="D224" s="197"/>
      <c r="E224" s="197"/>
      <c r="F224" s="197"/>
      <c r="G224" s="197"/>
      <c r="H224" s="197"/>
      <c r="I224" s="197"/>
      <c r="J224" s="197"/>
      <c r="K224" s="197"/>
      <c r="L224" s="197"/>
      <c r="M224" s="197"/>
      <c r="N224" s="197"/>
      <c r="O224" s="197"/>
      <c r="P224" s="197"/>
      <c r="Q224" s="197"/>
      <c r="R224" s="197"/>
      <c r="S224" s="197"/>
      <c r="T224" s="793"/>
      <c r="U224" s="793"/>
    </row>
    <row r="225" spans="1:50" hidden="1">
      <c r="A225" s="806"/>
      <c r="B225" s="197"/>
      <c r="C225" s="197"/>
      <c r="D225" s="197"/>
      <c r="E225" s="197"/>
      <c r="F225" s="197"/>
      <c r="G225" s="197"/>
      <c r="H225" s="197"/>
      <c r="I225" s="197"/>
      <c r="J225" s="197"/>
      <c r="K225" s="197"/>
      <c r="L225" s="197"/>
      <c r="M225" s="197"/>
      <c r="N225" s="197"/>
      <c r="O225" s="197"/>
      <c r="P225" s="197"/>
      <c r="Q225" s="197"/>
      <c r="R225" s="197"/>
      <c r="S225" s="197"/>
      <c r="T225" s="793"/>
      <c r="U225" s="793"/>
    </row>
    <row r="226" spans="1:50" hidden="1">
      <c r="A226" s="806"/>
      <c r="B226" s="197"/>
      <c r="C226" s="197"/>
      <c r="D226" s="197"/>
      <c r="E226" s="197"/>
      <c r="F226" s="197"/>
      <c r="G226" s="197"/>
      <c r="H226" s="197"/>
      <c r="I226" s="197"/>
      <c r="J226" s="197"/>
      <c r="K226" s="197"/>
      <c r="L226" s="197"/>
      <c r="M226" s="197"/>
      <c r="N226" s="197"/>
      <c r="O226" s="197"/>
      <c r="P226" s="197"/>
      <c r="Q226" s="197"/>
      <c r="R226" s="197"/>
      <c r="S226" s="197"/>
      <c r="T226" s="793"/>
      <c r="U226" s="793"/>
    </row>
    <row r="227" spans="1:50" hidden="1">
      <c r="A227" s="806"/>
      <c r="B227" s="197"/>
      <c r="C227" s="197"/>
      <c r="D227" s="197"/>
      <c r="E227" s="197"/>
      <c r="F227" s="197"/>
      <c r="G227" s="197"/>
      <c r="H227" s="197"/>
      <c r="I227" s="197"/>
      <c r="J227" s="197"/>
      <c r="K227" s="197"/>
      <c r="L227" s="197"/>
      <c r="M227" s="197"/>
      <c r="N227" s="197"/>
      <c r="O227" s="197"/>
      <c r="P227" s="197"/>
      <c r="Q227" s="197"/>
      <c r="R227" s="197"/>
      <c r="S227" s="197"/>
      <c r="T227" s="793"/>
      <c r="U227" s="793"/>
    </row>
    <row r="228" spans="1:50" hidden="1">
      <c r="A228" s="806"/>
      <c r="B228" s="197"/>
      <c r="C228" s="197"/>
      <c r="D228" s="197"/>
      <c r="E228" s="197"/>
      <c r="F228" s="197"/>
      <c r="G228" s="197"/>
      <c r="H228" s="197"/>
      <c r="I228" s="197"/>
      <c r="J228" s="197"/>
      <c r="K228" s="197"/>
      <c r="L228" s="197"/>
      <c r="M228" s="197"/>
      <c r="N228" s="197"/>
      <c r="O228" s="197"/>
      <c r="P228" s="197"/>
      <c r="Q228" s="197"/>
      <c r="R228" s="197"/>
      <c r="S228" s="197"/>
      <c r="T228" s="793"/>
      <c r="U228" s="793"/>
    </row>
    <row r="229" spans="1:50" hidden="1">
      <c r="A229" s="806"/>
      <c r="B229" s="197"/>
      <c r="C229" s="197"/>
      <c r="D229" s="197"/>
      <c r="E229" s="197"/>
      <c r="F229" s="197"/>
      <c r="G229" s="197"/>
      <c r="H229" s="197"/>
      <c r="I229" s="197"/>
      <c r="J229" s="197"/>
      <c r="K229" s="197"/>
      <c r="L229" s="197"/>
      <c r="M229" s="197"/>
      <c r="N229" s="197"/>
      <c r="O229" s="197"/>
      <c r="P229" s="197"/>
      <c r="Q229" s="197"/>
      <c r="R229" s="197"/>
      <c r="S229" s="197"/>
      <c r="T229" s="793"/>
      <c r="U229" s="793"/>
    </row>
    <row r="230" spans="1:50" hidden="1">
      <c r="A230" s="806"/>
      <c r="B230" s="197"/>
      <c r="C230" s="197"/>
      <c r="D230" s="197"/>
      <c r="E230" s="197"/>
      <c r="F230" s="197"/>
      <c r="G230" s="197"/>
      <c r="H230" s="197"/>
      <c r="I230" s="197"/>
      <c r="J230" s="197"/>
      <c r="K230" s="197"/>
      <c r="L230" s="197"/>
      <c r="M230" s="197"/>
      <c r="N230" s="197"/>
      <c r="O230" s="197"/>
      <c r="P230" s="197"/>
      <c r="Q230" s="197"/>
      <c r="R230" s="197"/>
      <c r="S230" s="197"/>
      <c r="T230" s="793"/>
      <c r="U230" s="793"/>
    </row>
    <row r="231" spans="1:50" hidden="1">
      <c r="A231" s="806"/>
      <c r="B231" s="197"/>
      <c r="C231" s="197"/>
      <c r="D231" s="197"/>
      <c r="E231" s="197"/>
      <c r="F231" s="197"/>
      <c r="G231" s="197"/>
      <c r="H231" s="197"/>
      <c r="I231" s="197"/>
      <c r="J231" s="197"/>
      <c r="K231" s="197"/>
      <c r="L231" s="197"/>
      <c r="M231" s="197"/>
      <c r="N231" s="197"/>
      <c r="O231" s="197"/>
      <c r="P231" s="197"/>
      <c r="Q231" s="197"/>
      <c r="R231" s="197"/>
      <c r="S231" s="197"/>
      <c r="T231" s="793"/>
      <c r="U231" s="793"/>
    </row>
    <row r="232" spans="1:50" hidden="1"/>
    <row r="233" spans="1:50" hidden="1"/>
    <row r="234" spans="1:50" hidden="1"/>
    <row r="235" spans="1:50" hidden="1">
      <c r="AO235" s="1765"/>
      <c r="AP235" s="1765"/>
      <c r="AQ235" s="1766">
        <f>P138</f>
        <v>0</v>
      </c>
      <c r="AR235" s="1766"/>
      <c r="AS235" s="807"/>
      <c r="AT235" s="807"/>
      <c r="AU235" s="807"/>
      <c r="AV235" s="808"/>
      <c r="AW235" s="808"/>
      <c r="AX235" s="808"/>
    </row>
    <row r="236" spans="1:50" hidden="1">
      <c r="AO236" s="807"/>
      <c r="AP236" s="807"/>
      <c r="AQ236" s="807"/>
      <c r="AR236" s="807"/>
      <c r="AS236" s="807"/>
      <c r="AT236" s="807"/>
      <c r="AU236" s="807"/>
      <c r="AV236" s="808"/>
      <c r="AW236" s="808"/>
      <c r="AX236" s="808"/>
    </row>
    <row r="237" spans="1:50" hidden="1">
      <c r="AO237" s="807"/>
      <c r="AP237" s="807"/>
      <c r="AQ237" s="807"/>
      <c r="AR237" s="807"/>
      <c r="AS237" s="807"/>
      <c r="AT237" s="807"/>
      <c r="AU237" s="807"/>
      <c r="AV237" s="808"/>
      <c r="AW237" s="808"/>
      <c r="AX237" s="808"/>
    </row>
    <row r="238" spans="1:50" hidden="1">
      <c r="AO238" s="807"/>
      <c r="AP238" s="807"/>
      <c r="AQ238" s="807"/>
      <c r="AR238" s="807"/>
      <c r="AS238" s="807"/>
      <c r="AT238" s="807"/>
      <c r="AU238" s="807"/>
      <c r="AV238" s="808"/>
      <c r="AW238" s="808"/>
      <c r="AX238" s="808"/>
    </row>
    <row r="239" spans="1:50" hidden="1">
      <c r="AO239" s="807"/>
      <c r="AP239" s="807"/>
      <c r="AQ239" s="807"/>
      <c r="AR239" s="807"/>
      <c r="AS239" s="807"/>
      <c r="AT239" s="807"/>
      <c r="AU239" s="807"/>
      <c r="AV239" s="808"/>
      <c r="AW239" s="808"/>
      <c r="AX239" s="808"/>
    </row>
    <row r="240" spans="1:50" hidden="1">
      <c r="AO240" s="807"/>
      <c r="AP240" s="807"/>
      <c r="AQ240" s="807"/>
      <c r="AR240" s="807"/>
      <c r="AS240" s="807"/>
      <c r="AT240" s="807"/>
      <c r="AU240" s="807"/>
      <c r="AV240" s="808"/>
      <c r="AW240" s="808"/>
      <c r="AX240" s="808"/>
    </row>
    <row r="241" spans="41:50" hidden="1">
      <c r="AO241" s="807"/>
      <c r="AP241" s="807"/>
      <c r="AQ241" s="807"/>
      <c r="AR241" s="807"/>
      <c r="AS241" s="807"/>
      <c r="AT241" s="807"/>
      <c r="AU241" s="807"/>
      <c r="AV241" s="809"/>
      <c r="AW241" s="809"/>
      <c r="AX241" s="809"/>
    </row>
    <row r="242" spans="41:50" hidden="1">
      <c r="AO242" s="810">
        <f>AQ235</f>
        <v>0</v>
      </c>
      <c r="AP242" s="811"/>
      <c r="AQ242" s="812"/>
      <c r="AR242" s="812"/>
      <c r="AS242" s="812"/>
      <c r="AT242" s="812"/>
      <c r="AU242" s="807"/>
      <c r="AV242" s="809"/>
      <c r="AW242" s="809"/>
      <c r="AX242" s="809"/>
    </row>
    <row r="243" spans="41:50" hidden="1">
      <c r="AO243" s="810">
        <f>MOD(AO242,100000000)</f>
        <v>0</v>
      </c>
      <c r="AP243" s="813"/>
      <c r="AQ243" s="813" t="str">
        <f>IF(AO243&lt;10000000,"",IF(AO243&lt;20000000,"on",IF(AO243&lt;30000000," yirmi",IF(AO243&lt;40000000,"otuz",IF(AO243&lt;50000000,"kırk",IF(AO243&lt;60000000,"elli",""))))))</f>
        <v/>
      </c>
      <c r="AR243" s="813" t="str">
        <f>IF(AO243&gt;=100000000,"",IF(AO243&gt;=90000000,"doksan",IF(AO243&gt;=80000000,"seksen",IF(AO243&gt;=70000000,"yetmiş",IF(AO243&gt;=60000000,"altmış","")))))</f>
        <v/>
      </c>
      <c r="AS243" s="813" t="str">
        <f>IF(AO243&lt;10000000,"",AQ243&amp;AR243)</f>
        <v/>
      </c>
      <c r="AT243" s="814"/>
      <c r="AU243" s="807"/>
      <c r="AV243" s="809"/>
      <c r="AW243" s="809"/>
      <c r="AX243" s="809"/>
    </row>
    <row r="244" spans="41:50" hidden="1">
      <c r="AO244" s="810">
        <f>MOD(AO242,10000000)</f>
        <v>0</v>
      </c>
      <c r="AP244" s="813"/>
      <c r="AQ244" s="813" t="str">
        <f>IF(AO244&lt;1000000,"milyon",IF(AO244&lt;2000000,"birmilyon",IF(AO244&lt;3000000,"ikimilyon",IF(AO244&lt;4000000,"üçmilyon",IF(AO244&lt;5000000,"dörtmilyon",IF(AO244&lt;6000000,"beşmilyon",""))))))</f>
        <v>milyon</v>
      </c>
      <c r="AR244" s="813" t="str">
        <f>IF(AO244&gt;=10000000,"",IF(AO244&gt;=9000000,"dokuzmilyon",IF(AO244&gt;=8000000,"sekizmilyon",IF(AO244&gt;=7000000,"yedimilyon",IF(AO244&gt;=6000000,"altımilyon","")))))</f>
        <v/>
      </c>
      <c r="AS244" s="813" t="str">
        <f>IF(AO242&lt;1000000,"",AQ244&amp;AR244)</f>
        <v/>
      </c>
      <c r="AT244" s="814"/>
      <c r="AU244" s="807"/>
      <c r="AV244" s="809"/>
      <c r="AW244" s="809"/>
      <c r="AX244" s="809"/>
    </row>
    <row r="245" spans="41:50" hidden="1">
      <c r="AO245" s="810">
        <f>MOD(AO244,1000000)</f>
        <v>0</v>
      </c>
      <c r="AP245" s="813"/>
      <c r="AQ245" s="813" t="str">
        <f>IF(AO245&lt;100000,"",IF(AO245&lt;200000,"yüz",IF(AO245&lt;300000,"ikiyüz",IF(AO245&lt;400000,"üçyüz",IF(AO245&lt;500000,"dörtyüz",IF(AO245&lt;600000,"beşyüz",""))))))</f>
        <v/>
      </c>
      <c r="AR245" s="813" t="str">
        <f>IF(AO245&gt;=1000000,"",IF(AO245&gt;=900000,"dokuzyüz",IF(AO245&gt;=800000,"sekizyüz",IF(AO245&gt;=700000,"yediyüz",IF(AO245&gt;=600000,"altıyüz","")))))</f>
        <v/>
      </c>
      <c r="AS245" s="813" t="str">
        <f>AQ245&amp;AR245</f>
        <v/>
      </c>
      <c r="AT245" s="813"/>
      <c r="AU245" s="807"/>
      <c r="AV245" s="809"/>
      <c r="AW245" s="809"/>
      <c r="AX245" s="809"/>
    </row>
    <row r="246" spans="41:50" hidden="1">
      <c r="AO246" s="810">
        <f>MOD(AO245,100000)</f>
        <v>0</v>
      </c>
      <c r="AP246" s="813"/>
      <c r="AQ246" s="813" t="str">
        <f>IF(AO246&lt;10000,"",IF(AO246&lt;20000,"on",IF(AO246&lt;30000,"yirmi",IF(AO246&lt;40000,"otuz",IF(AO246&lt;50000,"kırk",IF(AO246&lt;60000,"elli",""))))))</f>
        <v/>
      </c>
      <c r="AR246" s="813" t="str">
        <f>IF(AO246&gt;=100000,"",IF(AO246&gt;=90000,"doksan",IF(AO246&gt;=80000,"seksen",IF(AO246&gt;=70000,"yetmiş",IF(AO246&gt;=60000,"altmış","")))))</f>
        <v/>
      </c>
      <c r="AS246" s="813" t="str">
        <f>AQ246&amp;AR246&amp;IF(AS247="",AT246,"")</f>
        <v/>
      </c>
      <c r="AT246" s="813" t="str">
        <f>IF(AS245="","","bin")</f>
        <v/>
      </c>
      <c r="AU246" s="807"/>
      <c r="AV246" s="809"/>
      <c r="AW246" s="809"/>
      <c r="AX246" s="809"/>
    </row>
    <row r="247" spans="41:50" hidden="1">
      <c r="AO247" s="810">
        <f>MOD(AO246,10000)</f>
        <v>0</v>
      </c>
      <c r="AP247" s="813"/>
      <c r="AQ247" s="813" t="str">
        <f>IF(AO247&lt;1000,"",IF(AO247&lt;2000,"bin",IF(AO247&lt;3000,"ikibin",IF(AO247&lt;4000,"üçbin",IF(AO247&lt;5000,"dörtbin",IF(AO247&lt;6000,"beşbin",""))))))</f>
        <v/>
      </c>
      <c r="AR247" s="813" t="str">
        <f>IF(AO247&gt;=10000,"",IF(AO247&gt;=9000,"dokuzbin",IF(AO247&gt;=8000,"sekizbin",IF(AO247&gt;=7000,"yedibin",IF(AO247&gt;=6000,"altıbin","")))))</f>
        <v/>
      </c>
      <c r="AS247" s="813" t="str">
        <f>IF(AO246&lt;1000,"",AQ247&amp;AR247)</f>
        <v/>
      </c>
      <c r="AT247" s="813"/>
      <c r="AU247" s="807"/>
      <c r="AV247" s="809"/>
      <c r="AW247" s="809"/>
      <c r="AX247" s="809"/>
    </row>
    <row r="248" spans="41:50" hidden="1">
      <c r="AO248" s="810">
        <f>MOD(AO247,1000)</f>
        <v>0</v>
      </c>
      <c r="AP248" s="813"/>
      <c r="AQ248" s="813" t="str">
        <f>IF(AO248&lt;100,"",IF(AO248&lt;200,"yüz",IF(AO248&lt;300,"ikiyüz",IF(AO248&lt;400,"üçyüz",IF(AO248&lt;500,"dörtyüz",IF(AO248&lt;600,"beşyüz",""))))))</f>
        <v/>
      </c>
      <c r="AR248" s="813" t="str">
        <f>IF(AO248&gt;=1000,"",IF(AO248&gt;=900,"dokuzyüz",IF(AO248&gt;=800,"sekizyüz",IF(AO248&gt;=700,"yediyüz",IF(AO248&gt;=600,"altıyüz","")))))</f>
        <v/>
      </c>
      <c r="AS248" s="813" t="str">
        <f>AQ248&amp;AR248</f>
        <v/>
      </c>
      <c r="AT248" s="813"/>
      <c r="AU248" s="807"/>
      <c r="AV248" s="809"/>
      <c r="AW248" s="809"/>
      <c r="AX248" s="809"/>
    </row>
    <row r="249" spans="41:50" hidden="1">
      <c r="AO249" s="810">
        <f>MOD(AO248,100)</f>
        <v>0</v>
      </c>
      <c r="AP249" s="813"/>
      <c r="AQ249" s="813" t="str">
        <f>IF(AO249&lt;10,"",IF(AO249&lt;20,"on",IF(AO249&lt;30,"yirmi",IF(AO249&lt;40,"otuz",IF(AO249&lt;50,"kırk",IF(AO249&lt;60,"elli",""))))))</f>
        <v/>
      </c>
      <c r="AR249" s="813" t="str">
        <f>IF(AO249&gt;=100,"",IF(AO249&gt;=90,"doksan",IF(AO249&gt;=80,"seksen",IF(AO249&gt;=70,"yetmiş",IF(AO249&gt;=60,"altmış","")))))</f>
        <v/>
      </c>
      <c r="AS249" s="813" t="str">
        <f>AQ249&amp;AR249</f>
        <v/>
      </c>
      <c r="AT249" s="813" t="str">
        <f>IF(AS248="","","")</f>
        <v/>
      </c>
      <c r="AU249" s="807"/>
      <c r="AV249" s="809"/>
      <c r="AW249" s="809"/>
      <c r="AX249" s="809"/>
    </row>
    <row r="250" spans="41:50" hidden="1">
      <c r="AO250" s="810">
        <f>MOD(AO249,10)</f>
        <v>0</v>
      </c>
      <c r="AP250" s="813"/>
      <c r="AQ250" s="813" t="str">
        <f>IF(AO250&lt;1,"",IF(AO250&lt;2,"bir",IF(AO250&lt;3,"iki",IF(AO250&lt;4,"üç",IF(AO250&lt;5,"dört",IF(AO250&lt;6,"beş",""))))))</f>
        <v/>
      </c>
      <c r="AR250" s="813" t="str">
        <f>IF(AO250&gt;=10,"",IF(AO250&gt;=9,"dokuz",IF(AO250&gt;=8,"sekiz",IF(AO250&gt;=7,"yedi",IF(AO250&gt;=6,"altı","")))))</f>
        <v/>
      </c>
      <c r="AS250" s="813" t="str">
        <f>IF(AO249&lt;1,"",AQ250&amp;AR250)</f>
        <v/>
      </c>
      <c r="AT250" s="813"/>
      <c r="AU250" s="807"/>
      <c r="AV250" s="809"/>
      <c r="AW250" s="809"/>
      <c r="AX250" s="809"/>
    </row>
    <row r="251" spans="41:50" hidden="1">
      <c r="AO251" s="810">
        <f>ROUND(MOD(AO250,1),2)</f>
        <v>0</v>
      </c>
      <c r="AP251" s="813"/>
      <c r="AQ251" s="813" t="str">
        <f>IF(AO251&lt;0.1,"",IF(AO251&lt;0.2,"on",IF(AO251&lt;0.3,"yirmi",IF(AO251&lt;0.4,"otuz",IF(AO251&lt;0.5,"kırk",IF(AO251&lt;0.6,"elli",""))))))</f>
        <v/>
      </c>
      <c r="AR251" s="813" t="str">
        <f>IF(AO251&gt;=1,"",IF(AO251&gt;=0.9,"doksan",IF(AO251&gt;=0.8,"seksen",IF(AO251&gt;=0.7,"yetmiş",IF(AO251&gt;=0.6,"altmış","")))))</f>
        <v/>
      </c>
      <c r="AS251" s="813" t="str">
        <f>AQ251&amp;AR251</f>
        <v/>
      </c>
      <c r="AT251" s="813" t="str">
        <f>'ÖDEME EMRİ'!BT4</f>
        <v>TL,</v>
      </c>
      <c r="AU251" s="807"/>
      <c r="AV251" s="809"/>
      <c r="AW251" s="809"/>
      <c r="AX251" s="809"/>
    </row>
    <row r="252" spans="41:50" hidden="1">
      <c r="AO252" s="810">
        <f>ROUND(MOD(AO251,0.1),2)</f>
        <v>0</v>
      </c>
      <c r="AP252" s="813"/>
      <c r="AQ252" s="813" t="str">
        <f>IF(AO252&lt;0.01,"",IF(AO252&lt;0.02,"bir",IF(AO252&lt;0.03,"iki",IF(AO252&lt;0.04,"üç",IF(AO252&lt;0.05,"dört",IF(AO252&lt;0.06,"beş",""))))))</f>
        <v/>
      </c>
      <c r="AR252" s="813" t="str">
        <f>IF(AO252&gt;=0.1,"",IF(AO252&gt;=0.09,"dokuz",IF(AO252&gt;=0.08,"sekiz",IF(AO252&gt;=0.07,"yedi",IF(AO252&gt;=0.06,"altı","")))))</f>
        <v/>
      </c>
      <c r="AS252" s="813" t="str">
        <f>AQ252&amp;AR252</f>
        <v/>
      </c>
      <c r="AT252" s="813" t="str">
        <f>'ÖDEME EMRİ'!BT5</f>
        <v>Kr</v>
      </c>
      <c r="AU252" s="807"/>
      <c r="AV252" s="809"/>
      <c r="AW252" s="809"/>
      <c r="AX252" s="809"/>
    </row>
    <row r="253" spans="41:50" hidden="1">
      <c r="AO253" s="810">
        <f>MOD(AO252,0.01)</f>
        <v>0</v>
      </c>
      <c r="AP253" s="813"/>
      <c r="AQ253" s="813"/>
      <c r="AR253" s="813"/>
      <c r="AS253" s="813"/>
      <c r="AT253" s="813"/>
      <c r="AU253" s="807"/>
      <c r="AV253" s="809"/>
      <c r="AW253" s="809"/>
      <c r="AX253" s="809"/>
    </row>
    <row r="254" spans="41:50" hidden="1">
      <c r="AO254" s="810"/>
      <c r="AP254" s="813"/>
      <c r="AQ254" s="813"/>
      <c r="AR254" s="813"/>
      <c r="AS254" s="813"/>
      <c r="AT254" s="813"/>
      <c r="AU254" s="807"/>
      <c r="AV254" s="809"/>
      <c r="AW254" s="809"/>
      <c r="AX254" s="809"/>
    </row>
    <row r="255" spans="41:50" hidden="1">
      <c r="AO255" s="810"/>
      <c r="AP255" s="813"/>
      <c r="AQ255" s="813"/>
      <c r="AR255" s="813"/>
      <c r="AS255" s="813"/>
      <c r="AT255" s="813"/>
      <c r="AU255" s="807"/>
      <c r="AV255" s="809"/>
      <c r="AW255" s="809"/>
      <c r="AX255" s="809"/>
    </row>
    <row r="256" spans="41:50" hidden="1">
      <c r="AO256" s="811"/>
      <c r="AP256" s="813"/>
      <c r="AQ256" s="813" t="str">
        <f>IF(AO256&lt;0.001,"",IF(AO256&lt;0.002,"bir",IF(AO256&lt;0.003,"iki",IF(AO256&lt;0.004,"üç",IF(AO256&lt;0.005,"dört",IF(AO256&lt;0.006,"beş",""))))))</f>
        <v/>
      </c>
      <c r="AR256" s="813" t="str">
        <f>IF(AO256&gt;=0.01,"",IF(AO256&gt;=0.009,"dokuz",IF(AO256&gt;=0.008,"sekiz",IF(AO256&gt;=0.007,"yedi",IF(AO256&gt;=0.006,"altı","")))))</f>
        <v/>
      </c>
      <c r="AS256" s="813" t="str">
        <f>AQ256&amp;AR256</f>
        <v/>
      </c>
      <c r="AT256" s="813"/>
      <c r="AU256" s="807"/>
      <c r="AV256" s="809"/>
      <c r="AW256" s="809"/>
      <c r="AX256" s="809"/>
    </row>
    <row r="257" spans="41:50" hidden="1">
      <c r="AO257" s="813"/>
      <c r="AP257" s="813"/>
      <c r="AQ257" s="813"/>
      <c r="AR257" s="813"/>
      <c r="AS257" s="813"/>
      <c r="AT257" s="813"/>
      <c r="AU257" s="807"/>
      <c r="AV257" s="809"/>
      <c r="AW257" s="809"/>
      <c r="AX257" s="809"/>
    </row>
    <row r="258" spans="41:50" hidden="1">
      <c r="AO258" s="813" t="str">
        <f>CONCATENATE(AS243,AS244,AS245,AS246,AS247,AS248,AS249,AS250)</f>
        <v/>
      </c>
      <c r="AP258" s="813" t="str">
        <f>CONCATENATE(AS251,AS252)</f>
        <v/>
      </c>
      <c r="AQ258" s="813" t="str">
        <f>IF(AO258="","sıfır",AO258)</f>
        <v>sıfır</v>
      </c>
      <c r="AR258" s="813" t="str">
        <f>IF(AP258="","sıfır",AP258)</f>
        <v>sıfır</v>
      </c>
      <c r="AS258" s="813"/>
      <c r="AT258" s="813"/>
      <c r="AU258" s="807"/>
      <c r="AV258" s="809"/>
      <c r="AW258" s="809"/>
      <c r="AX258" s="809"/>
    </row>
    <row r="259" spans="41:50" hidden="1">
      <c r="AO259" s="1762" t="str">
        <f>CONCATENATE("***",AQ258,AT251,AR258,AT252,"***")</f>
        <v>***sıfırTL,sıfırKr***</v>
      </c>
      <c r="AP259" s="1762"/>
      <c r="AQ259" s="1762"/>
      <c r="AR259" s="1762"/>
      <c r="AS259" s="1762"/>
      <c r="AT259" s="1762"/>
      <c r="AU259" s="807"/>
      <c r="AV259" s="808"/>
      <c r="AW259" s="808"/>
      <c r="AX259" s="808"/>
    </row>
    <row r="260" spans="41:50" hidden="1">
      <c r="AO260" s="807"/>
      <c r="AP260" s="807"/>
      <c r="AQ260" s="807"/>
      <c r="AR260" s="807"/>
      <c r="AS260" s="807"/>
      <c r="AT260" s="807"/>
      <c r="AU260" s="807"/>
      <c r="AV260" s="808"/>
      <c r="AW260" s="808"/>
      <c r="AX260" s="808"/>
    </row>
    <row r="261" spans="41:50" hidden="1">
      <c r="AO261" s="807"/>
      <c r="AP261" s="807"/>
      <c r="AQ261" s="807"/>
      <c r="AR261" s="807"/>
      <c r="AS261" s="807"/>
      <c r="AT261" s="807"/>
      <c r="AU261" s="807"/>
      <c r="AV261" s="808"/>
      <c r="AW261" s="808"/>
      <c r="AX261" s="808"/>
    </row>
    <row r="262" spans="41:50" hidden="1">
      <c r="AO262" s="807"/>
      <c r="AP262" s="807"/>
      <c r="AQ262" s="807"/>
      <c r="AR262" s="807"/>
      <c r="AS262" s="807"/>
      <c r="AT262" s="807"/>
      <c r="AU262" s="807"/>
      <c r="AV262" s="808"/>
      <c r="AW262" s="808"/>
      <c r="AX262" s="808"/>
    </row>
    <row r="263" spans="41:50" hidden="1"/>
    <row r="264" spans="41:50" hidden="1">
      <c r="AO264" s="1765"/>
      <c r="AP264" s="1765"/>
      <c r="AQ264" s="1766" t="e">
        <f>#REF!</f>
        <v>#REF!</v>
      </c>
      <c r="AR264" s="1766"/>
      <c r="AS264" s="807"/>
      <c r="AT264" s="807"/>
      <c r="AU264" s="807"/>
      <c r="AV264" s="808"/>
      <c r="AW264" s="808"/>
      <c r="AX264" s="808"/>
    </row>
    <row r="265" spans="41:50" hidden="1">
      <c r="AO265" s="807"/>
      <c r="AP265" s="807"/>
      <c r="AQ265" s="807"/>
      <c r="AR265" s="807"/>
      <c r="AS265" s="807"/>
      <c r="AT265" s="807"/>
      <c r="AU265" s="807"/>
      <c r="AV265" s="808"/>
      <c r="AW265" s="808"/>
      <c r="AX265" s="808"/>
    </row>
    <row r="266" spans="41:50" hidden="1">
      <c r="AO266" s="807"/>
      <c r="AP266" s="807"/>
      <c r="AQ266" s="807"/>
      <c r="AR266" s="807"/>
      <c r="AS266" s="807"/>
      <c r="AT266" s="807"/>
      <c r="AU266" s="807"/>
      <c r="AV266" s="808"/>
      <c r="AW266" s="808"/>
      <c r="AX266" s="808"/>
    </row>
    <row r="267" spans="41:50" hidden="1">
      <c r="AO267" s="808"/>
      <c r="AP267" s="808"/>
      <c r="AQ267" s="808"/>
      <c r="AR267" s="808"/>
      <c r="AS267" s="808"/>
      <c r="AT267" s="808"/>
      <c r="AU267" s="808"/>
      <c r="AV267" s="808"/>
      <c r="AW267" s="808"/>
      <c r="AX267" s="808"/>
    </row>
    <row r="268" spans="41:50" hidden="1">
      <c r="AO268" s="808"/>
      <c r="AP268" s="808"/>
      <c r="AQ268" s="808"/>
      <c r="AR268" s="808"/>
      <c r="AS268" s="808"/>
      <c r="AT268" s="808"/>
      <c r="AU268" s="808"/>
      <c r="AV268" s="808"/>
      <c r="AW268" s="808"/>
      <c r="AX268" s="808"/>
    </row>
    <row r="269" spans="41:50" hidden="1">
      <c r="AO269" s="807"/>
      <c r="AP269" s="807"/>
      <c r="AQ269" s="807"/>
      <c r="AR269" s="807"/>
      <c r="AS269" s="807"/>
      <c r="AT269" s="807"/>
      <c r="AU269" s="807"/>
      <c r="AV269" s="807"/>
      <c r="AW269" s="807"/>
      <c r="AX269" s="808"/>
    </row>
    <row r="270" spans="41:50" hidden="1">
      <c r="AO270" s="807"/>
      <c r="AP270" s="807"/>
      <c r="AQ270" s="807"/>
      <c r="AR270" s="807"/>
      <c r="AS270" s="807"/>
      <c r="AT270" s="807"/>
      <c r="AU270" s="807"/>
      <c r="AV270" s="815"/>
      <c r="AW270" s="815"/>
      <c r="AX270" s="809"/>
    </row>
    <row r="271" spans="41:50" hidden="1">
      <c r="AO271" s="810" t="e">
        <f>AQ264</f>
        <v>#REF!</v>
      </c>
      <c r="AP271" s="811"/>
      <c r="AQ271" s="812"/>
      <c r="AR271" s="812"/>
      <c r="AS271" s="812"/>
      <c r="AT271" s="812"/>
      <c r="AU271" s="807"/>
      <c r="AV271" s="815"/>
      <c r="AW271" s="815"/>
      <c r="AX271" s="809"/>
    </row>
    <row r="272" spans="41:50" hidden="1">
      <c r="AO272" s="810" t="e">
        <f>MOD(AO271,100000000)</f>
        <v>#REF!</v>
      </c>
      <c r="AP272" s="813"/>
      <c r="AQ272" s="813" t="e">
        <f>IF(AO272&lt;10000000,"",IF(AO272&lt;20000000,"on",IF(AO272&lt;30000000," yirmi",IF(AO272&lt;40000000,"otuz",IF(AO272&lt;50000000,"kırk",IF(AO272&lt;60000000,"elli",""))))))</f>
        <v>#REF!</v>
      </c>
      <c r="AR272" s="813" t="e">
        <f>IF(AO272&gt;=100000000,"",IF(AO272&gt;=90000000,"doksan",IF(AO272&gt;=80000000,"seksen",IF(AO272&gt;=70000000,"yetmiş",IF(AO272&gt;=60000000,"altmış","")))))</f>
        <v>#REF!</v>
      </c>
      <c r="AS272" s="813" t="e">
        <f>IF(AO272&lt;10000000,"",AQ272&amp;AR272)</f>
        <v>#REF!</v>
      </c>
      <c r="AT272" s="814"/>
      <c r="AU272" s="807"/>
      <c r="AV272" s="815"/>
      <c r="AW272" s="815"/>
      <c r="AX272" s="809"/>
    </row>
    <row r="273" spans="41:50" hidden="1">
      <c r="AO273" s="810" t="e">
        <f>MOD(AO271,10000000)</f>
        <v>#REF!</v>
      </c>
      <c r="AP273" s="813"/>
      <c r="AQ273" s="813" t="e">
        <f>IF(AO273&lt;1000000,"milyon",IF(AO273&lt;2000000,"birmilyon",IF(AO273&lt;3000000,"ikimilyon",IF(AO273&lt;4000000,"üçmilyon",IF(AO273&lt;5000000,"dörtmilyon",IF(AO273&lt;6000000,"beşmilyon",""))))))</f>
        <v>#REF!</v>
      </c>
      <c r="AR273" s="813" t="e">
        <f>IF(AO273&gt;=10000000,"",IF(AO273&gt;=9000000,"dokuzmilyon",IF(AO273&gt;=8000000,"sekizmilyon",IF(AO273&gt;=7000000,"yedimilyon",IF(AO273&gt;=6000000,"altımilyon","")))))</f>
        <v>#REF!</v>
      </c>
      <c r="AS273" s="813" t="e">
        <f>IF(AO271&lt;1000000,"",AQ273&amp;AR273)</f>
        <v>#REF!</v>
      </c>
      <c r="AT273" s="814"/>
      <c r="AU273" s="807"/>
      <c r="AV273" s="815"/>
      <c r="AW273" s="815"/>
      <c r="AX273" s="809"/>
    </row>
    <row r="274" spans="41:50" hidden="1">
      <c r="AO274" s="810" t="e">
        <f>MOD(AO273,1000000)</f>
        <v>#REF!</v>
      </c>
      <c r="AP274" s="813"/>
      <c r="AQ274" s="813" t="e">
        <f>IF(AO274&lt;100000,"",IF(AO274&lt;200000,"yüz",IF(AO274&lt;300000,"ikiyüz",IF(AO274&lt;400000,"üçyüz",IF(AO274&lt;500000,"dörtyüz",IF(AO274&lt;600000,"beşyüz",""))))))</f>
        <v>#REF!</v>
      </c>
      <c r="AR274" s="813" t="e">
        <f>IF(AO274&gt;=1000000,"",IF(AO274&gt;=900000,"dokuzyüz",IF(AO274&gt;=800000,"sekizyüz",IF(AO274&gt;=700000,"yediyüz",IF(AO274&gt;=600000,"altıyüz","")))))</f>
        <v>#REF!</v>
      </c>
      <c r="AS274" s="813" t="e">
        <f>AQ274&amp;AR274</f>
        <v>#REF!</v>
      </c>
      <c r="AT274" s="813"/>
      <c r="AU274" s="807"/>
      <c r="AV274" s="815"/>
      <c r="AW274" s="815"/>
      <c r="AX274" s="809"/>
    </row>
    <row r="275" spans="41:50" hidden="1">
      <c r="AO275" s="810" t="e">
        <f>MOD(AO274,100000)</f>
        <v>#REF!</v>
      </c>
      <c r="AP275" s="813"/>
      <c r="AQ275" s="813" t="e">
        <f>IF(AO275&lt;10000,"",IF(AO275&lt;20000,"on",IF(AO275&lt;30000,"yirmi",IF(AO275&lt;40000,"otuz",IF(AO275&lt;50000,"kırk",IF(AO275&lt;60000,"elli",""))))))</f>
        <v>#REF!</v>
      </c>
      <c r="AR275" s="813" t="e">
        <f>IF(AO275&gt;=100000,"",IF(AO275&gt;=90000,"doksan",IF(AO275&gt;=80000,"seksen",IF(AO275&gt;=70000,"yetmiş",IF(AO275&gt;=60000,"altmış","")))))</f>
        <v>#REF!</v>
      </c>
      <c r="AS275" s="813" t="e">
        <f>AQ275&amp;AR275&amp;IF(AS276="",AT275,"")</f>
        <v>#REF!</v>
      </c>
      <c r="AT275" s="813" t="e">
        <f>IF(AS274="","","bin")</f>
        <v>#REF!</v>
      </c>
      <c r="AU275" s="807"/>
      <c r="AV275" s="815"/>
      <c r="AW275" s="815"/>
      <c r="AX275" s="809"/>
    </row>
    <row r="276" spans="41:50" hidden="1">
      <c r="AO276" s="810" t="e">
        <f>MOD(AO275,10000)</f>
        <v>#REF!</v>
      </c>
      <c r="AP276" s="813"/>
      <c r="AQ276" s="813" t="e">
        <f>IF(AO276&lt;1000,"",IF(AO276&lt;2000,"bin",IF(AO276&lt;3000,"ikibin",IF(AO276&lt;4000,"üçbin",IF(AO276&lt;5000,"dörtbin",IF(AO276&lt;6000,"beşbin",""))))))</f>
        <v>#REF!</v>
      </c>
      <c r="AR276" s="813" t="e">
        <f>IF(AO276&gt;=10000,"",IF(AO276&gt;=9000,"dokuzbin",IF(AO276&gt;=8000,"sekizbin",IF(AO276&gt;=7000,"yedibin",IF(AO276&gt;=6000,"altıbin","")))))</f>
        <v>#REF!</v>
      </c>
      <c r="AS276" s="813" t="e">
        <f>IF(AO275&lt;1000,"",AQ276&amp;AR276)</f>
        <v>#REF!</v>
      </c>
      <c r="AT276" s="813"/>
      <c r="AU276" s="807"/>
      <c r="AV276" s="815"/>
      <c r="AW276" s="815"/>
      <c r="AX276" s="809"/>
    </row>
    <row r="277" spans="41:50" hidden="1">
      <c r="AO277" s="810" t="e">
        <f>MOD(AO276,1000)</f>
        <v>#REF!</v>
      </c>
      <c r="AP277" s="813"/>
      <c r="AQ277" s="813" t="e">
        <f>IF(AO277&lt;100,"",IF(AO277&lt;200,"yüz",IF(AO277&lt;300,"ikiyüz",IF(AO277&lt;400,"üçyüz",IF(AO277&lt;500,"dörtyüz",IF(AO277&lt;600,"beşyüz",""))))))</f>
        <v>#REF!</v>
      </c>
      <c r="AR277" s="813" t="e">
        <f>IF(AO277&gt;=1000,"",IF(AO277&gt;=900,"dokuzyüz",IF(AO277&gt;=800,"sekizyüz",IF(AO277&gt;=700,"yediyüz",IF(AO277&gt;=600,"altıyüz","")))))</f>
        <v>#REF!</v>
      </c>
      <c r="AS277" s="813" t="e">
        <f>AQ277&amp;AR277</f>
        <v>#REF!</v>
      </c>
      <c r="AT277" s="813"/>
      <c r="AU277" s="807"/>
      <c r="AV277" s="815"/>
      <c r="AW277" s="815"/>
      <c r="AX277" s="809"/>
    </row>
    <row r="278" spans="41:50" hidden="1">
      <c r="AO278" s="810" t="e">
        <f>MOD(AO277,100)</f>
        <v>#REF!</v>
      </c>
      <c r="AP278" s="813"/>
      <c r="AQ278" s="813" t="e">
        <f>IF(AO278&lt;10,"",IF(AO278&lt;20,"on",IF(AO278&lt;30,"yirmi",IF(AO278&lt;40,"otuz",IF(AO278&lt;50,"kırk",IF(AO278&lt;60,"elli",""))))))</f>
        <v>#REF!</v>
      </c>
      <c r="AR278" s="813" t="e">
        <f>IF(AO278&gt;=100,"",IF(AO278&gt;=90,"doksan",IF(AO278&gt;=80,"seksen",IF(AO278&gt;=70,"yetmiş",IF(AO278&gt;=60,"altmış","")))))</f>
        <v>#REF!</v>
      </c>
      <c r="AS278" s="813" t="e">
        <f>AQ278&amp;AR278</f>
        <v>#REF!</v>
      </c>
      <c r="AT278" s="813" t="e">
        <f>IF(AS277="","","")</f>
        <v>#REF!</v>
      </c>
      <c r="AU278" s="807"/>
      <c r="AV278" s="815"/>
      <c r="AW278" s="815"/>
      <c r="AX278" s="809"/>
    </row>
    <row r="279" spans="41:50" hidden="1">
      <c r="AO279" s="810" t="e">
        <f>MOD(AO278,10)</f>
        <v>#REF!</v>
      </c>
      <c r="AP279" s="813"/>
      <c r="AQ279" s="813" t="e">
        <f>IF(AO279&lt;1,"",IF(AO279&lt;2,"bir",IF(AO279&lt;3,"iki",IF(AO279&lt;4,"üç",IF(AO279&lt;5,"dört",IF(AO279&lt;6,"beş",""))))))</f>
        <v>#REF!</v>
      </c>
      <c r="AR279" s="813" t="e">
        <f>IF(AO279&gt;=10,"",IF(AO279&gt;=9,"dokuz",IF(AO279&gt;=8,"sekiz",IF(AO279&gt;=7,"yedi",IF(AO279&gt;=6,"altı","")))))</f>
        <v>#REF!</v>
      </c>
      <c r="AS279" s="813" t="e">
        <f>IF(AO278&lt;1,"",AQ279&amp;AR279)</f>
        <v>#REF!</v>
      </c>
      <c r="AT279" s="813"/>
      <c r="AU279" s="807"/>
      <c r="AV279" s="815"/>
      <c r="AW279" s="815"/>
      <c r="AX279" s="809"/>
    </row>
    <row r="280" spans="41:50" hidden="1">
      <c r="AO280" s="810" t="e">
        <f>ROUND(MOD(AO279,1),2)</f>
        <v>#REF!</v>
      </c>
      <c r="AP280" s="813"/>
      <c r="AQ280" s="813" t="e">
        <f>IF(AO280&lt;0.1,"",IF(AO280&lt;0.2,"on",IF(AO280&lt;0.3,"yirmi",IF(AO280&lt;0.4,"otuz",IF(AO280&lt;0.5,"kırk",IF(AO280&lt;0.6,"elli",""))))))</f>
        <v>#REF!</v>
      </c>
      <c r="AR280" s="813" t="e">
        <f>IF(AO280&gt;=1,"",IF(AO280&gt;=0.9,"doksan",IF(AO280&gt;=0.8,"seksen",IF(AO280&gt;=0.7,"yetmiş",IF(AO280&gt;=0.6,"altmış","")))))</f>
        <v>#REF!</v>
      </c>
      <c r="AS280" s="813" t="e">
        <f>AQ280&amp;AR280</f>
        <v>#REF!</v>
      </c>
      <c r="AT280" s="813" t="s">
        <v>706</v>
      </c>
      <c r="AU280" s="807"/>
      <c r="AV280" s="815"/>
      <c r="AW280" s="815"/>
      <c r="AX280" s="809"/>
    </row>
    <row r="281" spans="41:50" hidden="1">
      <c r="AO281" s="810" t="e">
        <f>ROUND(MOD(AO280,0.1),2)</f>
        <v>#REF!</v>
      </c>
      <c r="AP281" s="813"/>
      <c r="AQ281" s="813" t="e">
        <f>IF(AO281&lt;0.01,"",IF(AO281&lt;0.02,"bir",IF(AO281&lt;0.03,"iki",IF(AO281&lt;0.04,"üç",IF(AO281&lt;0.05,"dört",IF(AO281&lt;0.06,"beş",""))))))</f>
        <v>#REF!</v>
      </c>
      <c r="AR281" s="813" t="e">
        <f>IF(AO281&gt;=0.1,"",IF(AO281&gt;=0.09,"dokuz",IF(AO281&gt;=0.08,"sekiz",IF(AO281&gt;=0.07,"yedi",IF(AO281&gt;=0.06,"altı","")))))</f>
        <v>#REF!</v>
      </c>
      <c r="AS281" s="813" t="e">
        <f>AQ281&amp;AR281</f>
        <v>#REF!</v>
      </c>
      <c r="AT281" s="813" t="s">
        <v>707</v>
      </c>
      <c r="AU281" s="807"/>
      <c r="AV281" s="815"/>
      <c r="AW281" s="815"/>
      <c r="AX281" s="809"/>
    </row>
    <row r="282" spans="41:50" hidden="1">
      <c r="AO282" s="810" t="e">
        <f>MOD(AO281,0.01)</f>
        <v>#REF!</v>
      </c>
      <c r="AP282" s="813"/>
      <c r="AQ282" s="813"/>
      <c r="AR282" s="813"/>
      <c r="AS282" s="813"/>
      <c r="AT282" s="813"/>
      <c r="AU282" s="807"/>
      <c r="AV282" s="815"/>
      <c r="AW282" s="815"/>
      <c r="AX282" s="809"/>
    </row>
    <row r="283" spans="41:50" hidden="1">
      <c r="AO283" s="810"/>
      <c r="AP283" s="813"/>
      <c r="AQ283" s="813"/>
      <c r="AR283" s="813"/>
      <c r="AS283" s="813"/>
      <c r="AT283" s="813"/>
      <c r="AU283" s="807"/>
      <c r="AV283" s="815"/>
      <c r="AW283" s="815"/>
      <c r="AX283" s="809"/>
    </row>
    <row r="284" spans="41:50" hidden="1">
      <c r="AO284" s="810"/>
      <c r="AP284" s="813"/>
      <c r="AQ284" s="813"/>
      <c r="AR284" s="813"/>
      <c r="AS284" s="813"/>
      <c r="AT284" s="813"/>
      <c r="AU284" s="807"/>
      <c r="AV284" s="815"/>
      <c r="AW284" s="815"/>
      <c r="AX284" s="809"/>
    </row>
    <row r="285" spans="41:50" hidden="1">
      <c r="AO285" s="811"/>
      <c r="AP285" s="813"/>
      <c r="AQ285" s="813" t="str">
        <f>IF(AO285&lt;0.001,"",IF(AO285&lt;0.002,"bir",IF(AO285&lt;0.003,"iki",IF(AO285&lt;0.004,"üç",IF(AO285&lt;0.005,"dört",IF(AO285&lt;0.006,"beş",""))))))</f>
        <v/>
      </c>
      <c r="AR285" s="813" t="str">
        <f>IF(AO285&gt;=0.01,"",IF(AO285&gt;=0.009,"dokuz",IF(AO285&gt;=0.008,"sekiz",IF(AO285&gt;=0.007,"yedi",IF(AO285&gt;=0.006,"altı","")))))</f>
        <v/>
      </c>
      <c r="AS285" s="813" t="str">
        <f>AQ285&amp;AR285</f>
        <v/>
      </c>
      <c r="AT285" s="813"/>
      <c r="AU285" s="807"/>
      <c r="AV285" s="815"/>
      <c r="AW285" s="815"/>
      <c r="AX285" s="809"/>
    </row>
    <row r="286" spans="41:50" hidden="1">
      <c r="AO286" s="813"/>
      <c r="AP286" s="813"/>
      <c r="AQ286" s="813"/>
      <c r="AR286" s="813"/>
      <c r="AS286" s="813"/>
      <c r="AT286" s="813"/>
      <c r="AU286" s="807"/>
      <c r="AV286" s="815"/>
      <c r="AW286" s="815"/>
      <c r="AX286" s="809"/>
    </row>
    <row r="287" spans="41:50" hidden="1">
      <c r="AO287" s="813" t="e">
        <f>CONCATENATE(AS272,AS273,AS274,AS275,AS276,AS277,AS278,AS279)</f>
        <v>#REF!</v>
      </c>
      <c r="AP287" s="813" t="e">
        <f>CONCATENATE(AS280,AS281)</f>
        <v>#REF!</v>
      </c>
      <c r="AQ287" s="813" t="e">
        <f>IF(AO287="","sıfır",AO287)</f>
        <v>#REF!</v>
      </c>
      <c r="AR287" s="813" t="e">
        <f>IF(AP287="","sıfır",AP287)</f>
        <v>#REF!</v>
      </c>
      <c r="AS287" s="813"/>
      <c r="AT287" s="813"/>
      <c r="AU287" s="807"/>
      <c r="AV287" s="815"/>
      <c r="AW287" s="815"/>
      <c r="AX287" s="809"/>
    </row>
    <row r="288" spans="41:50" hidden="1">
      <c r="AO288" s="1762" t="e">
        <f>CONCATENATE("***",AQ287,AT280,AR287,AT281,"***")</f>
        <v>#REF!</v>
      </c>
      <c r="AP288" s="1762"/>
      <c r="AQ288" s="1762"/>
      <c r="AR288" s="1762"/>
      <c r="AS288" s="1762"/>
      <c r="AT288" s="1762"/>
      <c r="AU288" s="807"/>
      <c r="AV288" s="807"/>
      <c r="AW288" s="807"/>
      <c r="AX288" s="808"/>
    </row>
    <row r="289" spans="41:50" hidden="1">
      <c r="AO289" s="807"/>
      <c r="AP289" s="807"/>
      <c r="AQ289" s="807"/>
      <c r="AR289" s="807"/>
      <c r="AS289" s="807"/>
      <c r="AT289" s="807"/>
      <c r="AU289" s="807"/>
      <c r="AV289" s="807"/>
      <c r="AW289" s="807"/>
      <c r="AX289" s="808"/>
    </row>
    <row r="290" spans="41:50" hidden="1">
      <c r="AO290" s="807"/>
      <c r="AP290" s="807"/>
      <c r="AQ290" s="807"/>
      <c r="AR290" s="807"/>
      <c r="AS290" s="807"/>
      <c r="AT290" s="807"/>
      <c r="AU290" s="807"/>
      <c r="AV290" s="807"/>
      <c r="AW290" s="807"/>
      <c r="AX290" s="808"/>
    </row>
    <row r="291" spans="41:50" hidden="1">
      <c r="AO291" s="807"/>
      <c r="AP291" s="807"/>
      <c r="AQ291" s="807"/>
      <c r="AR291" s="807"/>
      <c r="AS291" s="807"/>
      <c r="AT291" s="807"/>
      <c r="AU291" s="807"/>
      <c r="AV291" s="807"/>
      <c r="AW291" s="807"/>
      <c r="AX291" s="808"/>
    </row>
  </sheetData>
  <sheetProtection password="CB70" sheet="1" objects="1" scenarios="1" formatCells="0"/>
  <customSheetViews>
    <customSheetView guid="{95D0C6C0-F15D-449A-B6BA-3466C2F1E3FF}" zeroValues="0" hiddenRows="1" hiddenColumns="1" showRuler="0">
      <selection activeCell="O29" sqref="O29"/>
      <pageMargins left="0.39370078740157483" right="0.19685039370078741" top="0.59055118110236227" bottom="0.27559055118110237" header="0" footer="0"/>
      <printOptions horizontalCentered="1"/>
      <pageSetup paperSize="9" orientation="portrait" blackAndWhite="1" r:id="rId1"/>
      <headerFooter alignWithMargins="0"/>
    </customSheetView>
  </customSheetViews>
  <mergeCells count="364">
    <mergeCell ref="B3:R3"/>
    <mergeCell ref="B4:R4"/>
    <mergeCell ref="P25:R25"/>
    <mergeCell ref="C29:H29"/>
    <mergeCell ref="C30:H30"/>
    <mergeCell ref="B22:G22"/>
    <mergeCell ref="E8:I8"/>
    <mergeCell ref="I31:M31"/>
    <mergeCell ref="I32:M32"/>
    <mergeCell ref="Q32:R32"/>
    <mergeCell ref="B15:R15"/>
    <mergeCell ref="K21:N21"/>
    <mergeCell ref="K22:N22"/>
    <mergeCell ref="Q8:R8"/>
    <mergeCell ref="O13:P13"/>
    <mergeCell ref="I30:M30"/>
    <mergeCell ref="P21:R21"/>
    <mergeCell ref="P23:R23"/>
    <mergeCell ref="B5:R5"/>
    <mergeCell ref="Q26:R26"/>
    <mergeCell ref="I12:P12"/>
    <mergeCell ref="I29:M29"/>
    <mergeCell ref="B6:R6"/>
    <mergeCell ref="Q27:R27"/>
    <mergeCell ref="B8:C8"/>
    <mergeCell ref="B9:C9"/>
    <mergeCell ref="E9:H9"/>
    <mergeCell ref="B21:G21"/>
    <mergeCell ref="P22:R22"/>
    <mergeCell ref="Q33:R33"/>
    <mergeCell ref="C27:H27"/>
    <mergeCell ref="C28:H28"/>
    <mergeCell ref="Q30:R30"/>
    <mergeCell ref="C26:H26"/>
    <mergeCell ref="I26:M26"/>
    <mergeCell ref="I28:M28"/>
    <mergeCell ref="B17:R17"/>
    <mergeCell ref="B25:O25"/>
    <mergeCell ref="I27:M27"/>
    <mergeCell ref="Q28:R28"/>
    <mergeCell ref="B23:G23"/>
    <mergeCell ref="K23:N23"/>
    <mergeCell ref="C31:H31"/>
    <mergeCell ref="C32:H32"/>
    <mergeCell ref="C33:H33"/>
    <mergeCell ref="AQ264:AR264"/>
    <mergeCell ref="B137:R137"/>
    <mergeCell ref="Q29:R29"/>
    <mergeCell ref="Q31:R31"/>
    <mergeCell ref="Q124:R124"/>
    <mergeCell ref="I33:M33"/>
    <mergeCell ref="M134:R134"/>
    <mergeCell ref="O142:R142"/>
    <mergeCell ref="I37:M37"/>
    <mergeCell ref="Q123:R123"/>
    <mergeCell ref="I122:M122"/>
    <mergeCell ref="I123:M123"/>
    <mergeCell ref="Q37:R37"/>
    <mergeCell ref="I115:M115"/>
    <mergeCell ref="Q115:R115"/>
    <mergeCell ref="I118:M118"/>
    <mergeCell ref="Q110:R110"/>
    <mergeCell ref="I111:M111"/>
    <mergeCell ref="Q111:R111"/>
    <mergeCell ref="I35:M35"/>
    <mergeCell ref="Q35:R35"/>
    <mergeCell ref="I36:M36"/>
    <mergeCell ref="Q117:R117"/>
    <mergeCell ref="Q120:R120"/>
    <mergeCell ref="AO288:AT288"/>
    <mergeCell ref="I150:M150"/>
    <mergeCell ref="AO259:AT259"/>
    <mergeCell ref="O151:R151"/>
    <mergeCell ref="AO235:AP235"/>
    <mergeCell ref="AQ235:AR235"/>
    <mergeCell ref="AO264:AP264"/>
    <mergeCell ref="Q121:R121"/>
    <mergeCell ref="Q118:R118"/>
    <mergeCell ref="O139:R139"/>
    <mergeCell ref="B138:O138"/>
    <mergeCell ref="B139:N139"/>
    <mergeCell ref="Q138:R138"/>
    <mergeCell ref="O143:R143"/>
    <mergeCell ref="B145:R145"/>
    <mergeCell ref="O141:R141"/>
    <mergeCell ref="M132:R132"/>
    <mergeCell ref="B129:L129"/>
    <mergeCell ref="I119:M119"/>
    <mergeCell ref="I124:M124"/>
    <mergeCell ref="Q125:R125"/>
    <mergeCell ref="Q126:R126"/>
    <mergeCell ref="B146:I146"/>
    <mergeCell ref="M131:R131"/>
    <mergeCell ref="C34:H34"/>
    <mergeCell ref="C111:H111"/>
    <mergeCell ref="Q38:R38"/>
    <mergeCell ref="Q39:R39"/>
    <mergeCell ref="C40:H40"/>
    <mergeCell ref="C42:H42"/>
    <mergeCell ref="C39:H39"/>
    <mergeCell ref="I39:M39"/>
    <mergeCell ref="I34:M34"/>
    <mergeCell ref="Q34:R34"/>
    <mergeCell ref="Q36:R36"/>
    <mergeCell ref="I110:M110"/>
    <mergeCell ref="Q109:R109"/>
    <mergeCell ref="C35:H35"/>
    <mergeCell ref="C36:H36"/>
    <mergeCell ref="C37:H37"/>
    <mergeCell ref="C38:H38"/>
    <mergeCell ref="I44:M44"/>
    <mergeCell ref="Q40:R40"/>
    <mergeCell ref="I41:M41"/>
    <mergeCell ref="Q41:R41"/>
    <mergeCell ref="I38:M38"/>
    <mergeCell ref="I56:M56"/>
    <mergeCell ref="C57:H57"/>
    <mergeCell ref="C41:H41"/>
    <mergeCell ref="I47:M47"/>
    <mergeCell ref="C45:H45"/>
    <mergeCell ref="C44:H44"/>
    <mergeCell ref="I120:M120"/>
    <mergeCell ref="I114:M114"/>
    <mergeCell ref="Q112:R112"/>
    <mergeCell ref="I117:M117"/>
    <mergeCell ref="Q116:R116"/>
    <mergeCell ref="I42:M42"/>
    <mergeCell ref="Q42:R42"/>
    <mergeCell ref="I43:M43"/>
    <mergeCell ref="I109:M109"/>
    <mergeCell ref="Q43:R43"/>
    <mergeCell ref="Q44:R44"/>
    <mergeCell ref="I113:M113"/>
    <mergeCell ref="C43:H43"/>
    <mergeCell ref="I50:M50"/>
    <mergeCell ref="I48:M48"/>
    <mergeCell ref="C56:H56"/>
    <mergeCell ref="C54:H54"/>
    <mergeCell ref="C55:H55"/>
    <mergeCell ref="C64:H64"/>
    <mergeCell ref="C68:H68"/>
    <mergeCell ref="M130:R130"/>
    <mergeCell ref="Q114:R114"/>
    <mergeCell ref="I116:M116"/>
    <mergeCell ref="C122:H122"/>
    <mergeCell ref="C118:H118"/>
    <mergeCell ref="C119:H119"/>
    <mergeCell ref="C120:H120"/>
    <mergeCell ref="C121:H121"/>
    <mergeCell ref="M127:P127"/>
    <mergeCell ref="I126:M126"/>
    <mergeCell ref="I125:M125"/>
    <mergeCell ref="M129:R129"/>
    <mergeCell ref="Q127:R127"/>
    <mergeCell ref="Q122:R122"/>
    <mergeCell ref="I40:M40"/>
    <mergeCell ref="Q113:R113"/>
    <mergeCell ref="Q106:R106"/>
    <mergeCell ref="I107:M107"/>
    <mergeCell ref="Q107:R107"/>
    <mergeCell ref="I108:M108"/>
    <mergeCell ref="Q108:R108"/>
    <mergeCell ref="I106:M106"/>
    <mergeCell ref="Q50:R50"/>
    <mergeCell ref="Q56:R56"/>
    <mergeCell ref="Q57:R57"/>
    <mergeCell ref="Q54:R54"/>
    <mergeCell ref="I54:M54"/>
    <mergeCell ref="I55:M55"/>
    <mergeCell ref="I64:M64"/>
    <mergeCell ref="Q45:R45"/>
    <mergeCell ref="I59:M59"/>
    <mergeCell ref="Q59:R59"/>
    <mergeCell ref="I57:M57"/>
    <mergeCell ref="Q64:R64"/>
    <mergeCell ref="Q68:R68"/>
    <mergeCell ref="I96:M96"/>
    <mergeCell ref="Q96:R96"/>
    <mergeCell ref="I100:M100"/>
    <mergeCell ref="B133:L133"/>
    <mergeCell ref="B134:L134"/>
    <mergeCell ref="C114:H114"/>
    <mergeCell ref="C109:H109"/>
    <mergeCell ref="C116:H116"/>
    <mergeCell ref="C113:H113"/>
    <mergeCell ref="C115:H115"/>
    <mergeCell ref="B132:L132"/>
    <mergeCell ref="C124:H124"/>
    <mergeCell ref="C125:H125"/>
    <mergeCell ref="C123:H123"/>
    <mergeCell ref="B128:L128"/>
    <mergeCell ref="C52:H52"/>
    <mergeCell ref="I52:M52"/>
    <mergeCell ref="I68:M68"/>
    <mergeCell ref="Q52:R52"/>
    <mergeCell ref="C53:H53"/>
    <mergeCell ref="I53:M53"/>
    <mergeCell ref="Q53:R53"/>
    <mergeCell ref="Q48:R48"/>
    <mergeCell ref="C47:H47"/>
    <mergeCell ref="C49:H49"/>
    <mergeCell ref="I49:M49"/>
    <mergeCell ref="Q49:R49"/>
    <mergeCell ref="C50:H50"/>
    <mergeCell ref="Q55:R55"/>
    <mergeCell ref="C60:H60"/>
    <mergeCell ref="I60:M60"/>
    <mergeCell ref="Q60:R60"/>
    <mergeCell ref="C61:H61"/>
    <mergeCell ref="I61:M61"/>
    <mergeCell ref="Q61:R61"/>
    <mergeCell ref="C58:H58"/>
    <mergeCell ref="I58:M58"/>
    <mergeCell ref="Q58:R58"/>
    <mergeCell ref="C59:H59"/>
    <mergeCell ref="C46:H46"/>
    <mergeCell ref="I46:M46"/>
    <mergeCell ref="Q46:R46"/>
    <mergeCell ref="I45:M45"/>
    <mergeCell ref="C51:H51"/>
    <mergeCell ref="I51:M51"/>
    <mergeCell ref="Q51:R51"/>
    <mergeCell ref="Q47:R47"/>
    <mergeCell ref="C48:H48"/>
    <mergeCell ref="C65:H65"/>
    <mergeCell ref="I65:M65"/>
    <mergeCell ref="Q65:R65"/>
    <mergeCell ref="C62:H62"/>
    <mergeCell ref="I62:M62"/>
    <mergeCell ref="Q62:R62"/>
    <mergeCell ref="C63:H63"/>
    <mergeCell ref="I63:M63"/>
    <mergeCell ref="Q63:R63"/>
    <mergeCell ref="C69:H69"/>
    <mergeCell ref="I69:M69"/>
    <mergeCell ref="Q69:R69"/>
    <mergeCell ref="C66:H66"/>
    <mergeCell ref="I66:M66"/>
    <mergeCell ref="Q66:R66"/>
    <mergeCell ref="C67:H67"/>
    <mergeCell ref="I67:M67"/>
    <mergeCell ref="Q67:R67"/>
    <mergeCell ref="C72:H72"/>
    <mergeCell ref="I72:M72"/>
    <mergeCell ref="Q72:R72"/>
    <mergeCell ref="C73:H73"/>
    <mergeCell ref="I73:M73"/>
    <mergeCell ref="Q73:R73"/>
    <mergeCell ref="C70:H70"/>
    <mergeCell ref="I70:M70"/>
    <mergeCell ref="Q70:R70"/>
    <mergeCell ref="C71:H71"/>
    <mergeCell ref="I71:M71"/>
    <mergeCell ref="Q71:R71"/>
    <mergeCell ref="C76:H76"/>
    <mergeCell ref="I76:M76"/>
    <mergeCell ref="Q76:R76"/>
    <mergeCell ref="C77:H77"/>
    <mergeCell ref="I77:M77"/>
    <mergeCell ref="Q77:R77"/>
    <mergeCell ref="C74:H74"/>
    <mergeCell ref="I74:M74"/>
    <mergeCell ref="Q74:R74"/>
    <mergeCell ref="C75:H75"/>
    <mergeCell ref="I75:M75"/>
    <mergeCell ref="Q75:R75"/>
    <mergeCell ref="C80:H80"/>
    <mergeCell ref="I80:M80"/>
    <mergeCell ref="Q80:R80"/>
    <mergeCell ref="C81:H81"/>
    <mergeCell ref="I81:M81"/>
    <mergeCell ref="Q81:R81"/>
    <mergeCell ref="C78:H78"/>
    <mergeCell ref="I78:M78"/>
    <mergeCell ref="Q78:R78"/>
    <mergeCell ref="C79:H79"/>
    <mergeCell ref="I79:M79"/>
    <mergeCell ref="Q79:R79"/>
    <mergeCell ref="C84:H84"/>
    <mergeCell ref="I84:M84"/>
    <mergeCell ref="Q84:R84"/>
    <mergeCell ref="C85:H85"/>
    <mergeCell ref="I85:M85"/>
    <mergeCell ref="Q85:R85"/>
    <mergeCell ref="C82:H82"/>
    <mergeCell ref="I82:M82"/>
    <mergeCell ref="Q82:R82"/>
    <mergeCell ref="C83:H83"/>
    <mergeCell ref="I83:M83"/>
    <mergeCell ref="Q83:R83"/>
    <mergeCell ref="C88:H88"/>
    <mergeCell ref="I88:M88"/>
    <mergeCell ref="Q88:R88"/>
    <mergeCell ref="C89:H89"/>
    <mergeCell ref="I89:M89"/>
    <mergeCell ref="Q89:R89"/>
    <mergeCell ref="C86:H86"/>
    <mergeCell ref="I86:M86"/>
    <mergeCell ref="Q86:R86"/>
    <mergeCell ref="C87:H87"/>
    <mergeCell ref="I87:M87"/>
    <mergeCell ref="Q87:R87"/>
    <mergeCell ref="C92:H92"/>
    <mergeCell ref="I92:M92"/>
    <mergeCell ref="Q92:R92"/>
    <mergeCell ref="C93:H93"/>
    <mergeCell ref="I93:M93"/>
    <mergeCell ref="Q93:R93"/>
    <mergeCell ref="C90:H90"/>
    <mergeCell ref="I90:M90"/>
    <mergeCell ref="Q90:R90"/>
    <mergeCell ref="C91:H91"/>
    <mergeCell ref="I91:M91"/>
    <mergeCell ref="Q91:R91"/>
    <mergeCell ref="C97:H97"/>
    <mergeCell ref="I97:M97"/>
    <mergeCell ref="Q97:R97"/>
    <mergeCell ref="C94:H94"/>
    <mergeCell ref="I94:M94"/>
    <mergeCell ref="Q94:R94"/>
    <mergeCell ref="C95:H95"/>
    <mergeCell ref="I95:M95"/>
    <mergeCell ref="Q95:R95"/>
    <mergeCell ref="C96:H96"/>
    <mergeCell ref="B144:O144"/>
    <mergeCell ref="C108:H108"/>
    <mergeCell ref="C103:H103"/>
    <mergeCell ref="I103:M103"/>
    <mergeCell ref="I121:M121"/>
    <mergeCell ref="C105:H105"/>
    <mergeCell ref="C107:H107"/>
    <mergeCell ref="C126:H126"/>
    <mergeCell ref="C110:H110"/>
    <mergeCell ref="C112:H112"/>
    <mergeCell ref="C106:H106"/>
    <mergeCell ref="C104:H104"/>
    <mergeCell ref="B135:L135"/>
    <mergeCell ref="M135:R135"/>
    <mergeCell ref="B140:E140"/>
    <mergeCell ref="I105:M105"/>
    <mergeCell ref="C117:H117"/>
    <mergeCell ref="I104:M104"/>
    <mergeCell ref="Q104:R104"/>
    <mergeCell ref="M133:R133"/>
    <mergeCell ref="Q119:R119"/>
    <mergeCell ref="B130:L130"/>
    <mergeCell ref="B131:L131"/>
    <mergeCell ref="I112:M112"/>
    <mergeCell ref="Q100:R100"/>
    <mergeCell ref="Q105:R105"/>
    <mergeCell ref="C102:H102"/>
    <mergeCell ref="I102:M102"/>
    <mergeCell ref="Q102:R102"/>
    <mergeCell ref="Q103:R103"/>
    <mergeCell ref="C98:H98"/>
    <mergeCell ref="I98:M98"/>
    <mergeCell ref="Q98:R98"/>
    <mergeCell ref="C101:H101"/>
    <mergeCell ref="I101:M101"/>
    <mergeCell ref="Q101:R101"/>
    <mergeCell ref="C99:H99"/>
    <mergeCell ref="I99:M99"/>
    <mergeCell ref="Q99:R99"/>
    <mergeCell ref="C100:H100"/>
  </mergeCells>
  <phoneticPr fontId="5" type="noConversion"/>
  <printOptions horizontalCentered="1"/>
  <pageMargins left="0.39370078740157483" right="0.19685039370078741" top="0.59055118110236227" bottom="0.27559055118110237" header="0" footer="0"/>
  <pageSetup paperSize="9" scale="87" orientation="portrait" blackAndWhite="1" horizontalDpi="4294967293" r:id="rId2"/>
  <headerFooter alignWithMargins="0"/>
  <ignoredErrors>
    <ignoredError sqref="AS250" formula="1"/>
  </ignoredErrors>
  <legacyDrawing r:id="rId3"/>
</worksheet>
</file>

<file path=xl/worksheets/sheet7.xml><?xml version="1.0" encoding="utf-8"?>
<worksheet xmlns="http://schemas.openxmlformats.org/spreadsheetml/2006/main" xmlns:r="http://schemas.openxmlformats.org/officeDocument/2006/relationships">
  <sheetPr codeName="Sayfa14" enableFormatConditionsCalculation="0">
    <tabColor indexed="40"/>
    <pageSetUpPr fitToPage="1"/>
  </sheetPr>
  <dimension ref="A1:AI208"/>
  <sheetViews>
    <sheetView showGridLines="0" showRowColHeaders="0" showZeros="0" showOutlineSymbols="0" view="pageBreakPreview" zoomScaleSheetLayoutView="100" workbookViewId="0">
      <selection activeCell="L4" sqref="L4:O5"/>
    </sheetView>
  </sheetViews>
  <sheetFormatPr defaultColWidth="0" defaultRowHeight="13.2"/>
  <cols>
    <col min="1" max="1" width="1.44140625" style="966" customWidth="1"/>
    <col min="2" max="2" width="1.33203125" style="147" customWidth="1"/>
    <col min="3" max="3" width="4.44140625" style="147" customWidth="1"/>
    <col min="4" max="4" width="5.5546875" style="147" customWidth="1"/>
    <col min="5" max="5" width="9" style="147" customWidth="1"/>
    <col min="6" max="6" width="8.88671875" style="147" customWidth="1"/>
    <col min="7" max="7" width="8" style="147" customWidth="1"/>
    <col min="8" max="8" width="5.33203125" style="147" customWidth="1"/>
    <col min="9" max="9" width="5.109375" style="147" customWidth="1"/>
    <col min="10" max="10" width="5.33203125" style="147" customWidth="1"/>
    <col min="11" max="11" width="5.109375" style="147" customWidth="1"/>
    <col min="12" max="12" width="9.88671875" style="147" customWidth="1"/>
    <col min="13" max="14" width="5.44140625" style="147" customWidth="1"/>
    <col min="15" max="15" width="3.44140625" style="147" customWidth="1"/>
    <col min="16" max="16" width="3.6640625" style="147" customWidth="1"/>
    <col min="17" max="17" width="4.6640625" style="147" customWidth="1"/>
    <col min="18" max="18" width="5.33203125" style="147" customWidth="1"/>
    <col min="19" max="19" width="5.88671875" style="147" customWidth="1"/>
    <col min="20" max="20" width="11.6640625" style="147" customWidth="1"/>
    <col min="21" max="21" width="10.88671875" style="147" customWidth="1"/>
    <col min="22" max="22" width="11.88671875" style="147" customWidth="1"/>
    <col min="23" max="23" width="5.88671875" style="147" customWidth="1"/>
    <col min="24" max="24" width="5" style="147" customWidth="1"/>
    <col min="25" max="26" width="3.33203125" style="147" customWidth="1"/>
    <col min="27" max="27" width="5" style="147" customWidth="1"/>
    <col min="28" max="28" width="1.88671875" style="147" customWidth="1"/>
    <col min="29" max="31" width="4" style="147" hidden="1" customWidth="1"/>
    <col min="32" max="35" width="3.33203125" style="147" hidden="1" customWidth="1"/>
    <col min="36" max="16384" width="0" style="147" hidden="1"/>
  </cols>
  <sheetData>
    <row r="1" spans="1:28" ht="15" customHeight="1">
      <c r="B1" s="21"/>
      <c r="C1" s="21"/>
      <c r="D1" s="1552" t="s">
        <v>587</v>
      </c>
      <c r="E1" s="1552"/>
      <c r="F1" s="1552"/>
      <c r="G1" s="1552"/>
      <c r="H1" s="1552"/>
      <c r="I1" s="1552"/>
      <c r="J1" s="1552"/>
      <c r="K1" s="1552"/>
      <c r="L1" s="1552"/>
      <c r="M1" s="1552"/>
      <c r="N1" s="1552"/>
      <c r="O1" s="1552"/>
      <c r="P1" s="1552"/>
      <c r="Q1" s="1552"/>
      <c r="R1" s="1552"/>
      <c r="S1" s="1552"/>
      <c r="T1" s="1552"/>
      <c r="U1" s="1552"/>
      <c r="V1" s="1552"/>
      <c r="W1" s="1552"/>
      <c r="X1" s="1552"/>
      <c r="Y1" s="1552"/>
      <c r="Z1" s="1552"/>
      <c r="AA1" s="21"/>
      <c r="AB1" s="21"/>
    </row>
    <row r="2" spans="1:28" ht="14.25" customHeight="1">
      <c r="B2" s="21"/>
      <c r="C2" s="1579" t="s">
        <v>524</v>
      </c>
      <c r="D2" s="1579"/>
      <c r="E2" s="1579"/>
      <c r="F2" s="1579"/>
      <c r="G2" s="1579"/>
      <c r="H2" s="1579"/>
      <c r="I2" s="1579"/>
      <c r="J2" s="1570" t="str">
        <f>'VERİ GİRİŞİ'!H21</f>
        <v>ZELİHA SEYMEN İLKOKULU</v>
      </c>
      <c r="K2" s="1571"/>
      <c r="L2" s="1571"/>
      <c r="M2" s="1571"/>
      <c r="N2" s="1571"/>
      <c r="O2" s="1571"/>
      <c r="P2" s="1571"/>
      <c r="Q2" s="1571"/>
      <c r="R2" s="1571"/>
      <c r="S2" s="1571"/>
      <c r="T2" s="1571"/>
      <c r="U2" s="1571"/>
      <c r="V2" s="1571"/>
      <c r="W2" s="1571"/>
      <c r="X2" s="1571"/>
      <c r="Y2" s="1571"/>
      <c r="Z2" s="1571"/>
      <c r="AA2" s="1572"/>
      <c r="AB2" s="21"/>
    </row>
    <row r="3" spans="1:28" ht="14.25" customHeight="1">
      <c r="B3" s="21"/>
      <c r="C3" s="1579" t="s">
        <v>688</v>
      </c>
      <c r="D3" s="1579"/>
      <c r="E3" s="1579"/>
      <c r="F3" s="1579"/>
      <c r="G3" s="1579"/>
      <c r="H3" s="1579"/>
      <c r="I3" s="1579"/>
      <c r="J3" s="1857" t="s">
        <v>849</v>
      </c>
      <c r="K3" s="1858"/>
      <c r="L3" s="1858"/>
      <c r="M3" s="1858"/>
      <c r="N3" s="1858"/>
      <c r="O3" s="1858"/>
      <c r="P3" s="1858"/>
      <c r="Q3" s="1858"/>
      <c r="R3" s="1858"/>
      <c r="S3" s="1858"/>
      <c r="T3" s="1858"/>
      <c r="U3" s="1858"/>
      <c r="V3" s="1858"/>
      <c r="W3" s="1858"/>
      <c r="X3" s="1858"/>
      <c r="Y3" s="1858"/>
      <c r="Z3" s="1858"/>
      <c r="AA3" s="1859"/>
      <c r="AB3" s="21"/>
    </row>
    <row r="4" spans="1:28" ht="12.75" customHeight="1">
      <c r="B4" s="21"/>
      <c r="C4" s="1586" t="s">
        <v>689</v>
      </c>
      <c r="D4" s="1587"/>
      <c r="E4" s="1587"/>
      <c r="F4" s="1587"/>
      <c r="G4" s="1587"/>
      <c r="H4" s="1587"/>
      <c r="I4" s="1588"/>
      <c r="J4" s="1842">
        <f>'VERİ GİRİŞİ'!K7</f>
        <v>45630</v>
      </c>
      <c r="K4" s="1843"/>
      <c r="L4" s="1804" t="str">
        <f>CONCATENATE(onay!H8," ",onay!I8)</f>
        <v>/  E-45199961-841.02-120928280</v>
      </c>
      <c r="M4" s="1804"/>
      <c r="N4" s="1804"/>
      <c r="O4" s="1804"/>
      <c r="P4" s="786"/>
      <c r="Q4" s="198"/>
      <c r="R4" s="198"/>
      <c r="S4" s="198"/>
      <c r="T4" s="198"/>
      <c r="U4" s="137"/>
      <c r="V4" s="137"/>
      <c r="W4" s="137"/>
      <c r="X4" s="137"/>
      <c r="Y4" s="137"/>
      <c r="Z4" s="137"/>
      <c r="AA4" s="133"/>
      <c r="AB4" s="21"/>
    </row>
    <row r="5" spans="1:28" ht="15">
      <c r="B5" s="21"/>
      <c r="C5" s="1854" t="s">
        <v>708</v>
      </c>
      <c r="D5" s="1855"/>
      <c r="E5" s="1855"/>
      <c r="F5" s="1855"/>
      <c r="G5" s="1855"/>
      <c r="H5" s="1855"/>
      <c r="I5" s="1856"/>
      <c r="J5" s="1844"/>
      <c r="K5" s="1845"/>
      <c r="L5" s="1805"/>
      <c r="M5" s="1805"/>
      <c r="N5" s="1805"/>
      <c r="O5" s="1805"/>
      <c r="P5" s="787"/>
      <c r="Q5" s="199"/>
      <c r="R5" s="199"/>
      <c r="S5" s="199"/>
      <c r="T5" s="199"/>
      <c r="U5" s="200"/>
      <c r="V5" s="200"/>
      <c r="W5" s="200"/>
      <c r="X5" s="200"/>
      <c r="Y5" s="200"/>
      <c r="Z5" s="200"/>
      <c r="AA5" s="201"/>
      <c r="AB5" s="21"/>
    </row>
    <row r="6" spans="1:28" ht="12.75" customHeight="1">
      <c r="B6" s="21"/>
      <c r="C6" s="1837" t="s">
        <v>596</v>
      </c>
      <c r="D6" s="1839" t="str">
        <f>'VERİ GİRİŞİ'!A40</f>
        <v>Satın Alınacak Malın</v>
      </c>
      <c r="E6" s="1840"/>
      <c r="F6" s="1840"/>
      <c r="G6" s="1840"/>
      <c r="H6" s="1840"/>
      <c r="I6" s="1840"/>
      <c r="J6" s="1840"/>
      <c r="K6" s="1840"/>
      <c r="L6" s="1841"/>
      <c r="M6" s="1839" t="s">
        <v>770</v>
      </c>
      <c r="N6" s="1840"/>
      <c r="O6" s="1840"/>
      <c r="P6" s="1840"/>
      <c r="Q6" s="1840"/>
      <c r="R6" s="1840"/>
      <c r="S6" s="1840"/>
      <c r="T6" s="1840"/>
      <c r="U6" s="1840"/>
      <c r="V6" s="1840"/>
      <c r="W6" s="1840"/>
      <c r="X6" s="1840"/>
      <c r="Y6" s="1840"/>
      <c r="Z6" s="1840"/>
      <c r="AA6" s="1841"/>
      <c r="AB6" s="21"/>
    </row>
    <row r="7" spans="1:28" ht="10.5" customHeight="1">
      <c r="B7" s="21"/>
      <c r="C7" s="1838"/>
      <c r="D7" s="1877"/>
      <c r="E7" s="1517"/>
      <c r="F7" s="1517"/>
      <c r="G7" s="1517"/>
      <c r="H7" s="1517"/>
      <c r="I7" s="1517"/>
      <c r="J7" s="1517"/>
      <c r="K7" s="1517"/>
      <c r="L7" s="1517"/>
      <c r="M7" s="1348">
        <v>1</v>
      </c>
      <c r="N7" s="1348"/>
      <c r="O7" s="1348"/>
      <c r="P7" s="1348"/>
      <c r="Q7" s="1348"/>
      <c r="R7" s="1818">
        <v>2</v>
      </c>
      <c r="S7" s="1819"/>
      <c r="T7" s="1820"/>
      <c r="U7" s="1818">
        <v>3</v>
      </c>
      <c r="V7" s="1820"/>
      <c r="W7" s="1348">
        <v>4</v>
      </c>
      <c r="X7" s="1348"/>
      <c r="Y7" s="1348"/>
      <c r="Z7" s="1348"/>
      <c r="AA7" s="1348"/>
      <c r="AB7" s="21"/>
    </row>
    <row r="8" spans="1:28" ht="30.75" customHeight="1">
      <c r="B8" s="21"/>
      <c r="C8" s="1838"/>
      <c r="D8" s="1878"/>
      <c r="E8" s="1879"/>
      <c r="F8" s="1879"/>
      <c r="G8" s="1879"/>
      <c r="H8" s="1879"/>
      <c r="I8" s="1879"/>
      <c r="J8" s="1879"/>
      <c r="K8" s="1879"/>
      <c r="L8" s="1879"/>
      <c r="M8" s="1593" t="s">
        <v>847</v>
      </c>
      <c r="N8" s="1593"/>
      <c r="O8" s="1593"/>
      <c r="P8" s="1593"/>
      <c r="Q8" s="1593"/>
      <c r="R8" s="1821" t="s">
        <v>848</v>
      </c>
      <c r="S8" s="1822"/>
      <c r="T8" s="1823"/>
      <c r="U8" s="1821" t="s">
        <v>854</v>
      </c>
      <c r="V8" s="1823"/>
      <c r="W8" s="1835"/>
      <c r="X8" s="1836"/>
      <c r="Y8" s="1836"/>
      <c r="Z8" s="1836"/>
      <c r="AA8" s="1836"/>
      <c r="AB8" s="21"/>
    </row>
    <row r="9" spans="1:28" ht="23.25" customHeight="1">
      <c r="B9" s="21"/>
      <c r="C9" s="1838"/>
      <c r="D9" s="1812" t="s">
        <v>311</v>
      </c>
      <c r="E9" s="1812"/>
      <c r="F9" s="1812"/>
      <c r="G9" s="1812" t="s">
        <v>2</v>
      </c>
      <c r="H9" s="1812"/>
      <c r="I9" s="1812"/>
      <c r="J9" s="1812" t="s">
        <v>3</v>
      </c>
      <c r="K9" s="1812"/>
      <c r="L9" s="202" t="s">
        <v>4</v>
      </c>
      <c r="M9" s="1596" t="s">
        <v>5</v>
      </c>
      <c r="N9" s="1824"/>
      <c r="O9" s="1594" t="s">
        <v>6</v>
      </c>
      <c r="P9" s="1825"/>
      <c r="Q9" s="1826"/>
      <c r="R9" s="1827" t="s">
        <v>5</v>
      </c>
      <c r="S9" s="1828"/>
      <c r="T9" s="723" t="s">
        <v>6</v>
      </c>
      <c r="U9" s="724" t="s">
        <v>5</v>
      </c>
      <c r="V9" s="713" t="s">
        <v>6</v>
      </c>
      <c r="W9" s="1596" t="s">
        <v>5</v>
      </c>
      <c r="X9" s="1824"/>
      <c r="Y9" s="1594" t="s">
        <v>6</v>
      </c>
      <c r="Z9" s="1825"/>
      <c r="AA9" s="1826"/>
      <c r="AB9" s="21"/>
    </row>
    <row r="10" spans="1:28" ht="12.75" customHeight="1">
      <c r="A10" s="882">
        <f t="shared" ref="A10:A73" si="0">IF(ISTEXT(D10),1,"")</f>
        <v>1</v>
      </c>
      <c r="B10" s="21"/>
      <c r="C10" s="649">
        <f>'VERİ GİRİŞİ'!A43</f>
        <v>1</v>
      </c>
      <c r="D10" s="1817" t="str">
        <f>'VERİ GİRİŞİ'!B43</f>
        <v>A/4 FOTOKOPİ KAĞIDI</v>
      </c>
      <c r="E10" s="1817"/>
      <c r="F10" s="1817"/>
      <c r="G10" s="1817" t="str">
        <f>'VERİ GİRİŞİ'!F43</f>
        <v>80 GR</v>
      </c>
      <c r="H10" s="1817"/>
      <c r="I10" s="1817"/>
      <c r="J10" s="1846">
        <f>'VERİ GİRİŞİ'!J43</f>
        <v>45</v>
      </c>
      <c r="K10" s="1846"/>
      <c r="L10" s="650" t="str">
        <f>'VERİ GİRİŞİ'!K43</f>
        <v>PAKET</v>
      </c>
      <c r="M10" s="1562">
        <v>101</v>
      </c>
      <c r="N10" s="1563"/>
      <c r="O10" s="1815">
        <f>ROUND(SUM(J10*M10),2)</f>
        <v>4545</v>
      </c>
      <c r="P10" s="1815"/>
      <c r="Q10" s="1816"/>
      <c r="R10" s="1562">
        <v>105</v>
      </c>
      <c r="S10" s="1563"/>
      <c r="T10" s="967">
        <f>ROUND(SUM(J10*R10),2)</f>
        <v>4725</v>
      </c>
      <c r="U10" s="1169">
        <v>108</v>
      </c>
      <c r="V10" s="1167">
        <f>ROUND(SUM(J10*U10),2)</f>
        <v>4860</v>
      </c>
      <c r="W10" s="1813"/>
      <c r="X10" s="1814"/>
      <c r="Y10" s="1815">
        <f>ROUND(SUM(J10*W10),2)</f>
        <v>0</v>
      </c>
      <c r="Z10" s="1815"/>
      <c r="AA10" s="1816"/>
      <c r="AB10" s="21"/>
    </row>
    <row r="11" spans="1:28" ht="12.75" customHeight="1">
      <c r="A11" s="882" t="str">
        <f t="shared" si="0"/>
        <v/>
      </c>
      <c r="B11" s="21"/>
      <c r="C11" s="651">
        <f>'VERİ GİRİŞİ'!A44</f>
        <v>0</v>
      </c>
      <c r="D11" s="1808">
        <f>'VERİ GİRİŞİ'!B44</f>
        <v>0</v>
      </c>
      <c r="E11" s="1808"/>
      <c r="F11" s="1808"/>
      <c r="G11" s="1808">
        <f>'VERİ GİRİŞİ'!F44</f>
        <v>0</v>
      </c>
      <c r="H11" s="1808"/>
      <c r="I11" s="1808"/>
      <c r="J11" s="1809">
        <f>'VERİ GİRİŞİ'!J44</f>
        <v>0</v>
      </c>
      <c r="K11" s="1809"/>
      <c r="L11" s="652">
        <f>'VERİ GİRİŞİ'!K44</f>
        <v>0</v>
      </c>
      <c r="M11" s="1525"/>
      <c r="N11" s="1526"/>
      <c r="O11" s="1565">
        <f t="shared" ref="O11:O17" si="1">ROUND(SUM(J11*M11),2)</f>
        <v>0</v>
      </c>
      <c r="P11" s="1565"/>
      <c r="Q11" s="1566"/>
      <c r="R11" s="1525"/>
      <c r="S11" s="1526"/>
      <c r="T11" s="728">
        <f t="shared" ref="T11:T17" si="2">ROUND(SUM(J11*R11),2)</f>
        <v>0</v>
      </c>
      <c r="U11" s="1170"/>
      <c r="V11" s="1168">
        <f t="shared" ref="V11:V17" si="3">ROUND(SUM(J11*U11),2)</f>
        <v>0</v>
      </c>
      <c r="W11" s="1810"/>
      <c r="X11" s="1811"/>
      <c r="Y11" s="1565">
        <f t="shared" ref="Y11:Y17" si="4">ROUND(SUM(J11*W11),2)</f>
        <v>0</v>
      </c>
      <c r="Z11" s="1565"/>
      <c r="AA11" s="1566"/>
      <c r="AB11" s="21"/>
    </row>
    <row r="12" spans="1:28" ht="12.75" customHeight="1">
      <c r="A12" s="882" t="str">
        <f t="shared" si="0"/>
        <v/>
      </c>
      <c r="B12" s="21"/>
      <c r="C12" s="651">
        <f>'VERİ GİRİŞİ'!A45</f>
        <v>0</v>
      </c>
      <c r="D12" s="1808">
        <f>'VERİ GİRİŞİ'!B45</f>
        <v>0</v>
      </c>
      <c r="E12" s="1808"/>
      <c r="F12" s="1808"/>
      <c r="G12" s="1808">
        <f>'VERİ GİRİŞİ'!F45</f>
        <v>0</v>
      </c>
      <c r="H12" s="1808"/>
      <c r="I12" s="1808"/>
      <c r="J12" s="1809">
        <f>'VERİ GİRİŞİ'!J45</f>
        <v>0</v>
      </c>
      <c r="K12" s="1809"/>
      <c r="L12" s="652">
        <f>'VERİ GİRİŞİ'!K45</f>
        <v>0</v>
      </c>
      <c r="M12" s="1525"/>
      <c r="N12" s="1526"/>
      <c r="O12" s="1565">
        <f t="shared" si="1"/>
        <v>0</v>
      </c>
      <c r="P12" s="1565"/>
      <c r="Q12" s="1566"/>
      <c r="R12" s="1525"/>
      <c r="S12" s="1526"/>
      <c r="T12" s="728">
        <f t="shared" si="2"/>
        <v>0</v>
      </c>
      <c r="U12" s="1170"/>
      <c r="V12" s="1168">
        <f t="shared" si="3"/>
        <v>0</v>
      </c>
      <c r="W12" s="1810"/>
      <c r="X12" s="1811"/>
      <c r="Y12" s="1565">
        <f t="shared" si="4"/>
        <v>0</v>
      </c>
      <c r="Z12" s="1565"/>
      <c r="AA12" s="1566"/>
      <c r="AB12" s="21"/>
    </row>
    <row r="13" spans="1:28" ht="12.75" customHeight="1">
      <c r="A13" s="882" t="str">
        <f t="shared" si="0"/>
        <v/>
      </c>
      <c r="B13" s="21"/>
      <c r="C13" s="651">
        <f>'VERİ GİRİŞİ'!A46</f>
        <v>0</v>
      </c>
      <c r="D13" s="1808">
        <f>'VERİ GİRİŞİ'!B46</f>
        <v>0</v>
      </c>
      <c r="E13" s="1808"/>
      <c r="F13" s="1808"/>
      <c r="G13" s="1808">
        <f>'VERİ GİRİŞİ'!F46</f>
        <v>0</v>
      </c>
      <c r="H13" s="1808"/>
      <c r="I13" s="1808"/>
      <c r="J13" s="1809">
        <f>'VERİ GİRİŞİ'!J46</f>
        <v>0</v>
      </c>
      <c r="K13" s="1809"/>
      <c r="L13" s="652">
        <f>'VERİ GİRİŞİ'!K46</f>
        <v>0</v>
      </c>
      <c r="M13" s="1525"/>
      <c r="N13" s="1526"/>
      <c r="O13" s="1565">
        <f t="shared" si="1"/>
        <v>0</v>
      </c>
      <c r="P13" s="1565"/>
      <c r="Q13" s="1566"/>
      <c r="R13" s="1525"/>
      <c r="S13" s="1526"/>
      <c r="T13" s="728">
        <f t="shared" si="2"/>
        <v>0</v>
      </c>
      <c r="U13" s="1170"/>
      <c r="V13" s="1168">
        <f t="shared" si="3"/>
        <v>0</v>
      </c>
      <c r="W13" s="1810"/>
      <c r="X13" s="1811"/>
      <c r="Y13" s="1565">
        <f t="shared" si="4"/>
        <v>0</v>
      </c>
      <c r="Z13" s="1565"/>
      <c r="AA13" s="1566"/>
      <c r="AB13" s="21"/>
    </row>
    <row r="14" spans="1:28" ht="12.75" customHeight="1">
      <c r="A14" s="882" t="str">
        <f t="shared" si="0"/>
        <v/>
      </c>
      <c r="B14" s="21"/>
      <c r="C14" s="651">
        <f>'VERİ GİRİŞİ'!A47</f>
        <v>0</v>
      </c>
      <c r="D14" s="1808">
        <f>'VERİ GİRİŞİ'!B47</f>
        <v>0</v>
      </c>
      <c r="E14" s="1808"/>
      <c r="F14" s="1808"/>
      <c r="G14" s="1808">
        <f>'VERİ GİRİŞİ'!F47</f>
        <v>0</v>
      </c>
      <c r="H14" s="1808"/>
      <c r="I14" s="1808"/>
      <c r="J14" s="1809">
        <f>'VERİ GİRİŞİ'!J47</f>
        <v>0</v>
      </c>
      <c r="K14" s="1809"/>
      <c r="L14" s="652">
        <f>'VERİ GİRİŞİ'!K47</f>
        <v>0</v>
      </c>
      <c r="M14" s="1525"/>
      <c r="N14" s="1526"/>
      <c r="O14" s="1565">
        <f t="shared" si="1"/>
        <v>0</v>
      </c>
      <c r="P14" s="1565"/>
      <c r="Q14" s="1566"/>
      <c r="R14" s="1525"/>
      <c r="S14" s="1526"/>
      <c r="T14" s="728">
        <f t="shared" si="2"/>
        <v>0</v>
      </c>
      <c r="U14" s="1170"/>
      <c r="V14" s="1168">
        <f t="shared" si="3"/>
        <v>0</v>
      </c>
      <c r="W14" s="1810"/>
      <c r="X14" s="1811"/>
      <c r="Y14" s="1565">
        <f t="shared" si="4"/>
        <v>0</v>
      </c>
      <c r="Z14" s="1565"/>
      <c r="AA14" s="1566"/>
      <c r="AB14" s="21"/>
    </row>
    <row r="15" spans="1:28" ht="12.75" customHeight="1">
      <c r="A15" s="882" t="str">
        <f t="shared" si="0"/>
        <v/>
      </c>
      <c r="B15" s="21"/>
      <c r="C15" s="651">
        <f>'VERİ GİRİŞİ'!A48</f>
        <v>0</v>
      </c>
      <c r="D15" s="1808">
        <f>'VERİ GİRİŞİ'!B48</f>
        <v>0</v>
      </c>
      <c r="E15" s="1808"/>
      <c r="F15" s="1808"/>
      <c r="G15" s="1808">
        <f>'VERİ GİRİŞİ'!F48</f>
        <v>0</v>
      </c>
      <c r="H15" s="1808"/>
      <c r="I15" s="1808"/>
      <c r="J15" s="1809">
        <f>'VERİ GİRİŞİ'!J48</f>
        <v>0</v>
      </c>
      <c r="K15" s="1809"/>
      <c r="L15" s="652">
        <f>'VERİ GİRİŞİ'!K48</f>
        <v>0</v>
      </c>
      <c r="M15" s="1525"/>
      <c r="N15" s="1526"/>
      <c r="O15" s="1565">
        <f t="shared" si="1"/>
        <v>0</v>
      </c>
      <c r="P15" s="1565"/>
      <c r="Q15" s="1566"/>
      <c r="R15" s="1525"/>
      <c r="S15" s="1526"/>
      <c r="T15" s="728">
        <f t="shared" si="2"/>
        <v>0</v>
      </c>
      <c r="U15" s="1170"/>
      <c r="V15" s="1168">
        <f t="shared" si="3"/>
        <v>0</v>
      </c>
      <c r="W15" s="1810"/>
      <c r="X15" s="1811"/>
      <c r="Y15" s="1565">
        <f t="shared" si="4"/>
        <v>0</v>
      </c>
      <c r="Z15" s="1565"/>
      <c r="AA15" s="1566"/>
      <c r="AB15" s="21"/>
    </row>
    <row r="16" spans="1:28" ht="12.75" customHeight="1">
      <c r="A16" s="882" t="str">
        <f t="shared" si="0"/>
        <v/>
      </c>
      <c r="B16" s="21"/>
      <c r="C16" s="651">
        <f>'VERİ GİRİŞİ'!A49</f>
        <v>0</v>
      </c>
      <c r="D16" s="1808">
        <f>'VERİ GİRİŞİ'!B49</f>
        <v>0</v>
      </c>
      <c r="E16" s="1808"/>
      <c r="F16" s="1808"/>
      <c r="G16" s="1808">
        <f>'VERİ GİRİŞİ'!F49</f>
        <v>0</v>
      </c>
      <c r="H16" s="1808"/>
      <c r="I16" s="1808"/>
      <c r="J16" s="1809">
        <f>'VERİ GİRİŞİ'!J49</f>
        <v>0</v>
      </c>
      <c r="K16" s="1809"/>
      <c r="L16" s="652">
        <f>'VERİ GİRİŞİ'!K49</f>
        <v>0</v>
      </c>
      <c r="M16" s="1525"/>
      <c r="N16" s="1526"/>
      <c r="O16" s="1565">
        <f t="shared" si="1"/>
        <v>0</v>
      </c>
      <c r="P16" s="1565"/>
      <c r="Q16" s="1566"/>
      <c r="R16" s="1525"/>
      <c r="S16" s="1526"/>
      <c r="T16" s="728">
        <f t="shared" si="2"/>
        <v>0</v>
      </c>
      <c r="U16" s="1170"/>
      <c r="V16" s="1168">
        <f t="shared" si="3"/>
        <v>0</v>
      </c>
      <c r="W16" s="1810"/>
      <c r="X16" s="1811"/>
      <c r="Y16" s="1565">
        <f t="shared" si="4"/>
        <v>0</v>
      </c>
      <c r="Z16" s="1565"/>
      <c r="AA16" s="1566"/>
      <c r="AB16" s="21"/>
    </row>
    <row r="17" spans="1:28" ht="12.75" customHeight="1">
      <c r="A17" s="882" t="str">
        <f t="shared" si="0"/>
        <v/>
      </c>
      <c r="B17" s="21"/>
      <c r="C17" s="651">
        <f>'VERİ GİRİŞİ'!A50</f>
        <v>0</v>
      </c>
      <c r="D17" s="1808">
        <f>'VERİ GİRİŞİ'!B50</f>
        <v>0</v>
      </c>
      <c r="E17" s="1808"/>
      <c r="F17" s="1808"/>
      <c r="G17" s="1808">
        <f>'VERİ GİRİŞİ'!F50</f>
        <v>0</v>
      </c>
      <c r="H17" s="1808"/>
      <c r="I17" s="1808"/>
      <c r="J17" s="1809">
        <f>'VERİ GİRİŞİ'!J50</f>
        <v>0</v>
      </c>
      <c r="K17" s="1809"/>
      <c r="L17" s="652">
        <f>'VERİ GİRİŞİ'!K50</f>
        <v>0</v>
      </c>
      <c r="M17" s="1525"/>
      <c r="N17" s="1526"/>
      <c r="O17" s="1565">
        <f t="shared" si="1"/>
        <v>0</v>
      </c>
      <c r="P17" s="1565"/>
      <c r="Q17" s="1566"/>
      <c r="R17" s="1525"/>
      <c r="S17" s="1526"/>
      <c r="T17" s="728">
        <f t="shared" si="2"/>
        <v>0</v>
      </c>
      <c r="U17" s="1170"/>
      <c r="V17" s="1168">
        <f t="shared" si="3"/>
        <v>0</v>
      </c>
      <c r="W17" s="1810"/>
      <c r="X17" s="1811"/>
      <c r="Y17" s="1565">
        <f t="shared" si="4"/>
        <v>0</v>
      </c>
      <c r="Z17" s="1565"/>
      <c r="AA17" s="1566"/>
      <c r="AB17" s="21"/>
    </row>
    <row r="18" spans="1:28" ht="12.75" customHeight="1">
      <c r="A18" s="882" t="str">
        <f t="shared" si="0"/>
        <v/>
      </c>
      <c r="B18" s="21"/>
      <c r="C18" s="651">
        <f>'VERİ GİRİŞİ'!A51</f>
        <v>0</v>
      </c>
      <c r="D18" s="1808">
        <f>'VERİ GİRİŞİ'!B51</f>
        <v>0</v>
      </c>
      <c r="E18" s="1808"/>
      <c r="F18" s="1808"/>
      <c r="G18" s="1808">
        <f>'VERİ GİRİŞİ'!F51</f>
        <v>0</v>
      </c>
      <c r="H18" s="1808"/>
      <c r="I18" s="1808"/>
      <c r="J18" s="1809">
        <f>'VERİ GİRİŞİ'!J51</f>
        <v>0</v>
      </c>
      <c r="K18" s="1809"/>
      <c r="L18" s="652">
        <f>'VERİ GİRİŞİ'!K51</f>
        <v>0</v>
      </c>
      <c r="M18" s="1525"/>
      <c r="N18" s="1526"/>
      <c r="O18" s="1565">
        <f t="shared" ref="O18:O81" si="5">ROUND(SUM(J18*M18),2)</f>
        <v>0</v>
      </c>
      <c r="P18" s="1565"/>
      <c r="Q18" s="1566"/>
      <c r="R18" s="1525"/>
      <c r="S18" s="1526"/>
      <c r="T18" s="728">
        <f t="shared" ref="T18:T81" si="6">ROUND(SUM(J18*R18),2)</f>
        <v>0</v>
      </c>
      <c r="U18" s="1170"/>
      <c r="V18" s="1168">
        <f t="shared" ref="V18:V81" si="7">ROUND(SUM(J18*U18),2)</f>
        <v>0</v>
      </c>
      <c r="W18" s="1810"/>
      <c r="X18" s="1811"/>
      <c r="Y18" s="1565">
        <f t="shared" ref="Y18:Y81" si="8">ROUND(SUM(J18*W18),2)</f>
        <v>0</v>
      </c>
      <c r="Z18" s="1565"/>
      <c r="AA18" s="1566"/>
      <c r="AB18" s="21"/>
    </row>
    <row r="19" spans="1:28" ht="12.75" customHeight="1">
      <c r="A19" s="882" t="str">
        <f t="shared" si="0"/>
        <v/>
      </c>
      <c r="B19" s="21"/>
      <c r="C19" s="651">
        <f>'VERİ GİRİŞİ'!A52</f>
        <v>0</v>
      </c>
      <c r="D19" s="1808">
        <f>'VERİ GİRİŞİ'!B52</f>
        <v>0</v>
      </c>
      <c r="E19" s="1808"/>
      <c r="F19" s="1808"/>
      <c r="G19" s="1808">
        <f>'VERİ GİRİŞİ'!F52</f>
        <v>0</v>
      </c>
      <c r="H19" s="1808"/>
      <c r="I19" s="1808"/>
      <c r="J19" s="1809">
        <f>'VERİ GİRİŞİ'!J52</f>
        <v>0</v>
      </c>
      <c r="K19" s="1809"/>
      <c r="L19" s="652">
        <f>'VERİ GİRİŞİ'!K52</f>
        <v>0</v>
      </c>
      <c r="M19" s="1525"/>
      <c r="N19" s="1526"/>
      <c r="O19" s="1565">
        <f t="shared" si="5"/>
        <v>0</v>
      </c>
      <c r="P19" s="1565"/>
      <c r="Q19" s="1566"/>
      <c r="R19" s="1525"/>
      <c r="S19" s="1526"/>
      <c r="T19" s="728">
        <f t="shared" si="6"/>
        <v>0</v>
      </c>
      <c r="U19" s="1170"/>
      <c r="V19" s="1168">
        <f t="shared" si="7"/>
        <v>0</v>
      </c>
      <c r="W19" s="1810"/>
      <c r="X19" s="1811"/>
      <c r="Y19" s="1565">
        <f t="shared" si="8"/>
        <v>0</v>
      </c>
      <c r="Z19" s="1565"/>
      <c r="AA19" s="1566"/>
      <c r="AB19" s="21"/>
    </row>
    <row r="20" spans="1:28" ht="12.75" customHeight="1">
      <c r="A20" s="882" t="str">
        <f t="shared" si="0"/>
        <v/>
      </c>
      <c r="B20" s="21"/>
      <c r="C20" s="651">
        <f>'VERİ GİRİŞİ'!A53</f>
        <v>0</v>
      </c>
      <c r="D20" s="1808">
        <f>'VERİ GİRİŞİ'!B53</f>
        <v>0</v>
      </c>
      <c r="E20" s="1808"/>
      <c r="F20" s="1808"/>
      <c r="G20" s="1808">
        <f>'VERİ GİRİŞİ'!F53</f>
        <v>0</v>
      </c>
      <c r="H20" s="1808"/>
      <c r="I20" s="1808"/>
      <c r="J20" s="1809">
        <f>'VERİ GİRİŞİ'!J53</f>
        <v>0</v>
      </c>
      <c r="K20" s="1809"/>
      <c r="L20" s="652">
        <f>'VERİ GİRİŞİ'!K53</f>
        <v>0</v>
      </c>
      <c r="M20" s="1525"/>
      <c r="N20" s="1526"/>
      <c r="O20" s="1565">
        <f t="shared" si="5"/>
        <v>0</v>
      </c>
      <c r="P20" s="1565"/>
      <c r="Q20" s="1566"/>
      <c r="R20" s="1525"/>
      <c r="S20" s="1526"/>
      <c r="T20" s="728">
        <f t="shared" si="6"/>
        <v>0</v>
      </c>
      <c r="U20" s="1170"/>
      <c r="V20" s="1168">
        <f t="shared" si="7"/>
        <v>0</v>
      </c>
      <c r="W20" s="1810"/>
      <c r="X20" s="1811"/>
      <c r="Y20" s="1565">
        <f t="shared" si="8"/>
        <v>0</v>
      </c>
      <c r="Z20" s="1565"/>
      <c r="AA20" s="1566"/>
      <c r="AB20" s="21"/>
    </row>
    <row r="21" spans="1:28" ht="12.75" customHeight="1">
      <c r="A21" s="882" t="str">
        <f t="shared" si="0"/>
        <v/>
      </c>
      <c r="B21" s="21"/>
      <c r="C21" s="651">
        <f>'VERİ GİRİŞİ'!A54</f>
        <v>0</v>
      </c>
      <c r="D21" s="1808">
        <f>'VERİ GİRİŞİ'!B54</f>
        <v>0</v>
      </c>
      <c r="E21" s="1808"/>
      <c r="F21" s="1808"/>
      <c r="G21" s="1808">
        <f>'VERİ GİRİŞİ'!F54</f>
        <v>0</v>
      </c>
      <c r="H21" s="1808"/>
      <c r="I21" s="1808"/>
      <c r="J21" s="1809">
        <f>'VERİ GİRİŞİ'!J54</f>
        <v>0</v>
      </c>
      <c r="K21" s="1809"/>
      <c r="L21" s="652">
        <f>'VERİ GİRİŞİ'!K54</f>
        <v>0</v>
      </c>
      <c r="M21" s="1525"/>
      <c r="N21" s="1526"/>
      <c r="O21" s="1565">
        <f t="shared" si="5"/>
        <v>0</v>
      </c>
      <c r="P21" s="1565"/>
      <c r="Q21" s="1566"/>
      <c r="R21" s="1525"/>
      <c r="S21" s="1526"/>
      <c r="T21" s="728">
        <f t="shared" si="6"/>
        <v>0</v>
      </c>
      <c r="U21" s="1170"/>
      <c r="V21" s="1168">
        <f t="shared" si="7"/>
        <v>0</v>
      </c>
      <c r="W21" s="1810"/>
      <c r="X21" s="1811"/>
      <c r="Y21" s="1565">
        <f t="shared" si="8"/>
        <v>0</v>
      </c>
      <c r="Z21" s="1565"/>
      <c r="AA21" s="1566"/>
      <c r="AB21" s="21"/>
    </row>
    <row r="22" spans="1:28" ht="12.75" customHeight="1">
      <c r="A22" s="882" t="str">
        <f t="shared" si="0"/>
        <v/>
      </c>
      <c r="B22" s="21"/>
      <c r="C22" s="651">
        <f>'VERİ GİRİŞİ'!A55</f>
        <v>0</v>
      </c>
      <c r="D22" s="1808">
        <f>'VERİ GİRİŞİ'!B55</f>
        <v>0</v>
      </c>
      <c r="E22" s="1808"/>
      <c r="F22" s="1808"/>
      <c r="G22" s="1808">
        <f>'VERİ GİRİŞİ'!F55</f>
        <v>0</v>
      </c>
      <c r="H22" s="1808"/>
      <c r="I22" s="1808"/>
      <c r="J22" s="1809">
        <f>'VERİ GİRİŞİ'!J55</f>
        <v>0</v>
      </c>
      <c r="K22" s="1809"/>
      <c r="L22" s="652">
        <f>'VERİ GİRİŞİ'!K55</f>
        <v>0</v>
      </c>
      <c r="M22" s="1525"/>
      <c r="N22" s="1526"/>
      <c r="O22" s="1565">
        <f t="shared" si="5"/>
        <v>0</v>
      </c>
      <c r="P22" s="1565"/>
      <c r="Q22" s="1566"/>
      <c r="R22" s="1525"/>
      <c r="S22" s="1526"/>
      <c r="T22" s="728">
        <f t="shared" si="6"/>
        <v>0</v>
      </c>
      <c r="U22" s="1170"/>
      <c r="V22" s="1168">
        <f t="shared" si="7"/>
        <v>0</v>
      </c>
      <c r="W22" s="1810"/>
      <c r="X22" s="1811"/>
      <c r="Y22" s="1565">
        <f t="shared" si="8"/>
        <v>0</v>
      </c>
      <c r="Z22" s="1565"/>
      <c r="AA22" s="1566"/>
      <c r="AB22" s="21"/>
    </row>
    <row r="23" spans="1:28" ht="12.75" customHeight="1">
      <c r="A23" s="882" t="str">
        <f t="shared" si="0"/>
        <v/>
      </c>
      <c r="B23" s="21"/>
      <c r="C23" s="651">
        <f>'VERİ GİRİŞİ'!A56</f>
        <v>0</v>
      </c>
      <c r="D23" s="1808">
        <f>'VERİ GİRİŞİ'!B56</f>
        <v>0</v>
      </c>
      <c r="E23" s="1808"/>
      <c r="F23" s="1808"/>
      <c r="G23" s="1808">
        <f>'VERİ GİRİŞİ'!F56</f>
        <v>0</v>
      </c>
      <c r="H23" s="1808"/>
      <c r="I23" s="1808"/>
      <c r="J23" s="1809">
        <f>'VERİ GİRİŞİ'!J56</f>
        <v>0</v>
      </c>
      <c r="K23" s="1809"/>
      <c r="L23" s="652">
        <f>'VERİ GİRİŞİ'!K56</f>
        <v>0</v>
      </c>
      <c r="M23" s="1525"/>
      <c r="N23" s="1526"/>
      <c r="O23" s="1565">
        <f t="shared" si="5"/>
        <v>0</v>
      </c>
      <c r="P23" s="1565"/>
      <c r="Q23" s="1566"/>
      <c r="R23" s="1525"/>
      <c r="S23" s="1526"/>
      <c r="T23" s="728">
        <f t="shared" si="6"/>
        <v>0</v>
      </c>
      <c r="U23" s="1170"/>
      <c r="V23" s="1168">
        <f t="shared" si="7"/>
        <v>0</v>
      </c>
      <c r="W23" s="1810"/>
      <c r="X23" s="1811"/>
      <c r="Y23" s="1565">
        <f t="shared" si="8"/>
        <v>0</v>
      </c>
      <c r="Z23" s="1565"/>
      <c r="AA23" s="1566"/>
      <c r="AB23" s="21"/>
    </row>
    <row r="24" spans="1:28" ht="12.75" customHeight="1">
      <c r="A24" s="882" t="str">
        <f t="shared" si="0"/>
        <v/>
      </c>
      <c r="B24" s="21"/>
      <c r="C24" s="651">
        <f>'VERİ GİRİŞİ'!A57</f>
        <v>0</v>
      </c>
      <c r="D24" s="1808">
        <f>'VERİ GİRİŞİ'!B57</f>
        <v>0</v>
      </c>
      <c r="E24" s="1808"/>
      <c r="F24" s="1808"/>
      <c r="G24" s="1808">
        <f>'VERİ GİRİŞİ'!F57</f>
        <v>0</v>
      </c>
      <c r="H24" s="1808"/>
      <c r="I24" s="1808"/>
      <c r="J24" s="1809">
        <f>'VERİ GİRİŞİ'!J57</f>
        <v>0</v>
      </c>
      <c r="K24" s="1809"/>
      <c r="L24" s="652">
        <f>'VERİ GİRİŞİ'!K57</f>
        <v>0</v>
      </c>
      <c r="M24" s="1525"/>
      <c r="N24" s="1526"/>
      <c r="O24" s="1565">
        <f t="shared" si="5"/>
        <v>0</v>
      </c>
      <c r="P24" s="1565"/>
      <c r="Q24" s="1566"/>
      <c r="R24" s="1525"/>
      <c r="S24" s="1526"/>
      <c r="T24" s="728">
        <f t="shared" si="6"/>
        <v>0</v>
      </c>
      <c r="U24" s="1170"/>
      <c r="V24" s="1168">
        <f t="shared" si="7"/>
        <v>0</v>
      </c>
      <c r="W24" s="1810"/>
      <c r="X24" s="1811"/>
      <c r="Y24" s="1565">
        <f t="shared" si="8"/>
        <v>0</v>
      </c>
      <c r="Z24" s="1565"/>
      <c r="AA24" s="1566"/>
      <c r="AB24" s="21"/>
    </row>
    <row r="25" spans="1:28" ht="12.75" customHeight="1">
      <c r="A25" s="882" t="str">
        <f t="shared" si="0"/>
        <v/>
      </c>
      <c r="B25" s="21"/>
      <c r="C25" s="651">
        <f>'VERİ GİRİŞİ'!A58</f>
        <v>0</v>
      </c>
      <c r="D25" s="1808">
        <f>'VERİ GİRİŞİ'!B58</f>
        <v>0</v>
      </c>
      <c r="E25" s="1808"/>
      <c r="F25" s="1808"/>
      <c r="G25" s="1808">
        <f>'VERİ GİRİŞİ'!F58</f>
        <v>0</v>
      </c>
      <c r="H25" s="1808"/>
      <c r="I25" s="1808"/>
      <c r="J25" s="1809">
        <f>'VERİ GİRİŞİ'!J58</f>
        <v>0</v>
      </c>
      <c r="K25" s="1809"/>
      <c r="L25" s="652">
        <f>'VERİ GİRİŞİ'!K58</f>
        <v>0</v>
      </c>
      <c r="M25" s="1525"/>
      <c r="N25" s="1526"/>
      <c r="O25" s="1565">
        <f t="shared" si="5"/>
        <v>0</v>
      </c>
      <c r="P25" s="1565"/>
      <c r="Q25" s="1566"/>
      <c r="R25" s="1525"/>
      <c r="S25" s="1526"/>
      <c r="T25" s="728">
        <f t="shared" si="6"/>
        <v>0</v>
      </c>
      <c r="U25" s="1170"/>
      <c r="V25" s="1168">
        <f t="shared" si="7"/>
        <v>0</v>
      </c>
      <c r="W25" s="1810"/>
      <c r="X25" s="1811"/>
      <c r="Y25" s="1565">
        <f t="shared" si="8"/>
        <v>0</v>
      </c>
      <c r="Z25" s="1565"/>
      <c r="AA25" s="1566"/>
      <c r="AB25" s="21"/>
    </row>
    <row r="26" spans="1:28" ht="12.75" customHeight="1">
      <c r="A26" s="882" t="str">
        <f t="shared" si="0"/>
        <v/>
      </c>
      <c r="B26" s="21"/>
      <c r="C26" s="651">
        <f>'VERİ GİRİŞİ'!A59</f>
        <v>0</v>
      </c>
      <c r="D26" s="1808">
        <f>'VERİ GİRİŞİ'!B59</f>
        <v>0</v>
      </c>
      <c r="E26" s="1808"/>
      <c r="F26" s="1808"/>
      <c r="G26" s="1808">
        <f>'VERİ GİRİŞİ'!F59</f>
        <v>0</v>
      </c>
      <c r="H26" s="1808"/>
      <c r="I26" s="1808"/>
      <c r="J26" s="1809">
        <f>'VERİ GİRİŞİ'!J59</f>
        <v>0</v>
      </c>
      <c r="K26" s="1809"/>
      <c r="L26" s="652">
        <f>'VERİ GİRİŞİ'!K59</f>
        <v>0</v>
      </c>
      <c r="M26" s="1806"/>
      <c r="N26" s="1807"/>
      <c r="O26" s="1565">
        <f t="shared" si="5"/>
        <v>0</v>
      </c>
      <c r="P26" s="1565"/>
      <c r="Q26" s="1566"/>
      <c r="R26" s="1806"/>
      <c r="S26" s="1807"/>
      <c r="T26" s="728">
        <f t="shared" si="6"/>
        <v>0</v>
      </c>
      <c r="U26" s="1170"/>
      <c r="V26" s="712">
        <f t="shared" si="7"/>
        <v>0</v>
      </c>
      <c r="W26" s="1806"/>
      <c r="X26" s="1807"/>
      <c r="Y26" s="1565">
        <f t="shared" si="8"/>
        <v>0</v>
      </c>
      <c r="Z26" s="1565"/>
      <c r="AA26" s="1566"/>
      <c r="AB26" s="21"/>
    </row>
    <row r="27" spans="1:28" ht="12.75" customHeight="1">
      <c r="A27" s="882" t="str">
        <f t="shared" si="0"/>
        <v/>
      </c>
      <c r="B27" s="21"/>
      <c r="C27" s="651">
        <f>'VERİ GİRİŞİ'!A60</f>
        <v>0</v>
      </c>
      <c r="D27" s="1808">
        <f>'VERİ GİRİŞİ'!B60</f>
        <v>0</v>
      </c>
      <c r="E27" s="1808"/>
      <c r="F27" s="1808"/>
      <c r="G27" s="1808">
        <f>'VERİ GİRİŞİ'!F60</f>
        <v>0</v>
      </c>
      <c r="H27" s="1808"/>
      <c r="I27" s="1808"/>
      <c r="J27" s="1809">
        <f>'VERİ GİRİŞİ'!J60</f>
        <v>0</v>
      </c>
      <c r="K27" s="1809"/>
      <c r="L27" s="652">
        <f>'VERİ GİRİŞİ'!K60</f>
        <v>0</v>
      </c>
      <c r="M27" s="1806"/>
      <c r="N27" s="1807"/>
      <c r="O27" s="1565">
        <f t="shared" si="5"/>
        <v>0</v>
      </c>
      <c r="P27" s="1565"/>
      <c r="Q27" s="1566"/>
      <c r="R27" s="1806"/>
      <c r="S27" s="1807"/>
      <c r="T27" s="728">
        <f t="shared" si="6"/>
        <v>0</v>
      </c>
      <c r="U27" s="1170"/>
      <c r="V27" s="712">
        <f t="shared" si="7"/>
        <v>0</v>
      </c>
      <c r="W27" s="1806"/>
      <c r="X27" s="1807"/>
      <c r="Y27" s="1565">
        <f t="shared" si="8"/>
        <v>0</v>
      </c>
      <c r="Z27" s="1565"/>
      <c r="AA27" s="1566"/>
      <c r="AB27" s="21"/>
    </row>
    <row r="28" spans="1:28" ht="12.75" customHeight="1">
      <c r="A28" s="882" t="str">
        <f t="shared" si="0"/>
        <v/>
      </c>
      <c r="B28" s="21"/>
      <c r="C28" s="651">
        <f>'VERİ GİRİŞİ'!A61</f>
        <v>0</v>
      </c>
      <c r="D28" s="1808">
        <f>'VERİ GİRİŞİ'!B61</f>
        <v>0</v>
      </c>
      <c r="E28" s="1808"/>
      <c r="F28" s="1808"/>
      <c r="G28" s="1808">
        <f>'VERİ GİRİŞİ'!F61</f>
        <v>0</v>
      </c>
      <c r="H28" s="1808"/>
      <c r="I28" s="1808"/>
      <c r="J28" s="1809">
        <f>'VERİ GİRİŞİ'!J61</f>
        <v>0</v>
      </c>
      <c r="K28" s="1809"/>
      <c r="L28" s="652">
        <f>'VERİ GİRİŞİ'!K61</f>
        <v>0</v>
      </c>
      <c r="M28" s="1806"/>
      <c r="N28" s="1807"/>
      <c r="O28" s="1565">
        <f t="shared" si="5"/>
        <v>0</v>
      </c>
      <c r="P28" s="1565"/>
      <c r="Q28" s="1566"/>
      <c r="R28" s="1806"/>
      <c r="S28" s="1807"/>
      <c r="T28" s="728">
        <f t="shared" si="6"/>
        <v>0</v>
      </c>
      <c r="U28" s="1170"/>
      <c r="V28" s="712">
        <f t="shared" si="7"/>
        <v>0</v>
      </c>
      <c r="W28" s="1806"/>
      <c r="X28" s="1807"/>
      <c r="Y28" s="1565">
        <f t="shared" si="8"/>
        <v>0</v>
      </c>
      <c r="Z28" s="1565"/>
      <c r="AA28" s="1566"/>
      <c r="AB28" s="21"/>
    </row>
    <row r="29" spans="1:28" ht="12.75" customHeight="1">
      <c r="A29" s="882" t="str">
        <f t="shared" si="0"/>
        <v/>
      </c>
      <c r="B29" s="21"/>
      <c r="C29" s="651">
        <f>'VERİ GİRİŞİ'!A62</f>
        <v>0</v>
      </c>
      <c r="D29" s="1808">
        <f>'VERİ GİRİŞİ'!B62</f>
        <v>0</v>
      </c>
      <c r="E29" s="1808"/>
      <c r="F29" s="1808"/>
      <c r="G29" s="1808">
        <f>'VERİ GİRİŞİ'!F62</f>
        <v>0</v>
      </c>
      <c r="H29" s="1808"/>
      <c r="I29" s="1808"/>
      <c r="J29" s="1809">
        <f>'VERİ GİRİŞİ'!J62</f>
        <v>0</v>
      </c>
      <c r="K29" s="1809"/>
      <c r="L29" s="652">
        <f>'VERİ GİRİŞİ'!K62</f>
        <v>0</v>
      </c>
      <c r="M29" s="1806"/>
      <c r="N29" s="1807"/>
      <c r="O29" s="1565">
        <f t="shared" si="5"/>
        <v>0</v>
      </c>
      <c r="P29" s="1565"/>
      <c r="Q29" s="1566"/>
      <c r="R29" s="1806"/>
      <c r="S29" s="1807"/>
      <c r="T29" s="728">
        <f t="shared" si="6"/>
        <v>0</v>
      </c>
      <c r="U29" s="1170"/>
      <c r="V29" s="712">
        <f t="shared" si="7"/>
        <v>0</v>
      </c>
      <c r="W29" s="1806"/>
      <c r="X29" s="1807"/>
      <c r="Y29" s="1565">
        <f t="shared" si="8"/>
        <v>0</v>
      </c>
      <c r="Z29" s="1565"/>
      <c r="AA29" s="1566"/>
      <c r="AB29" s="21"/>
    </row>
    <row r="30" spans="1:28" ht="12.75" customHeight="1">
      <c r="A30" s="882" t="str">
        <f t="shared" si="0"/>
        <v/>
      </c>
      <c r="B30" s="21"/>
      <c r="C30" s="651">
        <f>'VERİ GİRİŞİ'!A63</f>
        <v>0</v>
      </c>
      <c r="D30" s="1808">
        <f>'VERİ GİRİŞİ'!B63</f>
        <v>0</v>
      </c>
      <c r="E30" s="1808"/>
      <c r="F30" s="1808"/>
      <c r="G30" s="1808">
        <f>'VERİ GİRİŞİ'!F63</f>
        <v>0</v>
      </c>
      <c r="H30" s="1808"/>
      <c r="I30" s="1808"/>
      <c r="J30" s="1809">
        <f>'VERİ GİRİŞİ'!J63</f>
        <v>0</v>
      </c>
      <c r="K30" s="1809"/>
      <c r="L30" s="652">
        <f>'VERİ GİRİŞİ'!K63</f>
        <v>0</v>
      </c>
      <c r="M30" s="1806"/>
      <c r="N30" s="1807"/>
      <c r="O30" s="1565">
        <f t="shared" si="5"/>
        <v>0</v>
      </c>
      <c r="P30" s="1565"/>
      <c r="Q30" s="1566"/>
      <c r="R30" s="1806"/>
      <c r="S30" s="1807"/>
      <c r="T30" s="728">
        <f t="shared" si="6"/>
        <v>0</v>
      </c>
      <c r="U30" s="1170"/>
      <c r="V30" s="712">
        <f t="shared" si="7"/>
        <v>0</v>
      </c>
      <c r="W30" s="1806"/>
      <c r="X30" s="1807"/>
      <c r="Y30" s="1565">
        <f t="shared" si="8"/>
        <v>0</v>
      </c>
      <c r="Z30" s="1565"/>
      <c r="AA30" s="1566"/>
      <c r="AB30" s="21"/>
    </row>
    <row r="31" spans="1:28" ht="12.75" customHeight="1">
      <c r="A31" s="882" t="str">
        <f t="shared" si="0"/>
        <v/>
      </c>
      <c r="B31" s="21"/>
      <c r="C31" s="651">
        <f>'VERİ GİRİŞİ'!A64</f>
        <v>0</v>
      </c>
      <c r="D31" s="1808">
        <f>'VERİ GİRİŞİ'!B64</f>
        <v>0</v>
      </c>
      <c r="E31" s="1808"/>
      <c r="F31" s="1808"/>
      <c r="G31" s="1808">
        <f>'VERİ GİRİŞİ'!F64</f>
        <v>0</v>
      </c>
      <c r="H31" s="1808"/>
      <c r="I31" s="1808"/>
      <c r="J31" s="1809">
        <f>'VERİ GİRİŞİ'!J64</f>
        <v>0</v>
      </c>
      <c r="K31" s="1809"/>
      <c r="L31" s="652">
        <f>'VERİ GİRİŞİ'!K64</f>
        <v>0</v>
      </c>
      <c r="M31" s="1806"/>
      <c r="N31" s="1807"/>
      <c r="O31" s="1565">
        <f t="shared" si="5"/>
        <v>0</v>
      </c>
      <c r="P31" s="1565"/>
      <c r="Q31" s="1566"/>
      <c r="R31" s="1806"/>
      <c r="S31" s="1807"/>
      <c r="T31" s="728">
        <f t="shared" si="6"/>
        <v>0</v>
      </c>
      <c r="U31" s="1170"/>
      <c r="V31" s="712">
        <f t="shared" si="7"/>
        <v>0</v>
      </c>
      <c r="W31" s="1806"/>
      <c r="X31" s="1807"/>
      <c r="Y31" s="1565">
        <f t="shared" si="8"/>
        <v>0</v>
      </c>
      <c r="Z31" s="1565"/>
      <c r="AA31" s="1566"/>
      <c r="AB31" s="21"/>
    </row>
    <row r="32" spans="1:28" ht="12.75" customHeight="1">
      <c r="A32" s="882" t="str">
        <f t="shared" si="0"/>
        <v/>
      </c>
      <c r="B32" s="21"/>
      <c r="C32" s="651">
        <f>'VERİ GİRİŞİ'!A65</f>
        <v>0</v>
      </c>
      <c r="D32" s="1808">
        <f>'VERİ GİRİŞİ'!B65</f>
        <v>0</v>
      </c>
      <c r="E32" s="1808"/>
      <c r="F32" s="1808"/>
      <c r="G32" s="1808">
        <f>'VERİ GİRİŞİ'!F65</f>
        <v>0</v>
      </c>
      <c r="H32" s="1808"/>
      <c r="I32" s="1808"/>
      <c r="J32" s="1809">
        <f>'VERİ GİRİŞİ'!J65</f>
        <v>0</v>
      </c>
      <c r="K32" s="1809"/>
      <c r="L32" s="652">
        <f>'VERİ GİRİŞİ'!K65</f>
        <v>0</v>
      </c>
      <c r="M32" s="1806"/>
      <c r="N32" s="1807"/>
      <c r="O32" s="1565">
        <f t="shared" si="5"/>
        <v>0</v>
      </c>
      <c r="P32" s="1565"/>
      <c r="Q32" s="1566"/>
      <c r="R32" s="1806"/>
      <c r="S32" s="1807"/>
      <c r="T32" s="728">
        <f t="shared" si="6"/>
        <v>0</v>
      </c>
      <c r="U32" s="1170"/>
      <c r="V32" s="712">
        <f t="shared" si="7"/>
        <v>0</v>
      </c>
      <c r="W32" s="1806"/>
      <c r="X32" s="1807"/>
      <c r="Y32" s="1565">
        <f t="shared" si="8"/>
        <v>0</v>
      </c>
      <c r="Z32" s="1565"/>
      <c r="AA32" s="1566"/>
      <c r="AB32" s="21"/>
    </row>
    <row r="33" spans="1:28" ht="12.75" customHeight="1">
      <c r="A33" s="882" t="str">
        <f t="shared" si="0"/>
        <v/>
      </c>
      <c r="B33" s="21"/>
      <c r="C33" s="651">
        <f>'VERİ GİRİŞİ'!A66</f>
        <v>0</v>
      </c>
      <c r="D33" s="1808">
        <f>'VERİ GİRİŞİ'!B66</f>
        <v>0</v>
      </c>
      <c r="E33" s="1808"/>
      <c r="F33" s="1808"/>
      <c r="G33" s="1808">
        <f>'VERİ GİRİŞİ'!F66</f>
        <v>0</v>
      </c>
      <c r="H33" s="1808"/>
      <c r="I33" s="1808"/>
      <c r="J33" s="1809">
        <f>'VERİ GİRİŞİ'!J66</f>
        <v>0</v>
      </c>
      <c r="K33" s="1809"/>
      <c r="L33" s="652">
        <f>'VERİ GİRİŞİ'!K66</f>
        <v>0</v>
      </c>
      <c r="M33" s="1806"/>
      <c r="N33" s="1807"/>
      <c r="O33" s="1565">
        <f t="shared" si="5"/>
        <v>0</v>
      </c>
      <c r="P33" s="1565"/>
      <c r="Q33" s="1566"/>
      <c r="R33" s="1806"/>
      <c r="S33" s="1807"/>
      <c r="T33" s="728">
        <f t="shared" si="6"/>
        <v>0</v>
      </c>
      <c r="U33" s="1170"/>
      <c r="V33" s="712">
        <f t="shared" si="7"/>
        <v>0</v>
      </c>
      <c r="W33" s="1806"/>
      <c r="X33" s="1807"/>
      <c r="Y33" s="1565">
        <f t="shared" si="8"/>
        <v>0</v>
      </c>
      <c r="Z33" s="1565"/>
      <c r="AA33" s="1566"/>
      <c r="AB33" s="21"/>
    </row>
    <row r="34" spans="1:28" ht="12.75" customHeight="1">
      <c r="A34" s="882" t="str">
        <f t="shared" si="0"/>
        <v/>
      </c>
      <c r="B34" s="21"/>
      <c r="C34" s="651">
        <f>'VERİ GİRİŞİ'!A67</f>
        <v>0</v>
      </c>
      <c r="D34" s="1808">
        <f>'VERİ GİRİŞİ'!B67</f>
        <v>0</v>
      </c>
      <c r="E34" s="1808"/>
      <c r="F34" s="1808"/>
      <c r="G34" s="1808">
        <f>'VERİ GİRİŞİ'!F67</f>
        <v>0</v>
      </c>
      <c r="H34" s="1808"/>
      <c r="I34" s="1808"/>
      <c r="J34" s="1809">
        <f>'VERİ GİRİŞİ'!J67</f>
        <v>0</v>
      </c>
      <c r="K34" s="1809"/>
      <c r="L34" s="652">
        <f>'VERİ GİRİŞİ'!K67</f>
        <v>0</v>
      </c>
      <c r="M34" s="1806"/>
      <c r="N34" s="1807"/>
      <c r="O34" s="1565">
        <f t="shared" si="5"/>
        <v>0</v>
      </c>
      <c r="P34" s="1565"/>
      <c r="Q34" s="1566"/>
      <c r="R34" s="1806"/>
      <c r="S34" s="1807"/>
      <c r="T34" s="728">
        <f t="shared" si="6"/>
        <v>0</v>
      </c>
      <c r="U34" s="1170"/>
      <c r="V34" s="712">
        <f t="shared" si="7"/>
        <v>0</v>
      </c>
      <c r="W34" s="1806"/>
      <c r="X34" s="1807"/>
      <c r="Y34" s="1565">
        <f t="shared" si="8"/>
        <v>0</v>
      </c>
      <c r="Z34" s="1565"/>
      <c r="AA34" s="1566"/>
      <c r="AB34" s="21"/>
    </row>
    <row r="35" spans="1:28" ht="12.75" customHeight="1">
      <c r="A35" s="882" t="str">
        <f t="shared" si="0"/>
        <v/>
      </c>
      <c r="B35" s="21"/>
      <c r="C35" s="651">
        <f>'VERİ GİRİŞİ'!A68</f>
        <v>0</v>
      </c>
      <c r="D35" s="1808">
        <f>'VERİ GİRİŞİ'!B68</f>
        <v>0</v>
      </c>
      <c r="E35" s="1808"/>
      <c r="F35" s="1808"/>
      <c r="G35" s="1808">
        <f>'VERİ GİRİŞİ'!F68</f>
        <v>0</v>
      </c>
      <c r="H35" s="1808"/>
      <c r="I35" s="1808"/>
      <c r="J35" s="1809">
        <f>'VERİ GİRİŞİ'!J68</f>
        <v>0</v>
      </c>
      <c r="K35" s="1809"/>
      <c r="L35" s="652">
        <f>'VERİ GİRİŞİ'!K68</f>
        <v>0</v>
      </c>
      <c r="M35" s="1806"/>
      <c r="N35" s="1807"/>
      <c r="O35" s="1565">
        <f t="shared" si="5"/>
        <v>0</v>
      </c>
      <c r="P35" s="1565"/>
      <c r="Q35" s="1566"/>
      <c r="R35" s="1806"/>
      <c r="S35" s="1807"/>
      <c r="T35" s="728">
        <f t="shared" si="6"/>
        <v>0</v>
      </c>
      <c r="U35" s="1170"/>
      <c r="V35" s="712">
        <f t="shared" si="7"/>
        <v>0</v>
      </c>
      <c r="W35" s="1806"/>
      <c r="X35" s="1807"/>
      <c r="Y35" s="1565">
        <f t="shared" si="8"/>
        <v>0</v>
      </c>
      <c r="Z35" s="1565"/>
      <c r="AA35" s="1566"/>
      <c r="AB35" s="21"/>
    </row>
    <row r="36" spans="1:28" ht="12.75" customHeight="1">
      <c r="A36" s="882" t="str">
        <f t="shared" si="0"/>
        <v/>
      </c>
      <c r="B36" s="21"/>
      <c r="C36" s="651">
        <f>'VERİ GİRİŞİ'!A69</f>
        <v>0</v>
      </c>
      <c r="D36" s="1808">
        <f>'VERİ GİRİŞİ'!B69</f>
        <v>0</v>
      </c>
      <c r="E36" s="1808"/>
      <c r="F36" s="1808"/>
      <c r="G36" s="1808">
        <f>'VERİ GİRİŞİ'!F69</f>
        <v>0</v>
      </c>
      <c r="H36" s="1808"/>
      <c r="I36" s="1808"/>
      <c r="J36" s="1809">
        <f>'VERİ GİRİŞİ'!J69</f>
        <v>0</v>
      </c>
      <c r="K36" s="1809"/>
      <c r="L36" s="652">
        <f>'VERİ GİRİŞİ'!K69</f>
        <v>0</v>
      </c>
      <c r="M36" s="1806"/>
      <c r="N36" s="1807"/>
      <c r="O36" s="1565">
        <f t="shared" si="5"/>
        <v>0</v>
      </c>
      <c r="P36" s="1565"/>
      <c r="Q36" s="1566"/>
      <c r="R36" s="1806"/>
      <c r="S36" s="1807"/>
      <c r="T36" s="728">
        <f t="shared" si="6"/>
        <v>0</v>
      </c>
      <c r="U36" s="1170"/>
      <c r="V36" s="712">
        <f t="shared" si="7"/>
        <v>0</v>
      </c>
      <c r="W36" s="1806"/>
      <c r="X36" s="1807"/>
      <c r="Y36" s="1565">
        <f t="shared" si="8"/>
        <v>0</v>
      </c>
      <c r="Z36" s="1565"/>
      <c r="AA36" s="1566"/>
      <c r="AB36" s="21"/>
    </row>
    <row r="37" spans="1:28" ht="12.75" customHeight="1">
      <c r="A37" s="882" t="str">
        <f t="shared" si="0"/>
        <v/>
      </c>
      <c r="B37" s="21"/>
      <c r="C37" s="651">
        <f>'VERİ GİRİŞİ'!A70</f>
        <v>0</v>
      </c>
      <c r="D37" s="1808">
        <f>'VERİ GİRİŞİ'!B70</f>
        <v>0</v>
      </c>
      <c r="E37" s="1808"/>
      <c r="F37" s="1808"/>
      <c r="G37" s="1808">
        <f>'VERİ GİRİŞİ'!F70</f>
        <v>0</v>
      </c>
      <c r="H37" s="1808"/>
      <c r="I37" s="1808"/>
      <c r="J37" s="1809">
        <f>'VERİ GİRİŞİ'!J70</f>
        <v>0</v>
      </c>
      <c r="K37" s="1809"/>
      <c r="L37" s="652">
        <f>'VERİ GİRİŞİ'!K70</f>
        <v>0</v>
      </c>
      <c r="M37" s="1806"/>
      <c r="N37" s="1807"/>
      <c r="O37" s="1565">
        <f t="shared" si="5"/>
        <v>0</v>
      </c>
      <c r="P37" s="1565"/>
      <c r="Q37" s="1566"/>
      <c r="R37" s="1806"/>
      <c r="S37" s="1807"/>
      <c r="T37" s="728">
        <f t="shared" si="6"/>
        <v>0</v>
      </c>
      <c r="U37" s="1170"/>
      <c r="V37" s="712">
        <f t="shared" si="7"/>
        <v>0</v>
      </c>
      <c r="W37" s="1806"/>
      <c r="X37" s="1807"/>
      <c r="Y37" s="1565">
        <f t="shared" si="8"/>
        <v>0</v>
      </c>
      <c r="Z37" s="1565"/>
      <c r="AA37" s="1566"/>
      <c r="AB37" s="21"/>
    </row>
    <row r="38" spans="1:28" ht="12.75" customHeight="1">
      <c r="A38" s="882" t="str">
        <f t="shared" si="0"/>
        <v/>
      </c>
      <c r="B38" s="21"/>
      <c r="C38" s="651">
        <f>'VERİ GİRİŞİ'!A71</f>
        <v>0</v>
      </c>
      <c r="D38" s="1808">
        <f>'VERİ GİRİŞİ'!B71</f>
        <v>0</v>
      </c>
      <c r="E38" s="1808"/>
      <c r="F38" s="1808"/>
      <c r="G38" s="1808">
        <f>'VERİ GİRİŞİ'!F71</f>
        <v>0</v>
      </c>
      <c r="H38" s="1808"/>
      <c r="I38" s="1808"/>
      <c r="J38" s="1809">
        <f>'VERİ GİRİŞİ'!J71</f>
        <v>0</v>
      </c>
      <c r="K38" s="1809"/>
      <c r="L38" s="652">
        <f>'VERİ GİRİŞİ'!K71</f>
        <v>0</v>
      </c>
      <c r="M38" s="1806"/>
      <c r="N38" s="1807"/>
      <c r="O38" s="1565">
        <f t="shared" si="5"/>
        <v>0</v>
      </c>
      <c r="P38" s="1565"/>
      <c r="Q38" s="1566"/>
      <c r="R38" s="1806"/>
      <c r="S38" s="1807"/>
      <c r="T38" s="728">
        <f t="shared" si="6"/>
        <v>0</v>
      </c>
      <c r="U38" s="1170"/>
      <c r="V38" s="712">
        <f t="shared" si="7"/>
        <v>0</v>
      </c>
      <c r="W38" s="1806"/>
      <c r="X38" s="1807"/>
      <c r="Y38" s="1565">
        <f t="shared" si="8"/>
        <v>0</v>
      </c>
      <c r="Z38" s="1565"/>
      <c r="AA38" s="1566"/>
      <c r="AB38" s="21"/>
    </row>
    <row r="39" spans="1:28" ht="12.75" customHeight="1">
      <c r="A39" s="882" t="str">
        <f t="shared" si="0"/>
        <v/>
      </c>
      <c r="B39" s="21"/>
      <c r="C39" s="651">
        <f>'VERİ GİRİŞİ'!A72</f>
        <v>0</v>
      </c>
      <c r="D39" s="1808">
        <f>'VERİ GİRİŞİ'!B72</f>
        <v>0</v>
      </c>
      <c r="E39" s="1808"/>
      <c r="F39" s="1808"/>
      <c r="G39" s="1808">
        <f>'VERİ GİRİŞİ'!F72</f>
        <v>0</v>
      </c>
      <c r="H39" s="1808"/>
      <c r="I39" s="1808"/>
      <c r="J39" s="1809">
        <f>'VERİ GİRİŞİ'!J72</f>
        <v>0</v>
      </c>
      <c r="K39" s="1809"/>
      <c r="L39" s="652">
        <f>'VERİ GİRİŞİ'!K72</f>
        <v>0</v>
      </c>
      <c r="M39" s="1806"/>
      <c r="N39" s="1807"/>
      <c r="O39" s="1565">
        <f t="shared" si="5"/>
        <v>0</v>
      </c>
      <c r="P39" s="1565"/>
      <c r="Q39" s="1566"/>
      <c r="R39" s="1806"/>
      <c r="S39" s="1807"/>
      <c r="T39" s="728">
        <f t="shared" si="6"/>
        <v>0</v>
      </c>
      <c r="U39" s="1170"/>
      <c r="V39" s="712">
        <f t="shared" si="7"/>
        <v>0</v>
      </c>
      <c r="W39" s="1806"/>
      <c r="X39" s="1807"/>
      <c r="Y39" s="1565">
        <f t="shared" si="8"/>
        <v>0</v>
      </c>
      <c r="Z39" s="1565"/>
      <c r="AA39" s="1566"/>
      <c r="AB39" s="21"/>
    </row>
    <row r="40" spans="1:28" ht="12.75" hidden="1" customHeight="1">
      <c r="A40" s="882" t="str">
        <f t="shared" si="0"/>
        <v/>
      </c>
      <c r="B40" s="21"/>
      <c r="C40" s="651">
        <f>'VERİ GİRİŞİ'!A73</f>
        <v>0</v>
      </c>
      <c r="D40" s="1808">
        <f>'VERİ GİRİŞİ'!B73</f>
        <v>0</v>
      </c>
      <c r="E40" s="1808"/>
      <c r="F40" s="1808"/>
      <c r="G40" s="1808">
        <f>'VERİ GİRİŞİ'!F73</f>
        <v>0</v>
      </c>
      <c r="H40" s="1808"/>
      <c r="I40" s="1808"/>
      <c r="J40" s="1809">
        <f>'VERİ GİRİŞİ'!J73</f>
        <v>0</v>
      </c>
      <c r="K40" s="1809"/>
      <c r="L40" s="652">
        <f>'VERİ GİRİŞİ'!K73</f>
        <v>0</v>
      </c>
      <c r="M40" s="1806"/>
      <c r="N40" s="1807"/>
      <c r="O40" s="1565">
        <f t="shared" si="5"/>
        <v>0</v>
      </c>
      <c r="P40" s="1565"/>
      <c r="Q40" s="1566"/>
      <c r="R40" s="1806"/>
      <c r="S40" s="1807"/>
      <c r="T40" s="728">
        <f t="shared" si="6"/>
        <v>0</v>
      </c>
      <c r="U40" s="1111"/>
      <c r="V40" s="712">
        <f t="shared" si="7"/>
        <v>0</v>
      </c>
      <c r="W40" s="1806"/>
      <c r="X40" s="1807"/>
      <c r="Y40" s="1565">
        <f t="shared" si="8"/>
        <v>0</v>
      </c>
      <c r="Z40" s="1565"/>
      <c r="AA40" s="1566"/>
      <c r="AB40" s="21"/>
    </row>
    <row r="41" spans="1:28" ht="12.75" hidden="1" customHeight="1">
      <c r="A41" s="882" t="str">
        <f t="shared" si="0"/>
        <v/>
      </c>
      <c r="B41" s="21"/>
      <c r="C41" s="651">
        <f>'VERİ GİRİŞİ'!A74</f>
        <v>0</v>
      </c>
      <c r="D41" s="1808">
        <f>'VERİ GİRİŞİ'!B74</f>
        <v>0</v>
      </c>
      <c r="E41" s="1808"/>
      <c r="F41" s="1808"/>
      <c r="G41" s="1808">
        <f>'VERİ GİRİŞİ'!F74</f>
        <v>0</v>
      </c>
      <c r="H41" s="1808"/>
      <c r="I41" s="1808"/>
      <c r="J41" s="1809">
        <f>'VERİ GİRİŞİ'!J74</f>
        <v>0</v>
      </c>
      <c r="K41" s="1809"/>
      <c r="L41" s="652">
        <f>'VERİ GİRİŞİ'!K74</f>
        <v>0</v>
      </c>
      <c r="M41" s="1806"/>
      <c r="N41" s="1807"/>
      <c r="O41" s="1565">
        <f t="shared" si="5"/>
        <v>0</v>
      </c>
      <c r="P41" s="1565"/>
      <c r="Q41" s="1566"/>
      <c r="R41" s="1806"/>
      <c r="S41" s="1807"/>
      <c r="T41" s="728">
        <f t="shared" si="6"/>
        <v>0</v>
      </c>
      <c r="U41" s="1111"/>
      <c r="V41" s="712">
        <f t="shared" si="7"/>
        <v>0</v>
      </c>
      <c r="W41" s="1806"/>
      <c r="X41" s="1807"/>
      <c r="Y41" s="1565">
        <f t="shared" si="8"/>
        <v>0</v>
      </c>
      <c r="Z41" s="1565"/>
      <c r="AA41" s="1566"/>
      <c r="AB41" s="21"/>
    </row>
    <row r="42" spans="1:28" ht="12.75" hidden="1" customHeight="1">
      <c r="A42" s="882" t="str">
        <f t="shared" si="0"/>
        <v/>
      </c>
      <c r="B42" s="21"/>
      <c r="C42" s="651">
        <f>'VERİ GİRİŞİ'!A75</f>
        <v>0</v>
      </c>
      <c r="D42" s="1808">
        <f>'VERİ GİRİŞİ'!B75</f>
        <v>0</v>
      </c>
      <c r="E42" s="1808"/>
      <c r="F42" s="1808"/>
      <c r="G42" s="1808">
        <f>'VERİ GİRİŞİ'!F75</f>
        <v>0</v>
      </c>
      <c r="H42" s="1808"/>
      <c r="I42" s="1808"/>
      <c r="J42" s="1809">
        <f>'VERİ GİRİŞİ'!J75</f>
        <v>0</v>
      </c>
      <c r="K42" s="1809"/>
      <c r="L42" s="652">
        <f>'VERİ GİRİŞİ'!K75</f>
        <v>0</v>
      </c>
      <c r="M42" s="1806"/>
      <c r="N42" s="1807"/>
      <c r="O42" s="1565">
        <f t="shared" si="5"/>
        <v>0</v>
      </c>
      <c r="P42" s="1565"/>
      <c r="Q42" s="1566"/>
      <c r="R42" s="1806"/>
      <c r="S42" s="1807"/>
      <c r="T42" s="728">
        <f t="shared" si="6"/>
        <v>0</v>
      </c>
      <c r="U42" s="1111"/>
      <c r="V42" s="712">
        <f t="shared" si="7"/>
        <v>0</v>
      </c>
      <c r="W42" s="1806"/>
      <c r="X42" s="1807"/>
      <c r="Y42" s="1565">
        <f t="shared" si="8"/>
        <v>0</v>
      </c>
      <c r="Z42" s="1565"/>
      <c r="AA42" s="1566"/>
      <c r="AB42" s="21"/>
    </row>
    <row r="43" spans="1:28" ht="12.75" hidden="1" customHeight="1">
      <c r="A43" s="882" t="str">
        <f t="shared" si="0"/>
        <v/>
      </c>
      <c r="B43" s="21"/>
      <c r="C43" s="651">
        <f>'VERİ GİRİŞİ'!A76</f>
        <v>0</v>
      </c>
      <c r="D43" s="1808">
        <f>'VERİ GİRİŞİ'!B76</f>
        <v>0</v>
      </c>
      <c r="E43" s="1808"/>
      <c r="F43" s="1808"/>
      <c r="G43" s="1808">
        <f>'VERİ GİRİŞİ'!F76</f>
        <v>0</v>
      </c>
      <c r="H43" s="1808"/>
      <c r="I43" s="1808"/>
      <c r="J43" s="1809">
        <f>'VERİ GİRİŞİ'!J76</f>
        <v>0</v>
      </c>
      <c r="K43" s="1809"/>
      <c r="L43" s="652">
        <f>'VERİ GİRİŞİ'!K76</f>
        <v>0</v>
      </c>
      <c r="M43" s="1806"/>
      <c r="N43" s="1807"/>
      <c r="O43" s="1565">
        <f t="shared" si="5"/>
        <v>0</v>
      </c>
      <c r="P43" s="1565"/>
      <c r="Q43" s="1566"/>
      <c r="R43" s="1806"/>
      <c r="S43" s="1807"/>
      <c r="T43" s="728">
        <f t="shared" si="6"/>
        <v>0</v>
      </c>
      <c r="U43" s="1111"/>
      <c r="V43" s="712">
        <f t="shared" si="7"/>
        <v>0</v>
      </c>
      <c r="W43" s="1806"/>
      <c r="X43" s="1807"/>
      <c r="Y43" s="1565">
        <f t="shared" si="8"/>
        <v>0</v>
      </c>
      <c r="Z43" s="1565"/>
      <c r="AA43" s="1566"/>
      <c r="AB43" s="21"/>
    </row>
    <row r="44" spans="1:28" ht="12.75" hidden="1" customHeight="1">
      <c r="A44" s="882" t="str">
        <f t="shared" si="0"/>
        <v/>
      </c>
      <c r="B44" s="21"/>
      <c r="C44" s="651">
        <f>'VERİ GİRİŞİ'!A77</f>
        <v>0</v>
      </c>
      <c r="D44" s="1808">
        <f>'VERİ GİRİŞİ'!B77</f>
        <v>0</v>
      </c>
      <c r="E44" s="1808"/>
      <c r="F44" s="1808"/>
      <c r="G44" s="1808">
        <f>'VERİ GİRİŞİ'!F77</f>
        <v>0</v>
      </c>
      <c r="H44" s="1808"/>
      <c r="I44" s="1808"/>
      <c r="J44" s="1809">
        <f>'VERİ GİRİŞİ'!J77</f>
        <v>0</v>
      </c>
      <c r="K44" s="1809"/>
      <c r="L44" s="652">
        <f>'VERİ GİRİŞİ'!K77</f>
        <v>0</v>
      </c>
      <c r="M44" s="1806"/>
      <c r="N44" s="1807"/>
      <c r="O44" s="1565">
        <f t="shared" si="5"/>
        <v>0</v>
      </c>
      <c r="P44" s="1565"/>
      <c r="Q44" s="1566"/>
      <c r="R44" s="1806"/>
      <c r="S44" s="1807"/>
      <c r="T44" s="728">
        <f t="shared" si="6"/>
        <v>0</v>
      </c>
      <c r="U44" s="1111"/>
      <c r="V44" s="712">
        <f t="shared" si="7"/>
        <v>0</v>
      </c>
      <c r="W44" s="1806"/>
      <c r="X44" s="1807"/>
      <c r="Y44" s="1565">
        <f t="shared" si="8"/>
        <v>0</v>
      </c>
      <c r="Z44" s="1565"/>
      <c r="AA44" s="1566"/>
      <c r="AB44" s="21"/>
    </row>
    <row r="45" spans="1:28" ht="12.75" hidden="1" customHeight="1">
      <c r="A45" s="882" t="str">
        <f t="shared" si="0"/>
        <v/>
      </c>
      <c r="B45" s="21"/>
      <c r="C45" s="651">
        <f>'VERİ GİRİŞİ'!A78</f>
        <v>0</v>
      </c>
      <c r="D45" s="1808">
        <f>'VERİ GİRİŞİ'!B78</f>
        <v>0</v>
      </c>
      <c r="E45" s="1808"/>
      <c r="F45" s="1808"/>
      <c r="G45" s="1808">
        <f>'VERİ GİRİŞİ'!F78</f>
        <v>0</v>
      </c>
      <c r="H45" s="1808"/>
      <c r="I45" s="1808"/>
      <c r="J45" s="1809">
        <f>'VERİ GİRİŞİ'!J78</f>
        <v>0</v>
      </c>
      <c r="K45" s="1809"/>
      <c r="L45" s="652">
        <f>'VERİ GİRİŞİ'!K78</f>
        <v>0</v>
      </c>
      <c r="M45" s="1806"/>
      <c r="N45" s="1807"/>
      <c r="O45" s="1565">
        <f t="shared" si="5"/>
        <v>0</v>
      </c>
      <c r="P45" s="1565"/>
      <c r="Q45" s="1566"/>
      <c r="R45" s="1806"/>
      <c r="S45" s="1807"/>
      <c r="T45" s="728">
        <f t="shared" si="6"/>
        <v>0</v>
      </c>
      <c r="U45" s="1111"/>
      <c r="V45" s="712">
        <f t="shared" si="7"/>
        <v>0</v>
      </c>
      <c r="W45" s="1806"/>
      <c r="X45" s="1807"/>
      <c r="Y45" s="1565">
        <f t="shared" si="8"/>
        <v>0</v>
      </c>
      <c r="Z45" s="1565"/>
      <c r="AA45" s="1566"/>
      <c r="AB45" s="21"/>
    </row>
    <row r="46" spans="1:28" ht="12.75" hidden="1" customHeight="1">
      <c r="A46" s="882" t="str">
        <f t="shared" si="0"/>
        <v/>
      </c>
      <c r="B46" s="21"/>
      <c r="C46" s="651">
        <f>'VERİ GİRİŞİ'!A79</f>
        <v>0</v>
      </c>
      <c r="D46" s="1808">
        <f>'VERİ GİRİŞİ'!B79</f>
        <v>0</v>
      </c>
      <c r="E46" s="1808"/>
      <c r="F46" s="1808"/>
      <c r="G46" s="1808">
        <f>'VERİ GİRİŞİ'!F79</f>
        <v>0</v>
      </c>
      <c r="H46" s="1808"/>
      <c r="I46" s="1808"/>
      <c r="J46" s="1809">
        <f>'VERİ GİRİŞİ'!J79</f>
        <v>0</v>
      </c>
      <c r="K46" s="1809"/>
      <c r="L46" s="652">
        <f>'VERİ GİRİŞİ'!K79</f>
        <v>0</v>
      </c>
      <c r="M46" s="1806"/>
      <c r="N46" s="1807"/>
      <c r="O46" s="1565">
        <f t="shared" si="5"/>
        <v>0</v>
      </c>
      <c r="P46" s="1565"/>
      <c r="Q46" s="1566"/>
      <c r="R46" s="1806"/>
      <c r="S46" s="1807"/>
      <c r="T46" s="728">
        <f t="shared" si="6"/>
        <v>0</v>
      </c>
      <c r="U46" s="1111"/>
      <c r="V46" s="712">
        <f t="shared" si="7"/>
        <v>0</v>
      </c>
      <c r="W46" s="1806"/>
      <c r="X46" s="1807"/>
      <c r="Y46" s="1565">
        <f t="shared" si="8"/>
        <v>0</v>
      </c>
      <c r="Z46" s="1565"/>
      <c r="AA46" s="1566"/>
      <c r="AB46" s="21"/>
    </row>
    <row r="47" spans="1:28" ht="12.75" hidden="1" customHeight="1">
      <c r="A47" s="882" t="str">
        <f t="shared" si="0"/>
        <v/>
      </c>
      <c r="B47" s="21"/>
      <c r="C47" s="651">
        <f>'VERİ GİRİŞİ'!A80</f>
        <v>0</v>
      </c>
      <c r="D47" s="1808">
        <f>'VERİ GİRİŞİ'!B80</f>
        <v>0</v>
      </c>
      <c r="E47" s="1808"/>
      <c r="F47" s="1808"/>
      <c r="G47" s="1808">
        <f>'VERİ GİRİŞİ'!F80</f>
        <v>0</v>
      </c>
      <c r="H47" s="1808"/>
      <c r="I47" s="1808"/>
      <c r="J47" s="1809">
        <f>'VERİ GİRİŞİ'!J80</f>
        <v>0</v>
      </c>
      <c r="K47" s="1809"/>
      <c r="L47" s="652">
        <f>'VERİ GİRİŞİ'!K80</f>
        <v>0</v>
      </c>
      <c r="M47" s="1806"/>
      <c r="N47" s="1807"/>
      <c r="O47" s="1565">
        <f t="shared" si="5"/>
        <v>0</v>
      </c>
      <c r="P47" s="1565"/>
      <c r="Q47" s="1566"/>
      <c r="R47" s="1806"/>
      <c r="S47" s="1807"/>
      <c r="T47" s="728">
        <f t="shared" si="6"/>
        <v>0</v>
      </c>
      <c r="U47" s="1111"/>
      <c r="V47" s="712">
        <f t="shared" si="7"/>
        <v>0</v>
      </c>
      <c r="W47" s="1806"/>
      <c r="X47" s="1807"/>
      <c r="Y47" s="1565">
        <f t="shared" si="8"/>
        <v>0</v>
      </c>
      <c r="Z47" s="1565"/>
      <c r="AA47" s="1566"/>
      <c r="AB47" s="21"/>
    </row>
    <row r="48" spans="1:28" ht="12.75" hidden="1" customHeight="1">
      <c r="A48" s="882" t="str">
        <f t="shared" si="0"/>
        <v/>
      </c>
      <c r="B48" s="21"/>
      <c r="C48" s="651">
        <f>'VERİ GİRİŞİ'!A81</f>
        <v>0</v>
      </c>
      <c r="D48" s="1808">
        <f>'VERİ GİRİŞİ'!B81</f>
        <v>0</v>
      </c>
      <c r="E48" s="1808"/>
      <c r="F48" s="1808"/>
      <c r="G48" s="1808">
        <f>'VERİ GİRİŞİ'!F81</f>
        <v>0</v>
      </c>
      <c r="H48" s="1808"/>
      <c r="I48" s="1808"/>
      <c r="J48" s="1809">
        <f>'VERİ GİRİŞİ'!J81</f>
        <v>0</v>
      </c>
      <c r="K48" s="1809"/>
      <c r="L48" s="652">
        <f>'VERİ GİRİŞİ'!K81</f>
        <v>0</v>
      </c>
      <c r="M48" s="1806"/>
      <c r="N48" s="1807"/>
      <c r="O48" s="1565">
        <f t="shared" si="5"/>
        <v>0</v>
      </c>
      <c r="P48" s="1565"/>
      <c r="Q48" s="1566"/>
      <c r="R48" s="1806"/>
      <c r="S48" s="1807"/>
      <c r="T48" s="728">
        <f t="shared" si="6"/>
        <v>0</v>
      </c>
      <c r="U48" s="1111"/>
      <c r="V48" s="712">
        <f t="shared" si="7"/>
        <v>0</v>
      </c>
      <c r="W48" s="1806"/>
      <c r="X48" s="1807"/>
      <c r="Y48" s="1565">
        <f t="shared" si="8"/>
        <v>0</v>
      </c>
      <c r="Z48" s="1565"/>
      <c r="AA48" s="1566"/>
      <c r="AB48" s="21"/>
    </row>
    <row r="49" spans="1:28" ht="12.75" hidden="1" customHeight="1">
      <c r="A49" s="882" t="str">
        <f t="shared" si="0"/>
        <v/>
      </c>
      <c r="B49" s="21"/>
      <c r="C49" s="651">
        <f>'VERİ GİRİŞİ'!A82</f>
        <v>0</v>
      </c>
      <c r="D49" s="1808">
        <f>'VERİ GİRİŞİ'!B82</f>
        <v>0</v>
      </c>
      <c r="E49" s="1808"/>
      <c r="F49" s="1808"/>
      <c r="G49" s="1808">
        <f>'VERİ GİRİŞİ'!F82</f>
        <v>0</v>
      </c>
      <c r="H49" s="1808"/>
      <c r="I49" s="1808"/>
      <c r="J49" s="1809">
        <f>'VERİ GİRİŞİ'!J82</f>
        <v>0</v>
      </c>
      <c r="K49" s="1809"/>
      <c r="L49" s="652">
        <f>'VERİ GİRİŞİ'!K82</f>
        <v>0</v>
      </c>
      <c r="M49" s="1806"/>
      <c r="N49" s="1807"/>
      <c r="O49" s="1565">
        <f t="shared" si="5"/>
        <v>0</v>
      </c>
      <c r="P49" s="1565"/>
      <c r="Q49" s="1566"/>
      <c r="R49" s="1806"/>
      <c r="S49" s="1807"/>
      <c r="T49" s="728">
        <f t="shared" si="6"/>
        <v>0</v>
      </c>
      <c r="U49" s="1111"/>
      <c r="V49" s="712">
        <f t="shared" si="7"/>
        <v>0</v>
      </c>
      <c r="W49" s="1806"/>
      <c r="X49" s="1807"/>
      <c r="Y49" s="1565">
        <f t="shared" si="8"/>
        <v>0</v>
      </c>
      <c r="Z49" s="1565"/>
      <c r="AA49" s="1566"/>
      <c r="AB49" s="21"/>
    </row>
    <row r="50" spans="1:28" ht="12.75" hidden="1" customHeight="1">
      <c r="A50" s="882" t="str">
        <f t="shared" si="0"/>
        <v/>
      </c>
      <c r="B50" s="21"/>
      <c r="C50" s="651">
        <f>'VERİ GİRİŞİ'!A83</f>
        <v>0</v>
      </c>
      <c r="D50" s="1808">
        <f>'VERİ GİRİŞİ'!B83</f>
        <v>0</v>
      </c>
      <c r="E50" s="1808"/>
      <c r="F50" s="1808"/>
      <c r="G50" s="1808">
        <f>'VERİ GİRİŞİ'!F83</f>
        <v>0</v>
      </c>
      <c r="H50" s="1808"/>
      <c r="I50" s="1808"/>
      <c r="J50" s="1809">
        <f>'VERİ GİRİŞİ'!J83</f>
        <v>0</v>
      </c>
      <c r="K50" s="1809"/>
      <c r="L50" s="652">
        <f>'VERİ GİRİŞİ'!K83</f>
        <v>0</v>
      </c>
      <c r="M50" s="1806"/>
      <c r="N50" s="1807"/>
      <c r="O50" s="1565">
        <f t="shared" si="5"/>
        <v>0</v>
      </c>
      <c r="P50" s="1565"/>
      <c r="Q50" s="1566"/>
      <c r="R50" s="1806"/>
      <c r="S50" s="1807"/>
      <c r="T50" s="728">
        <f t="shared" si="6"/>
        <v>0</v>
      </c>
      <c r="U50" s="1111"/>
      <c r="V50" s="712">
        <f t="shared" si="7"/>
        <v>0</v>
      </c>
      <c r="W50" s="1806"/>
      <c r="X50" s="1807"/>
      <c r="Y50" s="1565">
        <f t="shared" si="8"/>
        <v>0</v>
      </c>
      <c r="Z50" s="1565"/>
      <c r="AA50" s="1566"/>
      <c r="AB50" s="21"/>
    </row>
    <row r="51" spans="1:28" ht="12.75" hidden="1" customHeight="1">
      <c r="A51" s="882" t="str">
        <f t="shared" si="0"/>
        <v/>
      </c>
      <c r="B51" s="21"/>
      <c r="C51" s="651">
        <f>'VERİ GİRİŞİ'!A84</f>
        <v>0</v>
      </c>
      <c r="D51" s="1808">
        <f>'VERİ GİRİŞİ'!B84</f>
        <v>0</v>
      </c>
      <c r="E51" s="1808"/>
      <c r="F51" s="1808"/>
      <c r="G51" s="1808">
        <f>'VERİ GİRİŞİ'!F84</f>
        <v>0</v>
      </c>
      <c r="H51" s="1808"/>
      <c r="I51" s="1808"/>
      <c r="J51" s="1809">
        <f>'VERİ GİRİŞİ'!J84</f>
        <v>0</v>
      </c>
      <c r="K51" s="1809"/>
      <c r="L51" s="652">
        <f>'VERİ GİRİŞİ'!K84</f>
        <v>0</v>
      </c>
      <c r="M51" s="1806"/>
      <c r="N51" s="1807"/>
      <c r="O51" s="1565">
        <f t="shared" si="5"/>
        <v>0</v>
      </c>
      <c r="P51" s="1565"/>
      <c r="Q51" s="1566"/>
      <c r="R51" s="1806"/>
      <c r="S51" s="1807"/>
      <c r="T51" s="728">
        <f t="shared" si="6"/>
        <v>0</v>
      </c>
      <c r="U51" s="1111"/>
      <c r="V51" s="712">
        <f t="shared" si="7"/>
        <v>0</v>
      </c>
      <c r="W51" s="1806"/>
      <c r="X51" s="1807"/>
      <c r="Y51" s="1565">
        <f t="shared" si="8"/>
        <v>0</v>
      </c>
      <c r="Z51" s="1565"/>
      <c r="AA51" s="1566"/>
      <c r="AB51" s="21"/>
    </row>
    <row r="52" spans="1:28" ht="12.75" hidden="1" customHeight="1">
      <c r="A52" s="882" t="str">
        <f t="shared" si="0"/>
        <v/>
      </c>
      <c r="B52" s="21"/>
      <c r="C52" s="651">
        <f>'VERİ GİRİŞİ'!A85</f>
        <v>0</v>
      </c>
      <c r="D52" s="1808">
        <f>'VERİ GİRİŞİ'!B85</f>
        <v>0</v>
      </c>
      <c r="E52" s="1808"/>
      <c r="F52" s="1808"/>
      <c r="G52" s="1808">
        <f>'VERİ GİRİŞİ'!F85</f>
        <v>0</v>
      </c>
      <c r="H52" s="1808"/>
      <c r="I52" s="1808"/>
      <c r="J52" s="1809">
        <f>'VERİ GİRİŞİ'!J85</f>
        <v>0</v>
      </c>
      <c r="K52" s="1809"/>
      <c r="L52" s="652">
        <f>'VERİ GİRİŞİ'!K85</f>
        <v>0</v>
      </c>
      <c r="M52" s="1806"/>
      <c r="N52" s="1807"/>
      <c r="O52" s="1565">
        <f t="shared" si="5"/>
        <v>0</v>
      </c>
      <c r="P52" s="1565"/>
      <c r="Q52" s="1566"/>
      <c r="R52" s="1806"/>
      <c r="S52" s="1807"/>
      <c r="T52" s="728">
        <f t="shared" si="6"/>
        <v>0</v>
      </c>
      <c r="U52" s="1111"/>
      <c r="V52" s="712">
        <f t="shared" si="7"/>
        <v>0</v>
      </c>
      <c r="W52" s="1806"/>
      <c r="X52" s="1807"/>
      <c r="Y52" s="1565">
        <f t="shared" si="8"/>
        <v>0</v>
      </c>
      <c r="Z52" s="1565"/>
      <c r="AA52" s="1566"/>
      <c r="AB52" s="21"/>
    </row>
    <row r="53" spans="1:28" ht="12.75" hidden="1" customHeight="1">
      <c r="A53" s="882" t="str">
        <f t="shared" si="0"/>
        <v/>
      </c>
      <c r="B53" s="21"/>
      <c r="C53" s="651">
        <f>'VERİ GİRİŞİ'!A86</f>
        <v>0</v>
      </c>
      <c r="D53" s="1808">
        <f>'VERİ GİRİŞİ'!B86</f>
        <v>0</v>
      </c>
      <c r="E53" s="1808"/>
      <c r="F53" s="1808"/>
      <c r="G53" s="1808">
        <f>'VERİ GİRİŞİ'!F86</f>
        <v>0</v>
      </c>
      <c r="H53" s="1808"/>
      <c r="I53" s="1808"/>
      <c r="J53" s="1809">
        <f>'VERİ GİRİŞİ'!J86</f>
        <v>0</v>
      </c>
      <c r="K53" s="1809"/>
      <c r="L53" s="652">
        <f>'VERİ GİRİŞİ'!K86</f>
        <v>0</v>
      </c>
      <c r="M53" s="1806"/>
      <c r="N53" s="1807"/>
      <c r="O53" s="1565">
        <f t="shared" si="5"/>
        <v>0</v>
      </c>
      <c r="P53" s="1565"/>
      <c r="Q53" s="1566"/>
      <c r="R53" s="1806"/>
      <c r="S53" s="1807"/>
      <c r="T53" s="728">
        <f t="shared" si="6"/>
        <v>0</v>
      </c>
      <c r="U53" s="1111"/>
      <c r="V53" s="712">
        <f t="shared" si="7"/>
        <v>0</v>
      </c>
      <c r="W53" s="1806"/>
      <c r="X53" s="1807"/>
      <c r="Y53" s="1565">
        <f t="shared" si="8"/>
        <v>0</v>
      </c>
      <c r="Z53" s="1565"/>
      <c r="AA53" s="1566"/>
      <c r="AB53" s="21"/>
    </row>
    <row r="54" spans="1:28" ht="12.75" hidden="1" customHeight="1">
      <c r="A54" s="882" t="str">
        <f t="shared" si="0"/>
        <v/>
      </c>
      <c r="B54" s="21"/>
      <c r="C54" s="651">
        <f>'VERİ GİRİŞİ'!A87</f>
        <v>0</v>
      </c>
      <c r="D54" s="1808">
        <f>'VERİ GİRİŞİ'!B87</f>
        <v>0</v>
      </c>
      <c r="E54" s="1808"/>
      <c r="F54" s="1808"/>
      <c r="G54" s="1808">
        <f>'VERİ GİRİŞİ'!F87</f>
        <v>0</v>
      </c>
      <c r="H54" s="1808"/>
      <c r="I54" s="1808"/>
      <c r="J54" s="1809">
        <f>'VERİ GİRİŞİ'!J87</f>
        <v>0</v>
      </c>
      <c r="K54" s="1809"/>
      <c r="L54" s="652">
        <f>'VERİ GİRİŞİ'!K87</f>
        <v>0</v>
      </c>
      <c r="M54" s="1806"/>
      <c r="N54" s="1807"/>
      <c r="O54" s="1565">
        <f t="shared" si="5"/>
        <v>0</v>
      </c>
      <c r="P54" s="1565"/>
      <c r="Q54" s="1566"/>
      <c r="R54" s="1806"/>
      <c r="S54" s="1807"/>
      <c r="T54" s="728">
        <f t="shared" si="6"/>
        <v>0</v>
      </c>
      <c r="U54" s="1111"/>
      <c r="V54" s="712">
        <f t="shared" si="7"/>
        <v>0</v>
      </c>
      <c r="W54" s="1806"/>
      <c r="X54" s="1807"/>
      <c r="Y54" s="1565">
        <f t="shared" si="8"/>
        <v>0</v>
      </c>
      <c r="Z54" s="1565"/>
      <c r="AA54" s="1566"/>
      <c r="AB54" s="21"/>
    </row>
    <row r="55" spans="1:28" ht="12.75" hidden="1" customHeight="1">
      <c r="A55" s="882" t="str">
        <f t="shared" si="0"/>
        <v/>
      </c>
      <c r="B55" s="21"/>
      <c r="C55" s="651">
        <f>'VERİ GİRİŞİ'!A88</f>
        <v>0</v>
      </c>
      <c r="D55" s="1808">
        <f>'VERİ GİRİŞİ'!B88</f>
        <v>0</v>
      </c>
      <c r="E55" s="1808"/>
      <c r="F55" s="1808"/>
      <c r="G55" s="1808">
        <f>'VERİ GİRİŞİ'!F88</f>
        <v>0</v>
      </c>
      <c r="H55" s="1808"/>
      <c r="I55" s="1808"/>
      <c r="J55" s="1809">
        <f>'VERİ GİRİŞİ'!J88</f>
        <v>0</v>
      </c>
      <c r="K55" s="1809"/>
      <c r="L55" s="652">
        <f>'VERİ GİRİŞİ'!K88</f>
        <v>0</v>
      </c>
      <c r="M55" s="1806"/>
      <c r="N55" s="1807"/>
      <c r="O55" s="1565">
        <f t="shared" si="5"/>
        <v>0</v>
      </c>
      <c r="P55" s="1565"/>
      <c r="Q55" s="1566"/>
      <c r="R55" s="1806"/>
      <c r="S55" s="1807"/>
      <c r="T55" s="728">
        <f t="shared" si="6"/>
        <v>0</v>
      </c>
      <c r="U55" s="1111"/>
      <c r="V55" s="712">
        <f t="shared" si="7"/>
        <v>0</v>
      </c>
      <c r="W55" s="1806"/>
      <c r="X55" s="1807"/>
      <c r="Y55" s="1565">
        <f t="shared" si="8"/>
        <v>0</v>
      </c>
      <c r="Z55" s="1565"/>
      <c r="AA55" s="1566"/>
      <c r="AB55" s="21"/>
    </row>
    <row r="56" spans="1:28" ht="12.75" hidden="1" customHeight="1">
      <c r="A56" s="882" t="str">
        <f t="shared" si="0"/>
        <v/>
      </c>
      <c r="B56" s="21"/>
      <c r="C56" s="651">
        <f>'VERİ GİRİŞİ'!A89</f>
        <v>0</v>
      </c>
      <c r="D56" s="1808">
        <f>'VERİ GİRİŞİ'!B89</f>
        <v>0</v>
      </c>
      <c r="E56" s="1808"/>
      <c r="F56" s="1808"/>
      <c r="G56" s="1808">
        <f>'VERİ GİRİŞİ'!F89</f>
        <v>0</v>
      </c>
      <c r="H56" s="1808"/>
      <c r="I56" s="1808"/>
      <c r="J56" s="1809">
        <f>'VERİ GİRİŞİ'!J89</f>
        <v>0</v>
      </c>
      <c r="K56" s="1809"/>
      <c r="L56" s="652">
        <f>'VERİ GİRİŞİ'!K89</f>
        <v>0</v>
      </c>
      <c r="M56" s="1806"/>
      <c r="N56" s="1807"/>
      <c r="O56" s="1565">
        <f t="shared" si="5"/>
        <v>0</v>
      </c>
      <c r="P56" s="1565"/>
      <c r="Q56" s="1566"/>
      <c r="R56" s="1806"/>
      <c r="S56" s="1807"/>
      <c r="T56" s="728">
        <f t="shared" si="6"/>
        <v>0</v>
      </c>
      <c r="U56" s="1111"/>
      <c r="V56" s="712">
        <f t="shared" si="7"/>
        <v>0</v>
      </c>
      <c r="W56" s="1806"/>
      <c r="X56" s="1807"/>
      <c r="Y56" s="1565">
        <f t="shared" si="8"/>
        <v>0</v>
      </c>
      <c r="Z56" s="1565"/>
      <c r="AA56" s="1566"/>
      <c r="AB56" s="21"/>
    </row>
    <row r="57" spans="1:28" ht="12.75" hidden="1" customHeight="1">
      <c r="A57" s="882" t="str">
        <f t="shared" si="0"/>
        <v/>
      </c>
      <c r="B57" s="21"/>
      <c r="C57" s="651">
        <f>'VERİ GİRİŞİ'!A90</f>
        <v>0</v>
      </c>
      <c r="D57" s="1808">
        <f>'VERİ GİRİŞİ'!B90</f>
        <v>0</v>
      </c>
      <c r="E57" s="1808"/>
      <c r="F57" s="1808"/>
      <c r="G57" s="1808">
        <f>'VERİ GİRİŞİ'!F90</f>
        <v>0</v>
      </c>
      <c r="H57" s="1808"/>
      <c r="I57" s="1808"/>
      <c r="J57" s="1809">
        <f>'VERİ GİRİŞİ'!J90</f>
        <v>0</v>
      </c>
      <c r="K57" s="1809"/>
      <c r="L57" s="652">
        <f>'VERİ GİRİŞİ'!K90</f>
        <v>0</v>
      </c>
      <c r="M57" s="1806"/>
      <c r="N57" s="1807"/>
      <c r="O57" s="1565">
        <f t="shared" si="5"/>
        <v>0</v>
      </c>
      <c r="P57" s="1565"/>
      <c r="Q57" s="1566"/>
      <c r="R57" s="1806"/>
      <c r="S57" s="1807"/>
      <c r="T57" s="728">
        <f t="shared" si="6"/>
        <v>0</v>
      </c>
      <c r="U57" s="1111"/>
      <c r="V57" s="712">
        <f t="shared" si="7"/>
        <v>0</v>
      </c>
      <c r="W57" s="1806"/>
      <c r="X57" s="1807"/>
      <c r="Y57" s="1565">
        <f t="shared" si="8"/>
        <v>0</v>
      </c>
      <c r="Z57" s="1565"/>
      <c r="AA57" s="1566"/>
      <c r="AB57" s="21"/>
    </row>
    <row r="58" spans="1:28" ht="12.75" hidden="1" customHeight="1">
      <c r="A58" s="882" t="str">
        <f t="shared" si="0"/>
        <v/>
      </c>
      <c r="B58" s="21"/>
      <c r="C58" s="651">
        <f>'VERİ GİRİŞİ'!A91</f>
        <v>0</v>
      </c>
      <c r="D58" s="1808">
        <f>'VERİ GİRİŞİ'!B91</f>
        <v>0</v>
      </c>
      <c r="E58" s="1808"/>
      <c r="F58" s="1808"/>
      <c r="G58" s="1808">
        <f>'VERİ GİRİŞİ'!F91</f>
        <v>0</v>
      </c>
      <c r="H58" s="1808"/>
      <c r="I58" s="1808"/>
      <c r="J58" s="1809">
        <f>'VERİ GİRİŞİ'!J91</f>
        <v>0</v>
      </c>
      <c r="K58" s="1809"/>
      <c r="L58" s="652">
        <f>'VERİ GİRİŞİ'!K91</f>
        <v>0</v>
      </c>
      <c r="M58" s="1806"/>
      <c r="N58" s="1807"/>
      <c r="O58" s="1565">
        <f t="shared" si="5"/>
        <v>0</v>
      </c>
      <c r="P58" s="1565"/>
      <c r="Q58" s="1566"/>
      <c r="R58" s="1806"/>
      <c r="S58" s="1807"/>
      <c r="T58" s="728">
        <f t="shared" si="6"/>
        <v>0</v>
      </c>
      <c r="U58" s="1111"/>
      <c r="V58" s="712">
        <f t="shared" si="7"/>
        <v>0</v>
      </c>
      <c r="W58" s="1806"/>
      <c r="X58" s="1807"/>
      <c r="Y58" s="1565">
        <f t="shared" si="8"/>
        <v>0</v>
      </c>
      <c r="Z58" s="1565"/>
      <c r="AA58" s="1566"/>
      <c r="AB58" s="21"/>
    </row>
    <row r="59" spans="1:28" ht="12.75" hidden="1" customHeight="1">
      <c r="A59" s="882" t="str">
        <f t="shared" si="0"/>
        <v/>
      </c>
      <c r="B59" s="21"/>
      <c r="C59" s="651">
        <f>'VERİ GİRİŞİ'!A92</f>
        <v>0</v>
      </c>
      <c r="D59" s="1808">
        <f>'VERİ GİRİŞİ'!B92</f>
        <v>0</v>
      </c>
      <c r="E59" s="1808"/>
      <c r="F59" s="1808"/>
      <c r="G59" s="1808">
        <f>'VERİ GİRİŞİ'!F92</f>
        <v>0</v>
      </c>
      <c r="H59" s="1808"/>
      <c r="I59" s="1808"/>
      <c r="J59" s="1809">
        <f>'VERİ GİRİŞİ'!J92</f>
        <v>0</v>
      </c>
      <c r="K59" s="1809"/>
      <c r="L59" s="652">
        <f>'VERİ GİRİŞİ'!K92</f>
        <v>0</v>
      </c>
      <c r="M59" s="1806"/>
      <c r="N59" s="1807"/>
      <c r="O59" s="1565">
        <f t="shared" si="5"/>
        <v>0</v>
      </c>
      <c r="P59" s="1565"/>
      <c r="Q59" s="1566"/>
      <c r="R59" s="1806"/>
      <c r="S59" s="1807"/>
      <c r="T59" s="728">
        <f t="shared" si="6"/>
        <v>0</v>
      </c>
      <c r="U59" s="1111"/>
      <c r="V59" s="712">
        <f t="shared" si="7"/>
        <v>0</v>
      </c>
      <c r="W59" s="1806"/>
      <c r="X59" s="1807"/>
      <c r="Y59" s="1565">
        <f t="shared" si="8"/>
        <v>0</v>
      </c>
      <c r="Z59" s="1565"/>
      <c r="AA59" s="1566"/>
      <c r="AB59" s="21"/>
    </row>
    <row r="60" spans="1:28" ht="12.75" hidden="1" customHeight="1">
      <c r="A60" s="882" t="str">
        <f t="shared" si="0"/>
        <v/>
      </c>
      <c r="B60" s="21"/>
      <c r="C60" s="651">
        <f>'VERİ GİRİŞİ'!A93</f>
        <v>0</v>
      </c>
      <c r="D60" s="1808">
        <f>'VERİ GİRİŞİ'!B93</f>
        <v>0</v>
      </c>
      <c r="E60" s="1808"/>
      <c r="F60" s="1808"/>
      <c r="G60" s="1808">
        <f>'VERİ GİRİŞİ'!F93</f>
        <v>0</v>
      </c>
      <c r="H60" s="1808"/>
      <c r="I60" s="1808"/>
      <c r="J60" s="1809">
        <f>'VERİ GİRİŞİ'!J93</f>
        <v>0</v>
      </c>
      <c r="K60" s="1809"/>
      <c r="L60" s="652">
        <f>'VERİ GİRİŞİ'!K93</f>
        <v>0</v>
      </c>
      <c r="M60" s="1806"/>
      <c r="N60" s="1807"/>
      <c r="O60" s="1565">
        <f t="shared" si="5"/>
        <v>0</v>
      </c>
      <c r="P60" s="1565"/>
      <c r="Q60" s="1566"/>
      <c r="R60" s="1806"/>
      <c r="S60" s="1807"/>
      <c r="T60" s="728">
        <f t="shared" si="6"/>
        <v>0</v>
      </c>
      <c r="U60" s="1111"/>
      <c r="V60" s="712">
        <f t="shared" si="7"/>
        <v>0</v>
      </c>
      <c r="W60" s="1806"/>
      <c r="X60" s="1807"/>
      <c r="Y60" s="1565">
        <f t="shared" si="8"/>
        <v>0</v>
      </c>
      <c r="Z60" s="1565"/>
      <c r="AA60" s="1566"/>
      <c r="AB60" s="21"/>
    </row>
    <row r="61" spans="1:28" ht="12.75" hidden="1" customHeight="1">
      <c r="A61" s="882" t="str">
        <f t="shared" si="0"/>
        <v/>
      </c>
      <c r="B61" s="21"/>
      <c r="C61" s="651">
        <f>'VERİ GİRİŞİ'!A94</f>
        <v>0</v>
      </c>
      <c r="D61" s="1808">
        <f>'VERİ GİRİŞİ'!B94</f>
        <v>0</v>
      </c>
      <c r="E61" s="1808"/>
      <c r="F61" s="1808"/>
      <c r="G61" s="1808">
        <f>'VERİ GİRİŞİ'!F94</f>
        <v>0</v>
      </c>
      <c r="H61" s="1808"/>
      <c r="I61" s="1808"/>
      <c r="J61" s="1809">
        <f>'VERİ GİRİŞİ'!J94</f>
        <v>0</v>
      </c>
      <c r="K61" s="1809"/>
      <c r="L61" s="652">
        <f>'VERİ GİRİŞİ'!K94</f>
        <v>0</v>
      </c>
      <c r="M61" s="1806"/>
      <c r="N61" s="1807"/>
      <c r="O61" s="1565">
        <f t="shared" si="5"/>
        <v>0</v>
      </c>
      <c r="P61" s="1565"/>
      <c r="Q61" s="1566"/>
      <c r="R61" s="1806"/>
      <c r="S61" s="1807"/>
      <c r="T61" s="728">
        <f t="shared" si="6"/>
        <v>0</v>
      </c>
      <c r="U61" s="1111"/>
      <c r="V61" s="712">
        <f t="shared" si="7"/>
        <v>0</v>
      </c>
      <c r="W61" s="1806"/>
      <c r="X61" s="1807"/>
      <c r="Y61" s="1565">
        <f t="shared" si="8"/>
        <v>0</v>
      </c>
      <c r="Z61" s="1565"/>
      <c r="AA61" s="1566"/>
      <c r="AB61" s="21"/>
    </row>
    <row r="62" spans="1:28" ht="12.75" hidden="1" customHeight="1">
      <c r="A62" s="882" t="str">
        <f t="shared" si="0"/>
        <v/>
      </c>
      <c r="B62" s="21"/>
      <c r="C62" s="651">
        <f>'VERİ GİRİŞİ'!A95</f>
        <v>0</v>
      </c>
      <c r="D62" s="1808">
        <f>'VERİ GİRİŞİ'!B95</f>
        <v>0</v>
      </c>
      <c r="E62" s="1808"/>
      <c r="F62" s="1808"/>
      <c r="G62" s="1808">
        <f>'VERİ GİRİŞİ'!F95</f>
        <v>0</v>
      </c>
      <c r="H62" s="1808"/>
      <c r="I62" s="1808"/>
      <c r="J62" s="1809">
        <f>'VERİ GİRİŞİ'!J95</f>
        <v>0</v>
      </c>
      <c r="K62" s="1809"/>
      <c r="L62" s="652">
        <f>'VERİ GİRİŞİ'!K95</f>
        <v>0</v>
      </c>
      <c r="M62" s="1806"/>
      <c r="N62" s="1807"/>
      <c r="O62" s="1565">
        <f t="shared" si="5"/>
        <v>0</v>
      </c>
      <c r="P62" s="1565"/>
      <c r="Q62" s="1566"/>
      <c r="R62" s="1806"/>
      <c r="S62" s="1807"/>
      <c r="T62" s="728">
        <f t="shared" si="6"/>
        <v>0</v>
      </c>
      <c r="U62" s="1111"/>
      <c r="V62" s="712">
        <f t="shared" si="7"/>
        <v>0</v>
      </c>
      <c r="W62" s="1806"/>
      <c r="X62" s="1807"/>
      <c r="Y62" s="1565">
        <f t="shared" si="8"/>
        <v>0</v>
      </c>
      <c r="Z62" s="1565"/>
      <c r="AA62" s="1566"/>
      <c r="AB62" s="21"/>
    </row>
    <row r="63" spans="1:28" ht="12.75" hidden="1" customHeight="1">
      <c r="A63" s="882" t="str">
        <f t="shared" si="0"/>
        <v/>
      </c>
      <c r="B63" s="21"/>
      <c r="C63" s="651">
        <f>'VERİ GİRİŞİ'!A96</f>
        <v>0</v>
      </c>
      <c r="D63" s="1808">
        <f>'VERİ GİRİŞİ'!B96</f>
        <v>0</v>
      </c>
      <c r="E63" s="1808"/>
      <c r="F63" s="1808"/>
      <c r="G63" s="1808">
        <f>'VERİ GİRİŞİ'!F96</f>
        <v>0</v>
      </c>
      <c r="H63" s="1808"/>
      <c r="I63" s="1808"/>
      <c r="J63" s="1809">
        <f>'VERİ GİRİŞİ'!J96</f>
        <v>0</v>
      </c>
      <c r="K63" s="1809"/>
      <c r="L63" s="652">
        <f>'VERİ GİRİŞİ'!K96</f>
        <v>0</v>
      </c>
      <c r="M63" s="1806"/>
      <c r="N63" s="1807"/>
      <c r="O63" s="1565">
        <f t="shared" si="5"/>
        <v>0</v>
      </c>
      <c r="P63" s="1565"/>
      <c r="Q63" s="1566"/>
      <c r="R63" s="1806"/>
      <c r="S63" s="1807"/>
      <c r="T63" s="728">
        <f t="shared" si="6"/>
        <v>0</v>
      </c>
      <c r="U63" s="1111"/>
      <c r="V63" s="712">
        <f t="shared" si="7"/>
        <v>0</v>
      </c>
      <c r="W63" s="1806"/>
      <c r="X63" s="1807"/>
      <c r="Y63" s="1565">
        <f t="shared" si="8"/>
        <v>0</v>
      </c>
      <c r="Z63" s="1565"/>
      <c r="AA63" s="1566"/>
      <c r="AB63" s="21"/>
    </row>
    <row r="64" spans="1:28" ht="12.75" hidden="1" customHeight="1">
      <c r="A64" s="882" t="str">
        <f t="shared" si="0"/>
        <v/>
      </c>
      <c r="B64" s="21"/>
      <c r="C64" s="651">
        <f>'VERİ GİRİŞİ'!A97</f>
        <v>0</v>
      </c>
      <c r="D64" s="1808">
        <f>'VERİ GİRİŞİ'!B97</f>
        <v>0</v>
      </c>
      <c r="E64" s="1808"/>
      <c r="F64" s="1808"/>
      <c r="G64" s="1808">
        <f>'VERİ GİRİŞİ'!F97</f>
        <v>0</v>
      </c>
      <c r="H64" s="1808"/>
      <c r="I64" s="1808"/>
      <c r="J64" s="1809">
        <f>'VERİ GİRİŞİ'!J97</f>
        <v>0</v>
      </c>
      <c r="K64" s="1809"/>
      <c r="L64" s="652">
        <f>'VERİ GİRİŞİ'!K97</f>
        <v>0</v>
      </c>
      <c r="M64" s="1806"/>
      <c r="N64" s="1807"/>
      <c r="O64" s="1565">
        <f t="shared" si="5"/>
        <v>0</v>
      </c>
      <c r="P64" s="1565"/>
      <c r="Q64" s="1566"/>
      <c r="R64" s="1806"/>
      <c r="S64" s="1807"/>
      <c r="T64" s="728">
        <f t="shared" si="6"/>
        <v>0</v>
      </c>
      <c r="U64" s="1111"/>
      <c r="V64" s="712">
        <f t="shared" si="7"/>
        <v>0</v>
      </c>
      <c r="W64" s="1806"/>
      <c r="X64" s="1807"/>
      <c r="Y64" s="1565">
        <f t="shared" si="8"/>
        <v>0</v>
      </c>
      <c r="Z64" s="1565"/>
      <c r="AA64" s="1566"/>
      <c r="AB64" s="21"/>
    </row>
    <row r="65" spans="1:28" ht="12.75" hidden="1" customHeight="1">
      <c r="A65" s="882" t="str">
        <f t="shared" si="0"/>
        <v/>
      </c>
      <c r="B65" s="21"/>
      <c r="C65" s="651">
        <f>'VERİ GİRİŞİ'!A98</f>
        <v>0</v>
      </c>
      <c r="D65" s="1808">
        <f>'VERİ GİRİŞİ'!B98</f>
        <v>0</v>
      </c>
      <c r="E65" s="1808"/>
      <c r="F65" s="1808"/>
      <c r="G65" s="1808">
        <f>'VERİ GİRİŞİ'!F98</f>
        <v>0</v>
      </c>
      <c r="H65" s="1808"/>
      <c r="I65" s="1808"/>
      <c r="J65" s="1809">
        <f>'VERİ GİRİŞİ'!J98</f>
        <v>0</v>
      </c>
      <c r="K65" s="1809"/>
      <c r="L65" s="652">
        <f>'VERİ GİRİŞİ'!K98</f>
        <v>0</v>
      </c>
      <c r="M65" s="1806"/>
      <c r="N65" s="1807"/>
      <c r="O65" s="1565">
        <f t="shared" si="5"/>
        <v>0</v>
      </c>
      <c r="P65" s="1565"/>
      <c r="Q65" s="1566"/>
      <c r="R65" s="1806"/>
      <c r="S65" s="1807"/>
      <c r="T65" s="728">
        <f t="shared" si="6"/>
        <v>0</v>
      </c>
      <c r="U65" s="1111"/>
      <c r="V65" s="712">
        <f t="shared" si="7"/>
        <v>0</v>
      </c>
      <c r="W65" s="1806"/>
      <c r="X65" s="1807"/>
      <c r="Y65" s="1565">
        <f t="shared" si="8"/>
        <v>0</v>
      </c>
      <c r="Z65" s="1565"/>
      <c r="AA65" s="1566"/>
      <c r="AB65" s="21"/>
    </row>
    <row r="66" spans="1:28" ht="12.75" hidden="1" customHeight="1">
      <c r="A66" s="882" t="str">
        <f t="shared" si="0"/>
        <v/>
      </c>
      <c r="B66" s="21"/>
      <c r="C66" s="651">
        <f>'VERİ GİRİŞİ'!A99</f>
        <v>0</v>
      </c>
      <c r="D66" s="1808">
        <f>'VERİ GİRİŞİ'!B99</f>
        <v>0</v>
      </c>
      <c r="E66" s="1808"/>
      <c r="F66" s="1808"/>
      <c r="G66" s="1808">
        <f>'VERİ GİRİŞİ'!F99</f>
        <v>0</v>
      </c>
      <c r="H66" s="1808"/>
      <c r="I66" s="1808"/>
      <c r="J66" s="1809">
        <f>'VERİ GİRİŞİ'!J99</f>
        <v>0</v>
      </c>
      <c r="K66" s="1809"/>
      <c r="L66" s="652">
        <f>'VERİ GİRİŞİ'!K99</f>
        <v>0</v>
      </c>
      <c r="M66" s="1806"/>
      <c r="N66" s="1807"/>
      <c r="O66" s="1565">
        <f t="shared" si="5"/>
        <v>0</v>
      </c>
      <c r="P66" s="1565"/>
      <c r="Q66" s="1566"/>
      <c r="R66" s="1806"/>
      <c r="S66" s="1807"/>
      <c r="T66" s="728">
        <f t="shared" si="6"/>
        <v>0</v>
      </c>
      <c r="U66" s="1111"/>
      <c r="V66" s="712">
        <f t="shared" si="7"/>
        <v>0</v>
      </c>
      <c r="W66" s="1806"/>
      <c r="X66" s="1807"/>
      <c r="Y66" s="1565">
        <f t="shared" si="8"/>
        <v>0</v>
      </c>
      <c r="Z66" s="1565"/>
      <c r="AA66" s="1566"/>
      <c r="AB66" s="21"/>
    </row>
    <row r="67" spans="1:28" ht="12.75" hidden="1" customHeight="1">
      <c r="A67" s="882" t="str">
        <f t="shared" si="0"/>
        <v/>
      </c>
      <c r="B67" s="21"/>
      <c r="C67" s="651">
        <f>'VERİ GİRİŞİ'!A100</f>
        <v>0</v>
      </c>
      <c r="D67" s="1808">
        <f>'VERİ GİRİŞİ'!B100</f>
        <v>0</v>
      </c>
      <c r="E67" s="1808"/>
      <c r="F67" s="1808"/>
      <c r="G67" s="1808">
        <f>'VERİ GİRİŞİ'!F100</f>
        <v>0</v>
      </c>
      <c r="H67" s="1808"/>
      <c r="I67" s="1808"/>
      <c r="J67" s="1809">
        <f>'VERİ GİRİŞİ'!J100</f>
        <v>0</v>
      </c>
      <c r="K67" s="1809"/>
      <c r="L67" s="652">
        <f>'VERİ GİRİŞİ'!K100</f>
        <v>0</v>
      </c>
      <c r="M67" s="1806"/>
      <c r="N67" s="1807"/>
      <c r="O67" s="1565">
        <f t="shared" si="5"/>
        <v>0</v>
      </c>
      <c r="P67" s="1565"/>
      <c r="Q67" s="1566"/>
      <c r="R67" s="1806"/>
      <c r="S67" s="1807"/>
      <c r="T67" s="728">
        <f t="shared" si="6"/>
        <v>0</v>
      </c>
      <c r="U67" s="1111"/>
      <c r="V67" s="712">
        <f t="shared" si="7"/>
        <v>0</v>
      </c>
      <c r="W67" s="1806"/>
      <c r="X67" s="1807"/>
      <c r="Y67" s="1565">
        <f t="shared" si="8"/>
        <v>0</v>
      </c>
      <c r="Z67" s="1565"/>
      <c r="AA67" s="1566"/>
      <c r="AB67" s="21"/>
    </row>
    <row r="68" spans="1:28" ht="12.75" hidden="1" customHeight="1">
      <c r="A68" s="882" t="str">
        <f t="shared" si="0"/>
        <v/>
      </c>
      <c r="B68" s="21"/>
      <c r="C68" s="651">
        <f>'VERİ GİRİŞİ'!A101</f>
        <v>0</v>
      </c>
      <c r="D68" s="1808">
        <f>'VERİ GİRİŞİ'!B101</f>
        <v>0</v>
      </c>
      <c r="E68" s="1808"/>
      <c r="F68" s="1808"/>
      <c r="G68" s="1808">
        <f>'VERİ GİRİŞİ'!F101</f>
        <v>0</v>
      </c>
      <c r="H68" s="1808"/>
      <c r="I68" s="1808"/>
      <c r="J68" s="1809">
        <f>'VERİ GİRİŞİ'!J101</f>
        <v>0</v>
      </c>
      <c r="K68" s="1809"/>
      <c r="L68" s="652">
        <f>'VERİ GİRİŞİ'!K101</f>
        <v>0</v>
      </c>
      <c r="M68" s="1806"/>
      <c r="N68" s="1807"/>
      <c r="O68" s="1565">
        <f t="shared" si="5"/>
        <v>0</v>
      </c>
      <c r="P68" s="1565"/>
      <c r="Q68" s="1566"/>
      <c r="R68" s="1806"/>
      <c r="S68" s="1807"/>
      <c r="T68" s="728">
        <f t="shared" si="6"/>
        <v>0</v>
      </c>
      <c r="U68" s="1111"/>
      <c r="V68" s="712">
        <f t="shared" si="7"/>
        <v>0</v>
      </c>
      <c r="W68" s="1806"/>
      <c r="X68" s="1807"/>
      <c r="Y68" s="1565">
        <f t="shared" si="8"/>
        <v>0</v>
      </c>
      <c r="Z68" s="1565"/>
      <c r="AA68" s="1566"/>
      <c r="AB68" s="21"/>
    </row>
    <row r="69" spans="1:28" ht="12.75" hidden="1" customHeight="1">
      <c r="A69" s="882" t="str">
        <f t="shared" si="0"/>
        <v/>
      </c>
      <c r="B69" s="21"/>
      <c r="C69" s="651">
        <f>'VERİ GİRİŞİ'!A102</f>
        <v>0</v>
      </c>
      <c r="D69" s="1808">
        <f>'VERİ GİRİŞİ'!B102</f>
        <v>0</v>
      </c>
      <c r="E69" s="1808"/>
      <c r="F69" s="1808"/>
      <c r="G69" s="1808">
        <f>'VERİ GİRİŞİ'!F102</f>
        <v>0</v>
      </c>
      <c r="H69" s="1808"/>
      <c r="I69" s="1808"/>
      <c r="J69" s="1809">
        <f>'VERİ GİRİŞİ'!J102</f>
        <v>0</v>
      </c>
      <c r="K69" s="1809"/>
      <c r="L69" s="652">
        <f>'VERİ GİRİŞİ'!K102</f>
        <v>0</v>
      </c>
      <c r="M69" s="1806"/>
      <c r="N69" s="1807"/>
      <c r="O69" s="1565">
        <f t="shared" si="5"/>
        <v>0</v>
      </c>
      <c r="P69" s="1565"/>
      <c r="Q69" s="1566"/>
      <c r="R69" s="1806"/>
      <c r="S69" s="1807"/>
      <c r="T69" s="728">
        <f t="shared" si="6"/>
        <v>0</v>
      </c>
      <c r="U69" s="1111"/>
      <c r="V69" s="712">
        <f t="shared" si="7"/>
        <v>0</v>
      </c>
      <c r="W69" s="1806"/>
      <c r="X69" s="1807"/>
      <c r="Y69" s="1565">
        <f t="shared" si="8"/>
        <v>0</v>
      </c>
      <c r="Z69" s="1565"/>
      <c r="AA69" s="1566"/>
      <c r="AB69" s="21"/>
    </row>
    <row r="70" spans="1:28" ht="12.75" hidden="1" customHeight="1">
      <c r="A70" s="882" t="str">
        <f t="shared" si="0"/>
        <v/>
      </c>
      <c r="B70" s="21"/>
      <c r="C70" s="651">
        <f>'VERİ GİRİŞİ'!A103</f>
        <v>0</v>
      </c>
      <c r="D70" s="1808">
        <f>'VERİ GİRİŞİ'!B103</f>
        <v>0</v>
      </c>
      <c r="E70" s="1808"/>
      <c r="F70" s="1808"/>
      <c r="G70" s="1808">
        <f>'VERİ GİRİŞİ'!F103</f>
        <v>0</v>
      </c>
      <c r="H70" s="1808"/>
      <c r="I70" s="1808"/>
      <c r="J70" s="1809">
        <f>'VERİ GİRİŞİ'!J103</f>
        <v>0</v>
      </c>
      <c r="K70" s="1809"/>
      <c r="L70" s="652">
        <f>'VERİ GİRİŞİ'!K103</f>
        <v>0</v>
      </c>
      <c r="M70" s="1806"/>
      <c r="N70" s="1807"/>
      <c r="O70" s="1565">
        <f t="shared" si="5"/>
        <v>0</v>
      </c>
      <c r="P70" s="1565"/>
      <c r="Q70" s="1566"/>
      <c r="R70" s="1806"/>
      <c r="S70" s="1807"/>
      <c r="T70" s="728">
        <f t="shared" si="6"/>
        <v>0</v>
      </c>
      <c r="U70" s="1111"/>
      <c r="V70" s="712">
        <f t="shared" si="7"/>
        <v>0</v>
      </c>
      <c r="W70" s="1806"/>
      <c r="X70" s="1807"/>
      <c r="Y70" s="1565">
        <f t="shared" si="8"/>
        <v>0</v>
      </c>
      <c r="Z70" s="1565"/>
      <c r="AA70" s="1566"/>
      <c r="AB70" s="21"/>
    </row>
    <row r="71" spans="1:28" ht="12.75" hidden="1" customHeight="1">
      <c r="A71" s="882" t="str">
        <f t="shared" si="0"/>
        <v/>
      </c>
      <c r="B71" s="21"/>
      <c r="C71" s="651">
        <f>'VERİ GİRİŞİ'!A104</f>
        <v>0</v>
      </c>
      <c r="D71" s="1808">
        <f>'VERİ GİRİŞİ'!B104</f>
        <v>0</v>
      </c>
      <c r="E71" s="1808"/>
      <c r="F71" s="1808"/>
      <c r="G71" s="1808">
        <f>'VERİ GİRİŞİ'!F104</f>
        <v>0</v>
      </c>
      <c r="H71" s="1808"/>
      <c r="I71" s="1808"/>
      <c r="J71" s="1809">
        <f>'VERİ GİRİŞİ'!J104</f>
        <v>0</v>
      </c>
      <c r="K71" s="1809"/>
      <c r="L71" s="652">
        <f>'VERİ GİRİŞİ'!K104</f>
        <v>0</v>
      </c>
      <c r="M71" s="1806"/>
      <c r="N71" s="1807"/>
      <c r="O71" s="1565">
        <f t="shared" si="5"/>
        <v>0</v>
      </c>
      <c r="P71" s="1565"/>
      <c r="Q71" s="1566"/>
      <c r="R71" s="1806"/>
      <c r="S71" s="1807"/>
      <c r="T71" s="728">
        <f t="shared" si="6"/>
        <v>0</v>
      </c>
      <c r="U71" s="1111"/>
      <c r="V71" s="712">
        <f t="shared" si="7"/>
        <v>0</v>
      </c>
      <c r="W71" s="1806"/>
      <c r="X71" s="1807"/>
      <c r="Y71" s="1565">
        <f t="shared" si="8"/>
        <v>0</v>
      </c>
      <c r="Z71" s="1565"/>
      <c r="AA71" s="1566"/>
      <c r="AB71" s="21"/>
    </row>
    <row r="72" spans="1:28" ht="12.75" hidden="1" customHeight="1">
      <c r="A72" s="882" t="str">
        <f t="shared" si="0"/>
        <v/>
      </c>
      <c r="B72" s="21"/>
      <c r="C72" s="651">
        <f>'VERİ GİRİŞİ'!A105</f>
        <v>0</v>
      </c>
      <c r="D72" s="1808">
        <f>'VERİ GİRİŞİ'!B105</f>
        <v>0</v>
      </c>
      <c r="E72" s="1808"/>
      <c r="F72" s="1808"/>
      <c r="G72" s="1808">
        <f>'VERİ GİRİŞİ'!F105</f>
        <v>0</v>
      </c>
      <c r="H72" s="1808"/>
      <c r="I72" s="1808"/>
      <c r="J72" s="1809">
        <f>'VERİ GİRİŞİ'!J105</f>
        <v>0</v>
      </c>
      <c r="K72" s="1809"/>
      <c r="L72" s="652">
        <f>'VERİ GİRİŞİ'!K105</f>
        <v>0</v>
      </c>
      <c r="M72" s="1806"/>
      <c r="N72" s="1807"/>
      <c r="O72" s="1565">
        <f t="shared" si="5"/>
        <v>0</v>
      </c>
      <c r="P72" s="1565"/>
      <c r="Q72" s="1566"/>
      <c r="R72" s="1806"/>
      <c r="S72" s="1807"/>
      <c r="T72" s="728">
        <f t="shared" si="6"/>
        <v>0</v>
      </c>
      <c r="U72" s="1111"/>
      <c r="V72" s="712">
        <f t="shared" si="7"/>
        <v>0</v>
      </c>
      <c r="W72" s="1806"/>
      <c r="X72" s="1807"/>
      <c r="Y72" s="1565">
        <f t="shared" si="8"/>
        <v>0</v>
      </c>
      <c r="Z72" s="1565"/>
      <c r="AA72" s="1566"/>
      <c r="AB72" s="21"/>
    </row>
    <row r="73" spans="1:28" ht="12.75" hidden="1" customHeight="1">
      <c r="A73" s="882" t="str">
        <f t="shared" si="0"/>
        <v/>
      </c>
      <c r="B73" s="21"/>
      <c r="C73" s="651">
        <f>'VERİ GİRİŞİ'!A106</f>
        <v>0</v>
      </c>
      <c r="D73" s="1808">
        <f>'VERİ GİRİŞİ'!B106</f>
        <v>0</v>
      </c>
      <c r="E73" s="1808"/>
      <c r="F73" s="1808"/>
      <c r="G73" s="1808">
        <f>'VERİ GİRİŞİ'!F106</f>
        <v>0</v>
      </c>
      <c r="H73" s="1808"/>
      <c r="I73" s="1808"/>
      <c r="J73" s="1809">
        <f>'VERİ GİRİŞİ'!J106</f>
        <v>0</v>
      </c>
      <c r="K73" s="1809"/>
      <c r="L73" s="652">
        <f>'VERİ GİRİŞİ'!K106</f>
        <v>0</v>
      </c>
      <c r="M73" s="1806"/>
      <c r="N73" s="1807"/>
      <c r="O73" s="1565">
        <f t="shared" si="5"/>
        <v>0</v>
      </c>
      <c r="P73" s="1565"/>
      <c r="Q73" s="1566"/>
      <c r="R73" s="1806"/>
      <c r="S73" s="1807"/>
      <c r="T73" s="728">
        <f t="shared" si="6"/>
        <v>0</v>
      </c>
      <c r="U73" s="1111"/>
      <c r="V73" s="712">
        <f t="shared" si="7"/>
        <v>0</v>
      </c>
      <c r="W73" s="1806"/>
      <c r="X73" s="1807"/>
      <c r="Y73" s="1565">
        <f t="shared" si="8"/>
        <v>0</v>
      </c>
      <c r="Z73" s="1565"/>
      <c r="AA73" s="1566"/>
      <c r="AB73" s="21"/>
    </row>
    <row r="74" spans="1:28" ht="12.75" hidden="1" customHeight="1">
      <c r="A74" s="882" t="str">
        <f t="shared" ref="A74:A111" si="9">IF(ISTEXT(D74),1,"")</f>
        <v/>
      </c>
      <c r="B74" s="21"/>
      <c r="C74" s="651">
        <f>'VERİ GİRİŞİ'!A107</f>
        <v>0</v>
      </c>
      <c r="D74" s="1808">
        <f>'VERİ GİRİŞİ'!B107</f>
        <v>0</v>
      </c>
      <c r="E74" s="1808"/>
      <c r="F74" s="1808"/>
      <c r="G74" s="1808">
        <f>'VERİ GİRİŞİ'!F107</f>
        <v>0</v>
      </c>
      <c r="H74" s="1808"/>
      <c r="I74" s="1808"/>
      <c r="J74" s="1809">
        <f>'VERİ GİRİŞİ'!J107</f>
        <v>0</v>
      </c>
      <c r="K74" s="1809"/>
      <c r="L74" s="652">
        <f>'VERİ GİRİŞİ'!K107</f>
        <v>0</v>
      </c>
      <c r="M74" s="1806"/>
      <c r="N74" s="1807"/>
      <c r="O74" s="1565">
        <f t="shared" si="5"/>
        <v>0</v>
      </c>
      <c r="P74" s="1565"/>
      <c r="Q74" s="1566"/>
      <c r="R74" s="1806"/>
      <c r="S74" s="1807"/>
      <c r="T74" s="728">
        <f t="shared" si="6"/>
        <v>0</v>
      </c>
      <c r="U74" s="1111"/>
      <c r="V74" s="712">
        <f t="shared" si="7"/>
        <v>0</v>
      </c>
      <c r="W74" s="1806"/>
      <c r="X74" s="1807"/>
      <c r="Y74" s="1565">
        <f t="shared" si="8"/>
        <v>0</v>
      </c>
      <c r="Z74" s="1565"/>
      <c r="AA74" s="1566"/>
      <c r="AB74" s="21"/>
    </row>
    <row r="75" spans="1:28" ht="12.75" hidden="1" customHeight="1">
      <c r="A75" s="882" t="str">
        <f t="shared" si="9"/>
        <v/>
      </c>
      <c r="B75" s="21"/>
      <c r="C75" s="651">
        <f>'VERİ GİRİŞİ'!A108</f>
        <v>0</v>
      </c>
      <c r="D75" s="1808">
        <f>'VERİ GİRİŞİ'!B108</f>
        <v>0</v>
      </c>
      <c r="E75" s="1808"/>
      <c r="F75" s="1808"/>
      <c r="G75" s="1808">
        <f>'VERİ GİRİŞİ'!F108</f>
        <v>0</v>
      </c>
      <c r="H75" s="1808"/>
      <c r="I75" s="1808"/>
      <c r="J75" s="1809">
        <f>'VERİ GİRİŞİ'!J108</f>
        <v>0</v>
      </c>
      <c r="K75" s="1809"/>
      <c r="L75" s="652">
        <f>'VERİ GİRİŞİ'!K108</f>
        <v>0</v>
      </c>
      <c r="M75" s="1806"/>
      <c r="N75" s="1807"/>
      <c r="O75" s="1565">
        <f t="shared" si="5"/>
        <v>0</v>
      </c>
      <c r="P75" s="1565"/>
      <c r="Q75" s="1566"/>
      <c r="R75" s="1806"/>
      <c r="S75" s="1807"/>
      <c r="T75" s="728">
        <f t="shared" si="6"/>
        <v>0</v>
      </c>
      <c r="U75" s="1111"/>
      <c r="V75" s="712">
        <f t="shared" si="7"/>
        <v>0</v>
      </c>
      <c r="W75" s="1806"/>
      <c r="X75" s="1807"/>
      <c r="Y75" s="1565">
        <f t="shared" si="8"/>
        <v>0</v>
      </c>
      <c r="Z75" s="1565"/>
      <c r="AA75" s="1566"/>
      <c r="AB75" s="21"/>
    </row>
    <row r="76" spans="1:28" ht="12.75" hidden="1" customHeight="1">
      <c r="A76" s="882" t="str">
        <f t="shared" si="9"/>
        <v/>
      </c>
      <c r="B76" s="21"/>
      <c r="C76" s="651">
        <f>'VERİ GİRİŞİ'!A109</f>
        <v>0</v>
      </c>
      <c r="D76" s="1808">
        <f>'VERİ GİRİŞİ'!B109</f>
        <v>0</v>
      </c>
      <c r="E76" s="1808"/>
      <c r="F76" s="1808"/>
      <c r="G76" s="1808">
        <f>'VERİ GİRİŞİ'!F109</f>
        <v>0</v>
      </c>
      <c r="H76" s="1808"/>
      <c r="I76" s="1808"/>
      <c r="J76" s="1809">
        <f>'VERİ GİRİŞİ'!J109</f>
        <v>0</v>
      </c>
      <c r="K76" s="1809"/>
      <c r="L76" s="652">
        <f>'VERİ GİRİŞİ'!K109</f>
        <v>0</v>
      </c>
      <c r="M76" s="1806"/>
      <c r="N76" s="1807"/>
      <c r="O76" s="1565">
        <f t="shared" si="5"/>
        <v>0</v>
      </c>
      <c r="P76" s="1565"/>
      <c r="Q76" s="1566"/>
      <c r="R76" s="1806"/>
      <c r="S76" s="1807"/>
      <c r="T76" s="728">
        <f t="shared" si="6"/>
        <v>0</v>
      </c>
      <c r="U76" s="1111"/>
      <c r="V76" s="712">
        <f t="shared" si="7"/>
        <v>0</v>
      </c>
      <c r="W76" s="1806"/>
      <c r="X76" s="1807"/>
      <c r="Y76" s="1565">
        <f t="shared" si="8"/>
        <v>0</v>
      </c>
      <c r="Z76" s="1565"/>
      <c r="AA76" s="1566"/>
      <c r="AB76" s="21"/>
    </row>
    <row r="77" spans="1:28" ht="12.75" hidden="1" customHeight="1">
      <c r="A77" s="882" t="str">
        <f t="shared" si="9"/>
        <v/>
      </c>
      <c r="B77" s="21"/>
      <c r="C77" s="651">
        <f>'VERİ GİRİŞİ'!A110</f>
        <v>0</v>
      </c>
      <c r="D77" s="1808">
        <f>'VERİ GİRİŞİ'!B110</f>
        <v>0</v>
      </c>
      <c r="E77" s="1808"/>
      <c r="F77" s="1808"/>
      <c r="G77" s="1808">
        <f>'VERİ GİRİŞİ'!F110</f>
        <v>0</v>
      </c>
      <c r="H77" s="1808"/>
      <c r="I77" s="1808"/>
      <c r="J77" s="1809">
        <f>'VERİ GİRİŞİ'!J110</f>
        <v>0</v>
      </c>
      <c r="K77" s="1809"/>
      <c r="L77" s="652">
        <f>'VERİ GİRİŞİ'!K110</f>
        <v>0</v>
      </c>
      <c r="M77" s="1806"/>
      <c r="N77" s="1807"/>
      <c r="O77" s="1565">
        <f t="shared" si="5"/>
        <v>0</v>
      </c>
      <c r="P77" s="1565"/>
      <c r="Q77" s="1566"/>
      <c r="R77" s="1806"/>
      <c r="S77" s="1807"/>
      <c r="T77" s="728">
        <f t="shared" si="6"/>
        <v>0</v>
      </c>
      <c r="U77" s="1111"/>
      <c r="V77" s="712">
        <f t="shared" si="7"/>
        <v>0</v>
      </c>
      <c r="W77" s="1806"/>
      <c r="X77" s="1807"/>
      <c r="Y77" s="1565">
        <f t="shared" si="8"/>
        <v>0</v>
      </c>
      <c r="Z77" s="1565"/>
      <c r="AA77" s="1566"/>
      <c r="AB77" s="21"/>
    </row>
    <row r="78" spans="1:28" ht="12.75" hidden="1" customHeight="1">
      <c r="A78" s="882" t="str">
        <f t="shared" si="9"/>
        <v/>
      </c>
      <c r="B78" s="21"/>
      <c r="C78" s="651">
        <f>'VERİ GİRİŞİ'!A111</f>
        <v>0</v>
      </c>
      <c r="D78" s="1808">
        <f>'VERİ GİRİŞİ'!B111</f>
        <v>0</v>
      </c>
      <c r="E78" s="1808"/>
      <c r="F78" s="1808"/>
      <c r="G78" s="1808">
        <f>'VERİ GİRİŞİ'!F111</f>
        <v>0</v>
      </c>
      <c r="H78" s="1808"/>
      <c r="I78" s="1808"/>
      <c r="J78" s="1809">
        <f>'VERİ GİRİŞİ'!J111</f>
        <v>0</v>
      </c>
      <c r="K78" s="1809"/>
      <c r="L78" s="652">
        <f>'VERİ GİRİŞİ'!K111</f>
        <v>0</v>
      </c>
      <c r="M78" s="1806"/>
      <c r="N78" s="1807"/>
      <c r="O78" s="1565">
        <f t="shared" si="5"/>
        <v>0</v>
      </c>
      <c r="P78" s="1565"/>
      <c r="Q78" s="1566"/>
      <c r="R78" s="1806"/>
      <c r="S78" s="1807"/>
      <c r="T78" s="728">
        <f t="shared" si="6"/>
        <v>0</v>
      </c>
      <c r="U78" s="1111"/>
      <c r="V78" s="712">
        <f t="shared" si="7"/>
        <v>0</v>
      </c>
      <c r="W78" s="1806"/>
      <c r="X78" s="1807"/>
      <c r="Y78" s="1565">
        <f t="shared" si="8"/>
        <v>0</v>
      </c>
      <c r="Z78" s="1565"/>
      <c r="AA78" s="1566"/>
      <c r="AB78" s="21"/>
    </row>
    <row r="79" spans="1:28" ht="12.75" hidden="1" customHeight="1">
      <c r="A79" s="882" t="str">
        <f t="shared" si="9"/>
        <v/>
      </c>
      <c r="B79" s="21"/>
      <c r="C79" s="651">
        <f>'VERİ GİRİŞİ'!A112</f>
        <v>0</v>
      </c>
      <c r="D79" s="1808">
        <f>'VERİ GİRİŞİ'!B112</f>
        <v>0</v>
      </c>
      <c r="E79" s="1808"/>
      <c r="F79" s="1808"/>
      <c r="G79" s="1808">
        <f>'VERİ GİRİŞİ'!F112</f>
        <v>0</v>
      </c>
      <c r="H79" s="1808"/>
      <c r="I79" s="1808"/>
      <c r="J79" s="1809">
        <f>'VERİ GİRİŞİ'!J112</f>
        <v>0</v>
      </c>
      <c r="K79" s="1809"/>
      <c r="L79" s="652">
        <f>'VERİ GİRİŞİ'!K112</f>
        <v>0</v>
      </c>
      <c r="M79" s="1806"/>
      <c r="N79" s="1807"/>
      <c r="O79" s="1565">
        <f t="shared" si="5"/>
        <v>0</v>
      </c>
      <c r="P79" s="1565"/>
      <c r="Q79" s="1566"/>
      <c r="R79" s="1806"/>
      <c r="S79" s="1807"/>
      <c r="T79" s="728">
        <f t="shared" si="6"/>
        <v>0</v>
      </c>
      <c r="U79" s="1111"/>
      <c r="V79" s="712">
        <f t="shared" si="7"/>
        <v>0</v>
      </c>
      <c r="W79" s="1806"/>
      <c r="X79" s="1807"/>
      <c r="Y79" s="1565">
        <f t="shared" si="8"/>
        <v>0</v>
      </c>
      <c r="Z79" s="1565"/>
      <c r="AA79" s="1566"/>
      <c r="AB79" s="21"/>
    </row>
    <row r="80" spans="1:28" ht="12.75" hidden="1" customHeight="1">
      <c r="A80" s="882" t="str">
        <f t="shared" si="9"/>
        <v/>
      </c>
      <c r="B80" s="21"/>
      <c r="C80" s="651">
        <f>'VERİ GİRİŞİ'!A113</f>
        <v>0</v>
      </c>
      <c r="D80" s="1808">
        <f>'VERİ GİRİŞİ'!B113</f>
        <v>0</v>
      </c>
      <c r="E80" s="1808"/>
      <c r="F80" s="1808"/>
      <c r="G80" s="1808">
        <f>'VERİ GİRİŞİ'!F113</f>
        <v>0</v>
      </c>
      <c r="H80" s="1808"/>
      <c r="I80" s="1808"/>
      <c r="J80" s="1809">
        <f>'VERİ GİRİŞİ'!J113</f>
        <v>0</v>
      </c>
      <c r="K80" s="1809"/>
      <c r="L80" s="652">
        <f>'VERİ GİRİŞİ'!K113</f>
        <v>0</v>
      </c>
      <c r="M80" s="1806"/>
      <c r="N80" s="1807"/>
      <c r="O80" s="1565">
        <f t="shared" si="5"/>
        <v>0</v>
      </c>
      <c r="P80" s="1565"/>
      <c r="Q80" s="1566"/>
      <c r="R80" s="1806"/>
      <c r="S80" s="1807"/>
      <c r="T80" s="728">
        <f t="shared" si="6"/>
        <v>0</v>
      </c>
      <c r="U80" s="1111"/>
      <c r="V80" s="712">
        <f t="shared" si="7"/>
        <v>0</v>
      </c>
      <c r="W80" s="1806"/>
      <c r="X80" s="1807"/>
      <c r="Y80" s="1565">
        <f t="shared" si="8"/>
        <v>0</v>
      </c>
      <c r="Z80" s="1565"/>
      <c r="AA80" s="1566"/>
      <c r="AB80" s="21"/>
    </row>
    <row r="81" spans="1:28" ht="12.75" hidden="1" customHeight="1">
      <c r="A81" s="882" t="str">
        <f t="shared" si="9"/>
        <v/>
      </c>
      <c r="B81" s="21"/>
      <c r="C81" s="651">
        <f>'VERİ GİRİŞİ'!A114</f>
        <v>0</v>
      </c>
      <c r="D81" s="1808">
        <f>'VERİ GİRİŞİ'!B114</f>
        <v>0</v>
      </c>
      <c r="E81" s="1808"/>
      <c r="F81" s="1808"/>
      <c r="G81" s="1808">
        <f>'VERİ GİRİŞİ'!F114</f>
        <v>0</v>
      </c>
      <c r="H81" s="1808"/>
      <c r="I81" s="1808"/>
      <c r="J81" s="1809">
        <f>'VERİ GİRİŞİ'!J114</f>
        <v>0</v>
      </c>
      <c r="K81" s="1809"/>
      <c r="L81" s="652">
        <f>'VERİ GİRİŞİ'!K114</f>
        <v>0</v>
      </c>
      <c r="M81" s="1806"/>
      <c r="N81" s="1807"/>
      <c r="O81" s="1565">
        <f t="shared" si="5"/>
        <v>0</v>
      </c>
      <c r="P81" s="1565"/>
      <c r="Q81" s="1566"/>
      <c r="R81" s="1806"/>
      <c r="S81" s="1807"/>
      <c r="T81" s="728">
        <f t="shared" si="6"/>
        <v>0</v>
      </c>
      <c r="U81" s="1111"/>
      <c r="V81" s="712">
        <f t="shared" si="7"/>
        <v>0</v>
      </c>
      <c r="W81" s="1806"/>
      <c r="X81" s="1807"/>
      <c r="Y81" s="1565">
        <f t="shared" si="8"/>
        <v>0</v>
      </c>
      <c r="Z81" s="1565"/>
      <c r="AA81" s="1566"/>
      <c r="AB81" s="21"/>
    </row>
    <row r="82" spans="1:28" ht="12.75" hidden="1" customHeight="1">
      <c r="A82" s="882" t="str">
        <f t="shared" si="9"/>
        <v/>
      </c>
      <c r="B82" s="21"/>
      <c r="C82" s="651">
        <f>'VERİ GİRİŞİ'!A115</f>
        <v>0</v>
      </c>
      <c r="D82" s="1808">
        <f>'VERİ GİRİŞİ'!B115</f>
        <v>0</v>
      </c>
      <c r="E82" s="1808"/>
      <c r="F82" s="1808"/>
      <c r="G82" s="1808">
        <f>'VERİ GİRİŞİ'!F115</f>
        <v>0</v>
      </c>
      <c r="H82" s="1808"/>
      <c r="I82" s="1808"/>
      <c r="J82" s="1809">
        <f>'VERİ GİRİŞİ'!J115</f>
        <v>0</v>
      </c>
      <c r="K82" s="1809"/>
      <c r="L82" s="652">
        <f>'VERİ GİRİŞİ'!K115</f>
        <v>0</v>
      </c>
      <c r="M82" s="1806"/>
      <c r="N82" s="1807"/>
      <c r="O82" s="1565">
        <f t="shared" ref="O82:O109" si="10">ROUND(SUM(J82*M82),2)</f>
        <v>0</v>
      </c>
      <c r="P82" s="1565"/>
      <c r="Q82" s="1566"/>
      <c r="R82" s="1806"/>
      <c r="S82" s="1807"/>
      <c r="T82" s="728">
        <f t="shared" ref="T82:T109" si="11">ROUND(SUM(J82*R82),2)</f>
        <v>0</v>
      </c>
      <c r="U82" s="1111"/>
      <c r="V82" s="712">
        <f t="shared" ref="V82:V109" si="12">ROUND(SUM(J82*U82),2)</f>
        <v>0</v>
      </c>
      <c r="W82" s="1806"/>
      <c r="X82" s="1807"/>
      <c r="Y82" s="1565">
        <f t="shared" ref="Y82:Y109" si="13">ROUND(SUM(J82*W82),2)</f>
        <v>0</v>
      </c>
      <c r="Z82" s="1565"/>
      <c r="AA82" s="1566"/>
      <c r="AB82" s="21"/>
    </row>
    <row r="83" spans="1:28" ht="12.75" hidden="1" customHeight="1">
      <c r="A83" s="882" t="str">
        <f t="shared" si="9"/>
        <v/>
      </c>
      <c r="B83" s="21"/>
      <c r="C83" s="651">
        <f>'VERİ GİRİŞİ'!A116</f>
        <v>0</v>
      </c>
      <c r="D83" s="1808">
        <f>'VERİ GİRİŞİ'!B116</f>
        <v>0</v>
      </c>
      <c r="E83" s="1808"/>
      <c r="F83" s="1808"/>
      <c r="G83" s="1808">
        <f>'VERİ GİRİŞİ'!F116</f>
        <v>0</v>
      </c>
      <c r="H83" s="1808"/>
      <c r="I83" s="1808"/>
      <c r="J83" s="1809">
        <f>'VERİ GİRİŞİ'!J116</f>
        <v>0</v>
      </c>
      <c r="K83" s="1809"/>
      <c r="L83" s="652">
        <f>'VERİ GİRİŞİ'!K116</f>
        <v>0</v>
      </c>
      <c r="M83" s="1806"/>
      <c r="N83" s="1807"/>
      <c r="O83" s="1565">
        <f t="shared" si="10"/>
        <v>0</v>
      </c>
      <c r="P83" s="1565"/>
      <c r="Q83" s="1566"/>
      <c r="R83" s="1806"/>
      <c r="S83" s="1807"/>
      <c r="T83" s="728">
        <f t="shared" si="11"/>
        <v>0</v>
      </c>
      <c r="U83" s="1111"/>
      <c r="V83" s="712">
        <f t="shared" si="12"/>
        <v>0</v>
      </c>
      <c r="W83" s="1806"/>
      <c r="X83" s="1807"/>
      <c r="Y83" s="1565">
        <f t="shared" si="13"/>
        <v>0</v>
      </c>
      <c r="Z83" s="1565"/>
      <c r="AA83" s="1566"/>
      <c r="AB83" s="21"/>
    </row>
    <row r="84" spans="1:28" ht="12.75" hidden="1" customHeight="1">
      <c r="A84" s="882" t="str">
        <f t="shared" si="9"/>
        <v/>
      </c>
      <c r="B84" s="21"/>
      <c r="C84" s="651">
        <f>'VERİ GİRİŞİ'!A117</f>
        <v>0</v>
      </c>
      <c r="D84" s="1808">
        <f>'VERİ GİRİŞİ'!B117</f>
        <v>0</v>
      </c>
      <c r="E84" s="1808"/>
      <c r="F84" s="1808"/>
      <c r="G84" s="1808">
        <f>'VERİ GİRİŞİ'!F117</f>
        <v>0</v>
      </c>
      <c r="H84" s="1808"/>
      <c r="I84" s="1808"/>
      <c r="J84" s="1809">
        <f>'VERİ GİRİŞİ'!J117</f>
        <v>0</v>
      </c>
      <c r="K84" s="1809"/>
      <c r="L84" s="652">
        <f>'VERİ GİRİŞİ'!K117</f>
        <v>0</v>
      </c>
      <c r="M84" s="1806"/>
      <c r="N84" s="1807"/>
      <c r="O84" s="1565">
        <f t="shared" si="10"/>
        <v>0</v>
      </c>
      <c r="P84" s="1565"/>
      <c r="Q84" s="1566"/>
      <c r="R84" s="1806"/>
      <c r="S84" s="1807"/>
      <c r="T84" s="728">
        <f t="shared" si="11"/>
        <v>0</v>
      </c>
      <c r="U84" s="1111"/>
      <c r="V84" s="712">
        <f t="shared" si="12"/>
        <v>0</v>
      </c>
      <c r="W84" s="1806"/>
      <c r="X84" s="1807"/>
      <c r="Y84" s="1565">
        <f t="shared" si="13"/>
        <v>0</v>
      </c>
      <c r="Z84" s="1565"/>
      <c r="AA84" s="1566"/>
      <c r="AB84" s="21"/>
    </row>
    <row r="85" spans="1:28" ht="12.75" hidden="1" customHeight="1">
      <c r="A85" s="882" t="str">
        <f t="shared" si="9"/>
        <v/>
      </c>
      <c r="B85" s="21"/>
      <c r="C85" s="651">
        <f>'VERİ GİRİŞİ'!A118</f>
        <v>0</v>
      </c>
      <c r="D85" s="1808">
        <f>'VERİ GİRİŞİ'!B118</f>
        <v>0</v>
      </c>
      <c r="E85" s="1808"/>
      <c r="F85" s="1808"/>
      <c r="G85" s="1808">
        <f>'VERİ GİRİŞİ'!F118</f>
        <v>0</v>
      </c>
      <c r="H85" s="1808"/>
      <c r="I85" s="1808"/>
      <c r="J85" s="1809">
        <f>'VERİ GİRİŞİ'!J118</f>
        <v>0</v>
      </c>
      <c r="K85" s="1809"/>
      <c r="L85" s="652">
        <f>'VERİ GİRİŞİ'!K118</f>
        <v>0</v>
      </c>
      <c r="M85" s="1806"/>
      <c r="N85" s="1807"/>
      <c r="O85" s="1565">
        <f t="shared" si="10"/>
        <v>0</v>
      </c>
      <c r="P85" s="1565"/>
      <c r="Q85" s="1566"/>
      <c r="R85" s="1806"/>
      <c r="S85" s="1807"/>
      <c r="T85" s="728">
        <f t="shared" si="11"/>
        <v>0</v>
      </c>
      <c r="U85" s="1111"/>
      <c r="V85" s="712">
        <f t="shared" si="12"/>
        <v>0</v>
      </c>
      <c r="W85" s="1806"/>
      <c r="X85" s="1807"/>
      <c r="Y85" s="1565">
        <f t="shared" si="13"/>
        <v>0</v>
      </c>
      <c r="Z85" s="1565"/>
      <c r="AA85" s="1566"/>
      <c r="AB85" s="21"/>
    </row>
    <row r="86" spans="1:28" ht="12.75" hidden="1" customHeight="1">
      <c r="A86" s="882" t="str">
        <f t="shared" si="9"/>
        <v/>
      </c>
      <c r="B86" s="21"/>
      <c r="C86" s="651">
        <f>'VERİ GİRİŞİ'!A119</f>
        <v>0</v>
      </c>
      <c r="D86" s="1808">
        <f>'VERİ GİRİŞİ'!B119</f>
        <v>0</v>
      </c>
      <c r="E86" s="1808"/>
      <c r="F86" s="1808"/>
      <c r="G86" s="1808">
        <f>'VERİ GİRİŞİ'!F119</f>
        <v>0</v>
      </c>
      <c r="H86" s="1808"/>
      <c r="I86" s="1808"/>
      <c r="J86" s="1809">
        <f>'VERİ GİRİŞİ'!J119</f>
        <v>0</v>
      </c>
      <c r="K86" s="1809"/>
      <c r="L86" s="652">
        <f>'VERİ GİRİŞİ'!K119</f>
        <v>0</v>
      </c>
      <c r="M86" s="1806"/>
      <c r="N86" s="1807"/>
      <c r="O86" s="1565">
        <f t="shared" si="10"/>
        <v>0</v>
      </c>
      <c r="P86" s="1565"/>
      <c r="Q86" s="1566"/>
      <c r="R86" s="1806"/>
      <c r="S86" s="1807"/>
      <c r="T86" s="728">
        <f t="shared" si="11"/>
        <v>0</v>
      </c>
      <c r="U86" s="1111"/>
      <c r="V86" s="712">
        <f t="shared" si="12"/>
        <v>0</v>
      </c>
      <c r="W86" s="1806"/>
      <c r="X86" s="1807"/>
      <c r="Y86" s="1565">
        <f t="shared" si="13"/>
        <v>0</v>
      </c>
      <c r="Z86" s="1565"/>
      <c r="AA86" s="1566"/>
      <c r="AB86" s="21"/>
    </row>
    <row r="87" spans="1:28" ht="12.75" hidden="1" customHeight="1">
      <c r="A87" s="882" t="str">
        <f t="shared" si="9"/>
        <v/>
      </c>
      <c r="B87" s="21"/>
      <c r="C87" s="651">
        <f>'VERİ GİRİŞİ'!A120</f>
        <v>0</v>
      </c>
      <c r="D87" s="1808">
        <f>'VERİ GİRİŞİ'!B120</f>
        <v>0</v>
      </c>
      <c r="E87" s="1808"/>
      <c r="F87" s="1808"/>
      <c r="G87" s="1808">
        <f>'VERİ GİRİŞİ'!F120</f>
        <v>0</v>
      </c>
      <c r="H87" s="1808"/>
      <c r="I87" s="1808"/>
      <c r="J87" s="1809">
        <f>'VERİ GİRİŞİ'!J120</f>
        <v>0</v>
      </c>
      <c r="K87" s="1809"/>
      <c r="L87" s="652">
        <f>'VERİ GİRİŞİ'!K120</f>
        <v>0</v>
      </c>
      <c r="M87" s="1806"/>
      <c r="N87" s="1807"/>
      <c r="O87" s="1565">
        <f t="shared" si="10"/>
        <v>0</v>
      </c>
      <c r="P87" s="1565"/>
      <c r="Q87" s="1566"/>
      <c r="R87" s="1806"/>
      <c r="S87" s="1807"/>
      <c r="T87" s="728">
        <f t="shared" si="11"/>
        <v>0</v>
      </c>
      <c r="U87" s="1111"/>
      <c r="V87" s="712">
        <f t="shared" si="12"/>
        <v>0</v>
      </c>
      <c r="W87" s="1806"/>
      <c r="X87" s="1807"/>
      <c r="Y87" s="1565">
        <f t="shared" si="13"/>
        <v>0</v>
      </c>
      <c r="Z87" s="1565"/>
      <c r="AA87" s="1566"/>
      <c r="AB87" s="21"/>
    </row>
    <row r="88" spans="1:28" ht="12.75" hidden="1" customHeight="1">
      <c r="A88" s="882" t="str">
        <f t="shared" si="9"/>
        <v/>
      </c>
      <c r="B88" s="21"/>
      <c r="C88" s="651">
        <f>'VERİ GİRİŞİ'!A121</f>
        <v>0</v>
      </c>
      <c r="D88" s="1808">
        <f>'VERİ GİRİŞİ'!B121</f>
        <v>0</v>
      </c>
      <c r="E88" s="1808"/>
      <c r="F88" s="1808"/>
      <c r="G88" s="1808">
        <f>'VERİ GİRİŞİ'!F121</f>
        <v>0</v>
      </c>
      <c r="H88" s="1808"/>
      <c r="I88" s="1808"/>
      <c r="J88" s="1809">
        <f>'VERİ GİRİŞİ'!J121</f>
        <v>0</v>
      </c>
      <c r="K88" s="1809"/>
      <c r="L88" s="652">
        <f>'VERİ GİRİŞİ'!K121</f>
        <v>0</v>
      </c>
      <c r="M88" s="1806"/>
      <c r="N88" s="1807"/>
      <c r="O88" s="1565">
        <f t="shared" si="10"/>
        <v>0</v>
      </c>
      <c r="P88" s="1565"/>
      <c r="Q88" s="1566"/>
      <c r="R88" s="1806"/>
      <c r="S88" s="1807"/>
      <c r="T88" s="728">
        <f t="shared" si="11"/>
        <v>0</v>
      </c>
      <c r="U88" s="1111"/>
      <c r="V88" s="712">
        <f t="shared" si="12"/>
        <v>0</v>
      </c>
      <c r="W88" s="1806"/>
      <c r="X88" s="1807"/>
      <c r="Y88" s="1565">
        <f t="shared" si="13"/>
        <v>0</v>
      </c>
      <c r="Z88" s="1565"/>
      <c r="AA88" s="1566"/>
      <c r="AB88" s="21"/>
    </row>
    <row r="89" spans="1:28" ht="12.75" hidden="1" customHeight="1">
      <c r="A89" s="882" t="str">
        <f t="shared" si="9"/>
        <v/>
      </c>
      <c r="B89" s="21"/>
      <c r="C89" s="651">
        <f>'VERİ GİRİŞİ'!A122</f>
        <v>0</v>
      </c>
      <c r="D89" s="1808">
        <f>'VERİ GİRİŞİ'!B122</f>
        <v>0</v>
      </c>
      <c r="E89" s="1808"/>
      <c r="F89" s="1808"/>
      <c r="G89" s="1808">
        <f>'VERİ GİRİŞİ'!F122</f>
        <v>0</v>
      </c>
      <c r="H89" s="1808"/>
      <c r="I89" s="1808"/>
      <c r="J89" s="1809">
        <f>'VERİ GİRİŞİ'!J122</f>
        <v>0</v>
      </c>
      <c r="K89" s="1809"/>
      <c r="L89" s="652">
        <f>'VERİ GİRİŞİ'!K122</f>
        <v>0</v>
      </c>
      <c r="M89" s="1806"/>
      <c r="N89" s="1807"/>
      <c r="O89" s="1565">
        <f t="shared" si="10"/>
        <v>0</v>
      </c>
      <c r="P89" s="1565"/>
      <c r="Q89" s="1566"/>
      <c r="R89" s="1806"/>
      <c r="S89" s="1807"/>
      <c r="T89" s="728">
        <f t="shared" si="11"/>
        <v>0</v>
      </c>
      <c r="U89" s="1111"/>
      <c r="V89" s="712">
        <f t="shared" si="12"/>
        <v>0</v>
      </c>
      <c r="W89" s="1806"/>
      <c r="X89" s="1807"/>
      <c r="Y89" s="1565">
        <f t="shared" si="13"/>
        <v>0</v>
      </c>
      <c r="Z89" s="1565"/>
      <c r="AA89" s="1566"/>
      <c r="AB89" s="21"/>
    </row>
    <row r="90" spans="1:28" ht="12.75" hidden="1" customHeight="1">
      <c r="A90" s="882" t="str">
        <f t="shared" si="9"/>
        <v/>
      </c>
      <c r="B90" s="21"/>
      <c r="C90" s="651">
        <f>'VERİ GİRİŞİ'!A123</f>
        <v>0</v>
      </c>
      <c r="D90" s="1808">
        <f>'VERİ GİRİŞİ'!B123</f>
        <v>0</v>
      </c>
      <c r="E90" s="1808"/>
      <c r="F90" s="1808"/>
      <c r="G90" s="1808">
        <f>'VERİ GİRİŞİ'!F123</f>
        <v>0</v>
      </c>
      <c r="H90" s="1808"/>
      <c r="I90" s="1808"/>
      <c r="J90" s="1809">
        <f>'VERİ GİRİŞİ'!J123</f>
        <v>0</v>
      </c>
      <c r="K90" s="1809"/>
      <c r="L90" s="652">
        <f>'VERİ GİRİŞİ'!K123</f>
        <v>0</v>
      </c>
      <c r="M90" s="1806"/>
      <c r="N90" s="1807"/>
      <c r="O90" s="1565">
        <f t="shared" si="10"/>
        <v>0</v>
      </c>
      <c r="P90" s="1565"/>
      <c r="Q90" s="1566"/>
      <c r="R90" s="1806"/>
      <c r="S90" s="1807"/>
      <c r="T90" s="728">
        <f t="shared" si="11"/>
        <v>0</v>
      </c>
      <c r="U90" s="1111"/>
      <c r="V90" s="712">
        <f t="shared" si="12"/>
        <v>0</v>
      </c>
      <c r="W90" s="1806"/>
      <c r="X90" s="1807"/>
      <c r="Y90" s="1565">
        <f t="shared" si="13"/>
        <v>0</v>
      </c>
      <c r="Z90" s="1565"/>
      <c r="AA90" s="1566"/>
      <c r="AB90" s="21"/>
    </row>
    <row r="91" spans="1:28" ht="12.75" hidden="1" customHeight="1">
      <c r="A91" s="882" t="str">
        <f t="shared" si="9"/>
        <v/>
      </c>
      <c r="B91" s="21"/>
      <c r="C91" s="651">
        <f>'VERİ GİRİŞİ'!A124</f>
        <v>0</v>
      </c>
      <c r="D91" s="1808">
        <f>'VERİ GİRİŞİ'!B124</f>
        <v>0</v>
      </c>
      <c r="E91" s="1808"/>
      <c r="F91" s="1808"/>
      <c r="G91" s="1808">
        <f>'VERİ GİRİŞİ'!F124</f>
        <v>0</v>
      </c>
      <c r="H91" s="1808"/>
      <c r="I91" s="1808"/>
      <c r="J91" s="1809">
        <f>'VERİ GİRİŞİ'!J124</f>
        <v>0</v>
      </c>
      <c r="K91" s="1809"/>
      <c r="L91" s="652">
        <f>'VERİ GİRİŞİ'!K124</f>
        <v>0</v>
      </c>
      <c r="M91" s="1806"/>
      <c r="N91" s="1807"/>
      <c r="O91" s="1565">
        <f t="shared" si="10"/>
        <v>0</v>
      </c>
      <c r="P91" s="1565"/>
      <c r="Q91" s="1566"/>
      <c r="R91" s="1806"/>
      <c r="S91" s="1807"/>
      <c r="T91" s="728">
        <f t="shared" si="11"/>
        <v>0</v>
      </c>
      <c r="U91" s="1111"/>
      <c r="V91" s="712">
        <f t="shared" si="12"/>
        <v>0</v>
      </c>
      <c r="W91" s="1806"/>
      <c r="X91" s="1807"/>
      <c r="Y91" s="1565">
        <f t="shared" si="13"/>
        <v>0</v>
      </c>
      <c r="Z91" s="1565"/>
      <c r="AA91" s="1566"/>
      <c r="AB91" s="21"/>
    </row>
    <row r="92" spans="1:28" ht="12.75" hidden="1" customHeight="1">
      <c r="A92" s="882" t="str">
        <f t="shared" si="9"/>
        <v/>
      </c>
      <c r="B92" s="21"/>
      <c r="C92" s="651">
        <f>'VERİ GİRİŞİ'!A125</f>
        <v>0</v>
      </c>
      <c r="D92" s="1808">
        <f>'VERİ GİRİŞİ'!B125</f>
        <v>0</v>
      </c>
      <c r="E92" s="1808"/>
      <c r="F92" s="1808"/>
      <c r="G92" s="1808">
        <f>'VERİ GİRİŞİ'!F125</f>
        <v>0</v>
      </c>
      <c r="H92" s="1808"/>
      <c r="I92" s="1808"/>
      <c r="J92" s="1809">
        <f>'VERİ GİRİŞİ'!J125</f>
        <v>0</v>
      </c>
      <c r="K92" s="1809"/>
      <c r="L92" s="652">
        <f>'VERİ GİRİŞİ'!K125</f>
        <v>0</v>
      </c>
      <c r="M92" s="1806"/>
      <c r="N92" s="1807"/>
      <c r="O92" s="1565">
        <f t="shared" si="10"/>
        <v>0</v>
      </c>
      <c r="P92" s="1565"/>
      <c r="Q92" s="1566"/>
      <c r="R92" s="1806"/>
      <c r="S92" s="1807"/>
      <c r="T92" s="728">
        <f t="shared" si="11"/>
        <v>0</v>
      </c>
      <c r="U92" s="1111"/>
      <c r="V92" s="712">
        <f t="shared" si="12"/>
        <v>0</v>
      </c>
      <c r="W92" s="1806"/>
      <c r="X92" s="1807"/>
      <c r="Y92" s="1565">
        <f t="shared" si="13"/>
        <v>0</v>
      </c>
      <c r="Z92" s="1565"/>
      <c r="AA92" s="1566"/>
      <c r="AB92" s="21"/>
    </row>
    <row r="93" spans="1:28" ht="12.75" hidden="1" customHeight="1">
      <c r="A93" s="882" t="str">
        <f t="shared" si="9"/>
        <v/>
      </c>
      <c r="B93" s="21"/>
      <c r="C93" s="651">
        <f>'VERİ GİRİŞİ'!A126</f>
        <v>0</v>
      </c>
      <c r="D93" s="1808">
        <f>'VERİ GİRİŞİ'!B126</f>
        <v>0</v>
      </c>
      <c r="E93" s="1808"/>
      <c r="F93" s="1808"/>
      <c r="G93" s="1808">
        <f>'VERİ GİRİŞİ'!F126</f>
        <v>0</v>
      </c>
      <c r="H93" s="1808"/>
      <c r="I93" s="1808"/>
      <c r="J93" s="1809">
        <f>'VERİ GİRİŞİ'!J126</f>
        <v>0</v>
      </c>
      <c r="K93" s="1809"/>
      <c r="L93" s="652">
        <f>'VERİ GİRİŞİ'!K126</f>
        <v>0</v>
      </c>
      <c r="M93" s="1806"/>
      <c r="N93" s="1807"/>
      <c r="O93" s="1565">
        <f t="shared" si="10"/>
        <v>0</v>
      </c>
      <c r="P93" s="1565"/>
      <c r="Q93" s="1566"/>
      <c r="R93" s="1806"/>
      <c r="S93" s="1807"/>
      <c r="T93" s="728">
        <f t="shared" si="11"/>
        <v>0</v>
      </c>
      <c r="U93" s="1111"/>
      <c r="V93" s="712">
        <f t="shared" si="12"/>
        <v>0</v>
      </c>
      <c r="W93" s="1806"/>
      <c r="X93" s="1807"/>
      <c r="Y93" s="1565">
        <f t="shared" si="13"/>
        <v>0</v>
      </c>
      <c r="Z93" s="1565"/>
      <c r="AA93" s="1566"/>
      <c r="AB93" s="21"/>
    </row>
    <row r="94" spans="1:28" ht="12.75" hidden="1" customHeight="1">
      <c r="A94" s="882" t="str">
        <f t="shared" si="9"/>
        <v/>
      </c>
      <c r="B94" s="21"/>
      <c r="C94" s="651">
        <f>'VERİ GİRİŞİ'!A127</f>
        <v>0</v>
      </c>
      <c r="D94" s="1808">
        <f>'VERİ GİRİŞİ'!B127</f>
        <v>0</v>
      </c>
      <c r="E94" s="1808"/>
      <c r="F94" s="1808"/>
      <c r="G94" s="1808">
        <f>'VERİ GİRİŞİ'!F127</f>
        <v>0</v>
      </c>
      <c r="H94" s="1808"/>
      <c r="I94" s="1808"/>
      <c r="J94" s="1809">
        <f>'VERİ GİRİŞİ'!J127</f>
        <v>0</v>
      </c>
      <c r="K94" s="1809"/>
      <c r="L94" s="652">
        <f>'VERİ GİRİŞİ'!K127</f>
        <v>0</v>
      </c>
      <c r="M94" s="1806"/>
      <c r="N94" s="1807"/>
      <c r="O94" s="1565">
        <f t="shared" si="10"/>
        <v>0</v>
      </c>
      <c r="P94" s="1565"/>
      <c r="Q94" s="1566"/>
      <c r="R94" s="1806"/>
      <c r="S94" s="1807"/>
      <c r="T94" s="728">
        <f t="shared" si="11"/>
        <v>0</v>
      </c>
      <c r="U94" s="1111"/>
      <c r="V94" s="712">
        <f t="shared" si="12"/>
        <v>0</v>
      </c>
      <c r="W94" s="1806"/>
      <c r="X94" s="1807"/>
      <c r="Y94" s="1565">
        <f t="shared" si="13"/>
        <v>0</v>
      </c>
      <c r="Z94" s="1565"/>
      <c r="AA94" s="1566"/>
      <c r="AB94" s="21"/>
    </row>
    <row r="95" spans="1:28" ht="12.75" hidden="1" customHeight="1">
      <c r="A95" s="882" t="str">
        <f t="shared" si="9"/>
        <v/>
      </c>
      <c r="B95" s="21"/>
      <c r="C95" s="651">
        <f>'VERİ GİRİŞİ'!A128</f>
        <v>0</v>
      </c>
      <c r="D95" s="1808">
        <f>'VERİ GİRİŞİ'!B128</f>
        <v>0</v>
      </c>
      <c r="E95" s="1808"/>
      <c r="F95" s="1808"/>
      <c r="G95" s="1808">
        <f>'VERİ GİRİŞİ'!F128</f>
        <v>0</v>
      </c>
      <c r="H95" s="1808"/>
      <c r="I95" s="1808"/>
      <c r="J95" s="1809">
        <f>'VERİ GİRİŞİ'!J128</f>
        <v>0</v>
      </c>
      <c r="K95" s="1809"/>
      <c r="L95" s="652">
        <f>'VERİ GİRİŞİ'!K128</f>
        <v>0</v>
      </c>
      <c r="M95" s="1806"/>
      <c r="N95" s="1807"/>
      <c r="O95" s="1565">
        <f t="shared" si="10"/>
        <v>0</v>
      </c>
      <c r="P95" s="1565"/>
      <c r="Q95" s="1566"/>
      <c r="R95" s="1806"/>
      <c r="S95" s="1807"/>
      <c r="T95" s="728">
        <f t="shared" si="11"/>
        <v>0</v>
      </c>
      <c r="U95" s="1111"/>
      <c r="V95" s="712">
        <f t="shared" si="12"/>
        <v>0</v>
      </c>
      <c r="W95" s="1806"/>
      <c r="X95" s="1807"/>
      <c r="Y95" s="1565">
        <f t="shared" si="13"/>
        <v>0</v>
      </c>
      <c r="Z95" s="1565"/>
      <c r="AA95" s="1566"/>
      <c r="AB95" s="21"/>
    </row>
    <row r="96" spans="1:28" ht="12.75" hidden="1" customHeight="1">
      <c r="A96" s="882" t="str">
        <f t="shared" si="9"/>
        <v/>
      </c>
      <c r="B96" s="21"/>
      <c r="C96" s="651">
        <f>'VERİ GİRİŞİ'!A129</f>
        <v>0</v>
      </c>
      <c r="D96" s="1808">
        <f>'VERİ GİRİŞİ'!B129</f>
        <v>0</v>
      </c>
      <c r="E96" s="1808"/>
      <c r="F96" s="1808"/>
      <c r="G96" s="1808">
        <f>'VERİ GİRİŞİ'!F129</f>
        <v>0</v>
      </c>
      <c r="H96" s="1808"/>
      <c r="I96" s="1808"/>
      <c r="J96" s="1809">
        <f>'VERİ GİRİŞİ'!J129</f>
        <v>0</v>
      </c>
      <c r="K96" s="1809"/>
      <c r="L96" s="652">
        <f>'VERİ GİRİŞİ'!K129</f>
        <v>0</v>
      </c>
      <c r="M96" s="1806"/>
      <c r="N96" s="1807"/>
      <c r="O96" s="1565">
        <f t="shared" si="10"/>
        <v>0</v>
      </c>
      <c r="P96" s="1565"/>
      <c r="Q96" s="1566"/>
      <c r="R96" s="1806"/>
      <c r="S96" s="1807"/>
      <c r="T96" s="728">
        <f t="shared" si="11"/>
        <v>0</v>
      </c>
      <c r="U96" s="1111"/>
      <c r="V96" s="712">
        <f t="shared" si="12"/>
        <v>0</v>
      </c>
      <c r="W96" s="1806"/>
      <c r="X96" s="1807"/>
      <c r="Y96" s="1565">
        <f t="shared" si="13"/>
        <v>0</v>
      </c>
      <c r="Z96" s="1565"/>
      <c r="AA96" s="1566"/>
      <c r="AB96" s="21"/>
    </row>
    <row r="97" spans="1:28" ht="12.75" hidden="1" customHeight="1">
      <c r="A97" s="882" t="str">
        <f t="shared" si="9"/>
        <v/>
      </c>
      <c r="B97" s="21"/>
      <c r="C97" s="651">
        <f>'VERİ GİRİŞİ'!A130</f>
        <v>0</v>
      </c>
      <c r="D97" s="1808">
        <f>'VERİ GİRİŞİ'!B130</f>
        <v>0</v>
      </c>
      <c r="E97" s="1808"/>
      <c r="F97" s="1808"/>
      <c r="G97" s="1808">
        <f>'VERİ GİRİŞİ'!F130</f>
        <v>0</v>
      </c>
      <c r="H97" s="1808"/>
      <c r="I97" s="1808"/>
      <c r="J97" s="1809">
        <f>'VERİ GİRİŞİ'!J130</f>
        <v>0</v>
      </c>
      <c r="K97" s="1809"/>
      <c r="L97" s="652">
        <f>'VERİ GİRİŞİ'!K130</f>
        <v>0</v>
      </c>
      <c r="M97" s="1806"/>
      <c r="N97" s="1807"/>
      <c r="O97" s="1565">
        <f t="shared" si="10"/>
        <v>0</v>
      </c>
      <c r="P97" s="1565"/>
      <c r="Q97" s="1566"/>
      <c r="R97" s="1806"/>
      <c r="S97" s="1807"/>
      <c r="T97" s="728">
        <f t="shared" si="11"/>
        <v>0</v>
      </c>
      <c r="U97" s="1111"/>
      <c r="V97" s="712">
        <f t="shared" si="12"/>
        <v>0</v>
      </c>
      <c r="W97" s="1806"/>
      <c r="X97" s="1807"/>
      <c r="Y97" s="1565">
        <f t="shared" si="13"/>
        <v>0</v>
      </c>
      <c r="Z97" s="1565"/>
      <c r="AA97" s="1566"/>
      <c r="AB97" s="21"/>
    </row>
    <row r="98" spans="1:28" ht="12.75" hidden="1" customHeight="1">
      <c r="A98" s="882" t="str">
        <f t="shared" si="9"/>
        <v/>
      </c>
      <c r="B98" s="21"/>
      <c r="C98" s="651">
        <f>'VERİ GİRİŞİ'!A131</f>
        <v>0</v>
      </c>
      <c r="D98" s="1808">
        <f>'VERİ GİRİŞİ'!B131</f>
        <v>0</v>
      </c>
      <c r="E98" s="1808"/>
      <c r="F98" s="1808"/>
      <c r="G98" s="1808">
        <f>'VERİ GİRİŞİ'!F131</f>
        <v>0</v>
      </c>
      <c r="H98" s="1808"/>
      <c r="I98" s="1808"/>
      <c r="J98" s="1809">
        <f>'VERİ GİRİŞİ'!J131</f>
        <v>0</v>
      </c>
      <c r="K98" s="1809"/>
      <c r="L98" s="652">
        <f>'VERİ GİRİŞİ'!K131</f>
        <v>0</v>
      </c>
      <c r="M98" s="1806"/>
      <c r="N98" s="1807"/>
      <c r="O98" s="1565">
        <f t="shared" si="10"/>
        <v>0</v>
      </c>
      <c r="P98" s="1565"/>
      <c r="Q98" s="1566"/>
      <c r="R98" s="1806"/>
      <c r="S98" s="1807"/>
      <c r="T98" s="728">
        <f t="shared" si="11"/>
        <v>0</v>
      </c>
      <c r="U98" s="1111"/>
      <c r="V98" s="712">
        <f t="shared" si="12"/>
        <v>0</v>
      </c>
      <c r="W98" s="1806"/>
      <c r="X98" s="1807"/>
      <c r="Y98" s="1565">
        <f t="shared" si="13"/>
        <v>0</v>
      </c>
      <c r="Z98" s="1565"/>
      <c r="AA98" s="1566"/>
      <c r="AB98" s="21"/>
    </row>
    <row r="99" spans="1:28" ht="12.75" hidden="1" customHeight="1">
      <c r="A99" s="882" t="str">
        <f t="shared" si="9"/>
        <v/>
      </c>
      <c r="B99" s="21"/>
      <c r="C99" s="651">
        <f>'VERİ GİRİŞİ'!A132</f>
        <v>0</v>
      </c>
      <c r="D99" s="1808">
        <f>'VERİ GİRİŞİ'!B132</f>
        <v>0</v>
      </c>
      <c r="E99" s="1808"/>
      <c r="F99" s="1808"/>
      <c r="G99" s="1808">
        <f>'VERİ GİRİŞİ'!F132</f>
        <v>0</v>
      </c>
      <c r="H99" s="1808"/>
      <c r="I99" s="1808"/>
      <c r="J99" s="1809">
        <f>'VERİ GİRİŞİ'!J132</f>
        <v>0</v>
      </c>
      <c r="K99" s="1809"/>
      <c r="L99" s="652">
        <f>'VERİ GİRİŞİ'!K132</f>
        <v>0</v>
      </c>
      <c r="M99" s="1806"/>
      <c r="N99" s="1807"/>
      <c r="O99" s="1565">
        <f t="shared" si="10"/>
        <v>0</v>
      </c>
      <c r="P99" s="1565"/>
      <c r="Q99" s="1566"/>
      <c r="R99" s="1806"/>
      <c r="S99" s="1807"/>
      <c r="T99" s="728">
        <f t="shared" si="11"/>
        <v>0</v>
      </c>
      <c r="U99" s="1111"/>
      <c r="V99" s="712">
        <f t="shared" si="12"/>
        <v>0</v>
      </c>
      <c r="W99" s="1806"/>
      <c r="X99" s="1807"/>
      <c r="Y99" s="1565">
        <f t="shared" si="13"/>
        <v>0</v>
      </c>
      <c r="Z99" s="1565"/>
      <c r="AA99" s="1566"/>
      <c r="AB99" s="21"/>
    </row>
    <row r="100" spans="1:28" ht="12.75" hidden="1" customHeight="1">
      <c r="A100" s="882" t="str">
        <f t="shared" si="9"/>
        <v/>
      </c>
      <c r="B100" s="21"/>
      <c r="C100" s="651">
        <f>'VERİ GİRİŞİ'!A133</f>
        <v>0</v>
      </c>
      <c r="D100" s="1808">
        <f>'VERİ GİRİŞİ'!B133</f>
        <v>0</v>
      </c>
      <c r="E100" s="1808"/>
      <c r="F100" s="1808"/>
      <c r="G100" s="1808">
        <f>'VERİ GİRİŞİ'!F133</f>
        <v>0</v>
      </c>
      <c r="H100" s="1808"/>
      <c r="I100" s="1808"/>
      <c r="J100" s="1809">
        <f>'VERİ GİRİŞİ'!J133</f>
        <v>0</v>
      </c>
      <c r="K100" s="1809"/>
      <c r="L100" s="652">
        <f>'VERİ GİRİŞİ'!K133</f>
        <v>0</v>
      </c>
      <c r="M100" s="1806"/>
      <c r="N100" s="1807"/>
      <c r="O100" s="1565">
        <f t="shared" si="10"/>
        <v>0</v>
      </c>
      <c r="P100" s="1565"/>
      <c r="Q100" s="1566"/>
      <c r="R100" s="1806"/>
      <c r="S100" s="1807"/>
      <c r="T100" s="728">
        <f t="shared" si="11"/>
        <v>0</v>
      </c>
      <c r="U100" s="1111"/>
      <c r="V100" s="712">
        <f t="shared" si="12"/>
        <v>0</v>
      </c>
      <c r="W100" s="1806"/>
      <c r="X100" s="1807"/>
      <c r="Y100" s="1565">
        <f t="shared" si="13"/>
        <v>0</v>
      </c>
      <c r="Z100" s="1565"/>
      <c r="AA100" s="1566"/>
      <c r="AB100" s="21"/>
    </row>
    <row r="101" spans="1:28" ht="12.75" hidden="1" customHeight="1">
      <c r="A101" s="882" t="str">
        <f t="shared" si="9"/>
        <v/>
      </c>
      <c r="B101" s="21"/>
      <c r="C101" s="651">
        <f>'VERİ GİRİŞİ'!A134</f>
        <v>0</v>
      </c>
      <c r="D101" s="1808">
        <f>'VERİ GİRİŞİ'!B134</f>
        <v>0</v>
      </c>
      <c r="E101" s="1808"/>
      <c r="F101" s="1808"/>
      <c r="G101" s="1808">
        <f>'VERİ GİRİŞİ'!F134</f>
        <v>0</v>
      </c>
      <c r="H101" s="1808"/>
      <c r="I101" s="1808"/>
      <c r="J101" s="1809">
        <f>'VERİ GİRİŞİ'!J134</f>
        <v>0</v>
      </c>
      <c r="K101" s="1809"/>
      <c r="L101" s="652">
        <f>'VERİ GİRİŞİ'!K134</f>
        <v>0</v>
      </c>
      <c r="M101" s="1806"/>
      <c r="N101" s="1807"/>
      <c r="O101" s="1565">
        <f t="shared" si="10"/>
        <v>0</v>
      </c>
      <c r="P101" s="1565"/>
      <c r="Q101" s="1566"/>
      <c r="R101" s="1806"/>
      <c r="S101" s="1807"/>
      <c r="T101" s="728">
        <f t="shared" si="11"/>
        <v>0</v>
      </c>
      <c r="U101" s="1111"/>
      <c r="V101" s="712">
        <f t="shared" si="12"/>
        <v>0</v>
      </c>
      <c r="W101" s="1806"/>
      <c r="X101" s="1807"/>
      <c r="Y101" s="1565">
        <f t="shared" si="13"/>
        <v>0</v>
      </c>
      <c r="Z101" s="1565"/>
      <c r="AA101" s="1566"/>
      <c r="AB101" s="21"/>
    </row>
    <row r="102" spans="1:28" ht="12.75" hidden="1" customHeight="1">
      <c r="A102" s="882" t="str">
        <f t="shared" si="9"/>
        <v/>
      </c>
      <c r="B102" s="21"/>
      <c r="C102" s="651">
        <f>'VERİ GİRİŞİ'!A135</f>
        <v>0</v>
      </c>
      <c r="D102" s="1808">
        <f>'VERİ GİRİŞİ'!B135</f>
        <v>0</v>
      </c>
      <c r="E102" s="1808"/>
      <c r="F102" s="1808"/>
      <c r="G102" s="1808">
        <f>'VERİ GİRİŞİ'!F135</f>
        <v>0</v>
      </c>
      <c r="H102" s="1808"/>
      <c r="I102" s="1808"/>
      <c r="J102" s="1809">
        <f>'VERİ GİRİŞİ'!J135</f>
        <v>0</v>
      </c>
      <c r="K102" s="1809"/>
      <c r="L102" s="652">
        <f>'VERİ GİRİŞİ'!K135</f>
        <v>0</v>
      </c>
      <c r="M102" s="1806"/>
      <c r="N102" s="1807"/>
      <c r="O102" s="1565">
        <f t="shared" si="10"/>
        <v>0</v>
      </c>
      <c r="P102" s="1565"/>
      <c r="Q102" s="1566"/>
      <c r="R102" s="1806"/>
      <c r="S102" s="1807"/>
      <c r="T102" s="728">
        <f t="shared" si="11"/>
        <v>0</v>
      </c>
      <c r="U102" s="1111"/>
      <c r="V102" s="712">
        <f t="shared" si="12"/>
        <v>0</v>
      </c>
      <c r="W102" s="1806"/>
      <c r="X102" s="1807"/>
      <c r="Y102" s="1565">
        <f t="shared" si="13"/>
        <v>0</v>
      </c>
      <c r="Z102" s="1565"/>
      <c r="AA102" s="1566"/>
      <c r="AB102" s="21"/>
    </row>
    <row r="103" spans="1:28" ht="12.75" hidden="1" customHeight="1">
      <c r="A103" s="882" t="str">
        <f t="shared" si="9"/>
        <v/>
      </c>
      <c r="B103" s="21"/>
      <c r="C103" s="651">
        <f>'VERİ GİRİŞİ'!A136</f>
        <v>0</v>
      </c>
      <c r="D103" s="1808">
        <f>'VERİ GİRİŞİ'!B136</f>
        <v>0</v>
      </c>
      <c r="E103" s="1808"/>
      <c r="F103" s="1808"/>
      <c r="G103" s="1808">
        <f>'VERİ GİRİŞİ'!F136</f>
        <v>0</v>
      </c>
      <c r="H103" s="1808"/>
      <c r="I103" s="1808"/>
      <c r="J103" s="1809">
        <f>'VERİ GİRİŞİ'!J136</f>
        <v>0</v>
      </c>
      <c r="K103" s="1809"/>
      <c r="L103" s="652">
        <f>'VERİ GİRİŞİ'!K136</f>
        <v>0</v>
      </c>
      <c r="M103" s="1806"/>
      <c r="N103" s="1807"/>
      <c r="O103" s="1565">
        <f t="shared" si="10"/>
        <v>0</v>
      </c>
      <c r="P103" s="1565"/>
      <c r="Q103" s="1566"/>
      <c r="R103" s="1806"/>
      <c r="S103" s="1807"/>
      <c r="T103" s="728">
        <f t="shared" si="11"/>
        <v>0</v>
      </c>
      <c r="U103" s="1111"/>
      <c r="V103" s="712">
        <f t="shared" si="12"/>
        <v>0</v>
      </c>
      <c r="W103" s="1806"/>
      <c r="X103" s="1807"/>
      <c r="Y103" s="1565">
        <f t="shared" si="13"/>
        <v>0</v>
      </c>
      <c r="Z103" s="1565"/>
      <c r="AA103" s="1566"/>
      <c r="AB103" s="21"/>
    </row>
    <row r="104" spans="1:28" ht="12.75" hidden="1" customHeight="1">
      <c r="A104" s="882" t="str">
        <f t="shared" si="9"/>
        <v/>
      </c>
      <c r="B104" s="21"/>
      <c r="C104" s="651">
        <f>'VERİ GİRİŞİ'!A137</f>
        <v>0</v>
      </c>
      <c r="D104" s="1808">
        <f>'VERİ GİRİŞİ'!B137</f>
        <v>0</v>
      </c>
      <c r="E104" s="1808"/>
      <c r="F104" s="1808"/>
      <c r="G104" s="1808">
        <f>'VERİ GİRİŞİ'!F137</f>
        <v>0</v>
      </c>
      <c r="H104" s="1808"/>
      <c r="I104" s="1808"/>
      <c r="J104" s="1809">
        <f>'VERİ GİRİŞİ'!J137</f>
        <v>0</v>
      </c>
      <c r="K104" s="1809"/>
      <c r="L104" s="652">
        <f>'VERİ GİRİŞİ'!K137</f>
        <v>0</v>
      </c>
      <c r="M104" s="1806"/>
      <c r="N104" s="1807"/>
      <c r="O104" s="1565">
        <f t="shared" si="10"/>
        <v>0</v>
      </c>
      <c r="P104" s="1565"/>
      <c r="Q104" s="1566"/>
      <c r="R104" s="1806"/>
      <c r="S104" s="1807"/>
      <c r="T104" s="728">
        <f t="shared" si="11"/>
        <v>0</v>
      </c>
      <c r="U104" s="1111"/>
      <c r="V104" s="712">
        <f t="shared" si="12"/>
        <v>0</v>
      </c>
      <c r="W104" s="1806"/>
      <c r="X104" s="1807"/>
      <c r="Y104" s="1565">
        <f t="shared" si="13"/>
        <v>0</v>
      </c>
      <c r="Z104" s="1565"/>
      <c r="AA104" s="1566"/>
      <c r="AB104" s="21"/>
    </row>
    <row r="105" spans="1:28" ht="12.75" hidden="1" customHeight="1">
      <c r="A105" s="882" t="str">
        <f t="shared" si="9"/>
        <v/>
      </c>
      <c r="B105" s="21"/>
      <c r="C105" s="651">
        <f>'VERİ GİRİŞİ'!A138</f>
        <v>0</v>
      </c>
      <c r="D105" s="1808">
        <f>'VERİ GİRİŞİ'!B138</f>
        <v>0</v>
      </c>
      <c r="E105" s="1808"/>
      <c r="F105" s="1808"/>
      <c r="G105" s="1808">
        <f>'VERİ GİRİŞİ'!F138</f>
        <v>0</v>
      </c>
      <c r="H105" s="1808"/>
      <c r="I105" s="1808"/>
      <c r="J105" s="1809">
        <f>'VERİ GİRİŞİ'!J138</f>
        <v>0</v>
      </c>
      <c r="K105" s="1809"/>
      <c r="L105" s="652">
        <f>'VERİ GİRİŞİ'!K138</f>
        <v>0</v>
      </c>
      <c r="M105" s="1806"/>
      <c r="N105" s="1807"/>
      <c r="O105" s="1565">
        <f t="shared" si="10"/>
        <v>0</v>
      </c>
      <c r="P105" s="1565"/>
      <c r="Q105" s="1566"/>
      <c r="R105" s="1806"/>
      <c r="S105" s="1807"/>
      <c r="T105" s="728">
        <f t="shared" si="11"/>
        <v>0</v>
      </c>
      <c r="U105" s="1111"/>
      <c r="V105" s="712">
        <f t="shared" si="12"/>
        <v>0</v>
      </c>
      <c r="W105" s="1806"/>
      <c r="X105" s="1807"/>
      <c r="Y105" s="1565">
        <f t="shared" si="13"/>
        <v>0</v>
      </c>
      <c r="Z105" s="1565"/>
      <c r="AA105" s="1566"/>
      <c r="AB105" s="21"/>
    </row>
    <row r="106" spans="1:28" ht="12.75" hidden="1" customHeight="1">
      <c r="A106" s="882" t="str">
        <f t="shared" si="9"/>
        <v/>
      </c>
      <c r="B106" s="21"/>
      <c r="C106" s="651">
        <f>'VERİ GİRİŞİ'!A139</f>
        <v>0</v>
      </c>
      <c r="D106" s="1808">
        <f>'VERİ GİRİŞİ'!B139</f>
        <v>0</v>
      </c>
      <c r="E106" s="1808"/>
      <c r="F106" s="1808"/>
      <c r="G106" s="1808">
        <f>'VERİ GİRİŞİ'!F139</f>
        <v>0</v>
      </c>
      <c r="H106" s="1808"/>
      <c r="I106" s="1808"/>
      <c r="J106" s="1809">
        <f>'VERİ GİRİŞİ'!J139</f>
        <v>0</v>
      </c>
      <c r="K106" s="1809"/>
      <c r="L106" s="652">
        <f>'VERİ GİRİŞİ'!K139</f>
        <v>0</v>
      </c>
      <c r="M106" s="1806"/>
      <c r="N106" s="1807"/>
      <c r="O106" s="1565">
        <f t="shared" si="10"/>
        <v>0</v>
      </c>
      <c r="P106" s="1565"/>
      <c r="Q106" s="1566"/>
      <c r="R106" s="1806"/>
      <c r="S106" s="1807"/>
      <c r="T106" s="728">
        <f t="shared" si="11"/>
        <v>0</v>
      </c>
      <c r="U106" s="1111"/>
      <c r="V106" s="712">
        <f t="shared" si="12"/>
        <v>0</v>
      </c>
      <c r="W106" s="1806"/>
      <c r="X106" s="1807"/>
      <c r="Y106" s="1565">
        <f t="shared" si="13"/>
        <v>0</v>
      </c>
      <c r="Z106" s="1565"/>
      <c r="AA106" s="1566"/>
      <c r="AB106" s="21"/>
    </row>
    <row r="107" spans="1:28" ht="12.75" hidden="1" customHeight="1">
      <c r="A107" s="882" t="str">
        <f t="shared" si="9"/>
        <v/>
      </c>
      <c r="B107" s="21"/>
      <c r="C107" s="651">
        <f>'VERİ GİRİŞİ'!A140</f>
        <v>0</v>
      </c>
      <c r="D107" s="1808">
        <f>'VERİ GİRİŞİ'!B140</f>
        <v>0</v>
      </c>
      <c r="E107" s="1808"/>
      <c r="F107" s="1808"/>
      <c r="G107" s="1808">
        <f>'VERİ GİRİŞİ'!F140</f>
        <v>0</v>
      </c>
      <c r="H107" s="1808"/>
      <c r="I107" s="1808"/>
      <c r="J107" s="1809">
        <f>'VERİ GİRİŞİ'!J140</f>
        <v>0</v>
      </c>
      <c r="K107" s="1809"/>
      <c r="L107" s="652">
        <f>'VERİ GİRİŞİ'!K140</f>
        <v>0</v>
      </c>
      <c r="M107" s="1806"/>
      <c r="N107" s="1807"/>
      <c r="O107" s="1565">
        <f t="shared" si="10"/>
        <v>0</v>
      </c>
      <c r="P107" s="1565"/>
      <c r="Q107" s="1566"/>
      <c r="R107" s="1806"/>
      <c r="S107" s="1807"/>
      <c r="T107" s="728">
        <f t="shared" si="11"/>
        <v>0</v>
      </c>
      <c r="U107" s="1111"/>
      <c r="V107" s="712">
        <f t="shared" si="12"/>
        <v>0</v>
      </c>
      <c r="W107" s="1806"/>
      <c r="X107" s="1807"/>
      <c r="Y107" s="1565">
        <f t="shared" si="13"/>
        <v>0</v>
      </c>
      <c r="Z107" s="1565"/>
      <c r="AA107" s="1566"/>
      <c r="AB107" s="21"/>
    </row>
    <row r="108" spans="1:28" ht="12.75" hidden="1" customHeight="1">
      <c r="A108" s="882" t="str">
        <f t="shared" si="9"/>
        <v/>
      </c>
      <c r="B108" s="21"/>
      <c r="C108" s="651">
        <f>'VERİ GİRİŞİ'!A141</f>
        <v>0</v>
      </c>
      <c r="D108" s="1808">
        <f>'VERİ GİRİŞİ'!B141</f>
        <v>0</v>
      </c>
      <c r="E108" s="1808"/>
      <c r="F108" s="1808"/>
      <c r="G108" s="1808">
        <f>'VERİ GİRİŞİ'!F141</f>
        <v>0</v>
      </c>
      <c r="H108" s="1808"/>
      <c r="I108" s="1808"/>
      <c r="J108" s="1809">
        <f>'VERİ GİRİŞİ'!J141</f>
        <v>0</v>
      </c>
      <c r="K108" s="1809"/>
      <c r="L108" s="652">
        <f>'VERİ GİRİŞİ'!K141</f>
        <v>0</v>
      </c>
      <c r="M108" s="1806"/>
      <c r="N108" s="1807"/>
      <c r="O108" s="1565">
        <f t="shared" si="10"/>
        <v>0</v>
      </c>
      <c r="P108" s="1565"/>
      <c r="Q108" s="1566"/>
      <c r="R108" s="1806"/>
      <c r="S108" s="1807"/>
      <c r="T108" s="728">
        <f t="shared" si="11"/>
        <v>0</v>
      </c>
      <c r="U108" s="1111"/>
      <c r="V108" s="712">
        <f t="shared" si="12"/>
        <v>0</v>
      </c>
      <c r="W108" s="1806"/>
      <c r="X108" s="1807"/>
      <c r="Y108" s="1565">
        <f t="shared" si="13"/>
        <v>0</v>
      </c>
      <c r="Z108" s="1565"/>
      <c r="AA108" s="1566"/>
      <c r="AB108" s="21"/>
    </row>
    <row r="109" spans="1:28" ht="12.75" hidden="1" customHeight="1">
      <c r="A109" s="882">
        <v>1</v>
      </c>
      <c r="B109" s="21"/>
      <c r="C109" s="651">
        <f>'VERİ GİRİŞİ'!A142</f>
        <v>0</v>
      </c>
      <c r="D109" s="1808">
        <f>'VERİ GİRİŞİ'!B142</f>
        <v>0</v>
      </c>
      <c r="E109" s="1808"/>
      <c r="F109" s="1808"/>
      <c r="G109" s="1808">
        <f>'VERİ GİRİŞİ'!F142</f>
        <v>0</v>
      </c>
      <c r="H109" s="1808"/>
      <c r="I109" s="1808"/>
      <c r="J109" s="1809">
        <f>'VERİ GİRİŞİ'!J142</f>
        <v>0</v>
      </c>
      <c r="K109" s="1809"/>
      <c r="L109" s="652">
        <f>'VERİ GİRİŞİ'!K142</f>
        <v>0</v>
      </c>
      <c r="M109" s="1806"/>
      <c r="N109" s="1807"/>
      <c r="O109" s="1565">
        <f t="shared" si="10"/>
        <v>0</v>
      </c>
      <c r="P109" s="1565"/>
      <c r="Q109" s="1566"/>
      <c r="R109" s="1806"/>
      <c r="S109" s="1807"/>
      <c r="T109" s="728">
        <f t="shared" si="11"/>
        <v>0</v>
      </c>
      <c r="U109" s="1111"/>
      <c r="V109" s="712">
        <f t="shared" si="12"/>
        <v>0</v>
      </c>
      <c r="W109" s="1806"/>
      <c r="X109" s="1807"/>
      <c r="Y109" s="1565">
        <f t="shared" si="13"/>
        <v>0</v>
      </c>
      <c r="Z109" s="1565"/>
      <c r="AA109" s="1566"/>
      <c r="AB109" s="21"/>
    </row>
    <row r="110" spans="1:28" ht="24" customHeight="1">
      <c r="A110" s="882">
        <f t="shared" si="9"/>
        <v>1</v>
      </c>
      <c r="B110" s="21"/>
      <c r="C110" s="127"/>
      <c r="D110" s="1852" t="s">
        <v>771</v>
      </c>
      <c r="E110" s="1852"/>
      <c r="F110" s="1852"/>
      <c r="G110" s="1852"/>
      <c r="H110" s="1852"/>
      <c r="I110" s="1852"/>
      <c r="J110" s="1852"/>
      <c r="K110" s="1852"/>
      <c r="L110" s="1853"/>
      <c r="M110" s="1829" t="s">
        <v>772</v>
      </c>
      <c r="N110" s="1830"/>
      <c r="O110" s="1832">
        <f>ROUND(SUM(O10:Q109),2)</f>
        <v>4545</v>
      </c>
      <c r="P110" s="1833"/>
      <c r="Q110" s="1834"/>
      <c r="R110" s="1829" t="s">
        <v>772</v>
      </c>
      <c r="S110" s="1830"/>
      <c r="T110" s="710">
        <f>ROUND(SUM(T10:T109),2)</f>
        <v>4725</v>
      </c>
      <c r="U110" s="823" t="s">
        <v>772</v>
      </c>
      <c r="V110" s="710">
        <f>ROUND(SUM(V10:V109),2)</f>
        <v>4860</v>
      </c>
      <c r="W110" s="1829" t="s">
        <v>772</v>
      </c>
      <c r="X110" s="1830"/>
      <c r="Y110" s="1832">
        <f>ROUND(SUM(Y10:Y109),2)</f>
        <v>0</v>
      </c>
      <c r="Z110" s="1833"/>
      <c r="AA110" s="1834"/>
      <c r="AB110" s="21"/>
    </row>
    <row r="111" spans="1:28" ht="3" customHeight="1">
      <c r="A111" s="882" t="str">
        <f t="shared" si="9"/>
        <v/>
      </c>
      <c r="B111" s="21"/>
      <c r="C111" s="21"/>
      <c r="D111" s="21"/>
      <c r="E111" s="21"/>
      <c r="F111" s="21"/>
      <c r="G111" s="21"/>
      <c r="H111" s="21"/>
      <c r="I111" s="21"/>
      <c r="J111" s="21"/>
      <c r="K111" s="21"/>
      <c r="L111" s="21"/>
      <c r="M111" s="1831"/>
      <c r="N111" s="1831"/>
      <c r="O111" s="21"/>
      <c r="P111" s="21"/>
      <c r="Q111" s="21"/>
      <c r="R111" s="21"/>
      <c r="S111" s="21"/>
      <c r="T111" s="21"/>
      <c r="U111" s="21"/>
      <c r="V111" s="21"/>
      <c r="W111" s="21"/>
      <c r="X111" s="21"/>
      <c r="Y111" s="21"/>
      <c r="Z111" s="21"/>
      <c r="AA111" s="21"/>
      <c r="AB111" s="21"/>
    </row>
    <row r="112" spans="1:28" ht="15.75" customHeight="1">
      <c r="B112" s="21"/>
      <c r="C112" s="1866" t="str">
        <f>D6</f>
        <v>Satın Alınacak Malın</v>
      </c>
      <c r="D112" s="1867"/>
      <c r="E112" s="1867"/>
      <c r="F112" s="1867"/>
      <c r="G112" s="1867"/>
      <c r="H112" s="1868"/>
      <c r="I112" s="1864" t="s">
        <v>773</v>
      </c>
      <c r="J112" s="1864"/>
      <c r="K112" s="1864"/>
      <c r="L112" s="1864"/>
      <c r="M112" s="1864"/>
      <c r="N112" s="1864"/>
      <c r="O112" s="1864"/>
      <c r="P112" s="1864"/>
      <c r="Q112" s="1864"/>
      <c r="R112" s="1864"/>
      <c r="S112" s="1864"/>
      <c r="T112" s="1864"/>
      <c r="U112" s="1864"/>
      <c r="V112" s="1864"/>
      <c r="W112" s="1864"/>
      <c r="X112" s="1864"/>
      <c r="Y112" s="1864"/>
      <c r="Z112" s="1864"/>
      <c r="AA112" s="1865"/>
      <c r="AB112" s="21"/>
    </row>
    <row r="113" spans="2:28" ht="18.75" customHeight="1">
      <c r="B113" s="21"/>
      <c r="C113" s="1869"/>
      <c r="D113" s="1870"/>
      <c r="E113" s="1870"/>
      <c r="F113" s="1870"/>
      <c r="G113" s="1870"/>
      <c r="H113" s="1871"/>
      <c r="I113" s="1863" t="s">
        <v>774</v>
      </c>
      <c r="J113" s="1863"/>
      <c r="K113" s="1863"/>
      <c r="L113" s="1863"/>
      <c r="M113" s="1863"/>
      <c r="N113" s="1863"/>
      <c r="O113" s="1863" t="s">
        <v>775</v>
      </c>
      <c r="P113" s="1863"/>
      <c r="Q113" s="1863"/>
      <c r="R113" s="1863"/>
      <c r="S113" s="1863"/>
      <c r="T113" s="1863"/>
      <c r="U113" s="1863"/>
      <c r="V113" s="1860" t="s">
        <v>589</v>
      </c>
      <c r="W113" s="1861"/>
      <c r="X113" s="1861"/>
      <c r="Y113" s="1861"/>
      <c r="Z113" s="1861"/>
      <c r="AA113" s="1862"/>
      <c r="AB113" s="21"/>
    </row>
    <row r="114" spans="2:28" ht="17.25" customHeight="1">
      <c r="B114" s="21"/>
      <c r="C114" s="1872" t="s">
        <v>776</v>
      </c>
      <c r="D114" s="1873"/>
      <c r="E114" s="1873"/>
      <c r="F114" s="1873"/>
      <c r="G114" s="1873"/>
      <c r="H114" s="1874"/>
      <c r="I114" s="1848" t="str">
        <f>M8</f>
        <v>ODAK KIRTASİYE</v>
      </c>
      <c r="J114" s="1849"/>
      <c r="K114" s="1849"/>
      <c r="L114" s="1849"/>
      <c r="M114" s="1849"/>
      <c r="N114" s="1850"/>
      <c r="O114" s="1847" t="s">
        <v>827</v>
      </c>
      <c r="P114" s="1847"/>
      <c r="Q114" s="1847"/>
      <c r="R114" s="1847"/>
      <c r="S114" s="1847"/>
      <c r="T114" s="1847"/>
      <c r="U114" s="1847"/>
      <c r="V114" s="1875">
        <f>O110</f>
        <v>4545</v>
      </c>
      <c r="W114" s="1875"/>
      <c r="X114" s="1875"/>
      <c r="Y114" s="1875"/>
      <c r="Z114" s="1875"/>
      <c r="AA114" s="1876"/>
      <c r="AB114" s="21"/>
    </row>
    <row r="115" spans="2:28">
      <c r="B115" s="1880" t="s">
        <v>777</v>
      </c>
      <c r="C115" s="134"/>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3"/>
      <c r="AB115" s="21"/>
    </row>
    <row r="116" spans="2:28" ht="46.5" customHeight="1">
      <c r="B116" s="1880"/>
      <c r="C116" s="134"/>
      <c r="D116" s="1882" t="str">
        <f>CONCATENATE("             4734 Sayılı Kamu İhale Kanununun 22'nci Maddesi uyarınca Doğrudan Temin Usulüyle"," "," yapılacak alımlara ilişkin yapılan piyasa araştırmasında firmalarca / kişilerce teklif edilen fiyatlar tarafımca / tarafımızca değerlendirilerek yukarıda adı ve adresi belirtilen kişi / firmadan alım yapılması uygun görülmüştür."," ",tarih2)</f>
        <v xml:space="preserve">             4734 Sayılı Kamu İhale Kanununun 22'nci Maddesi uyarınca Doğrudan Temin Usulüyle  yapılacak alımlara ilişkin yapılan piyasa araştırmasında firmalarca / kişilerce teklif edilen fiyatlar tarafımca / tarafımızca değerlendirilerek yukarıda adı ve adresi belirtilen kişi / firmadan alım yapılması uygun görülmüştür. 05/12/2024</v>
      </c>
      <c r="E116" s="1882"/>
      <c r="F116" s="1882"/>
      <c r="G116" s="1882"/>
      <c r="H116" s="1882"/>
      <c r="I116" s="1882"/>
      <c r="J116" s="1882"/>
      <c r="K116" s="1882"/>
      <c r="L116" s="1882"/>
      <c r="M116" s="1882"/>
      <c r="N116" s="1882"/>
      <c r="O116" s="1882"/>
      <c r="P116" s="1882"/>
      <c r="Q116" s="1882"/>
      <c r="R116" s="1882"/>
      <c r="S116" s="1882"/>
      <c r="T116" s="1882"/>
      <c r="U116" s="1882"/>
      <c r="V116" s="1882"/>
      <c r="W116" s="1882"/>
      <c r="X116" s="1882"/>
      <c r="Y116" s="1882"/>
      <c r="Z116" s="1882"/>
      <c r="AA116" s="133"/>
      <c r="AB116" s="21"/>
    </row>
    <row r="117" spans="2:28" ht="1.5" customHeight="1">
      <c r="B117" s="1880"/>
      <c r="C117" s="134"/>
      <c r="D117" s="1881"/>
      <c r="E117" s="1881"/>
      <c r="F117" s="1881"/>
      <c r="G117" s="1881"/>
      <c r="H117" s="1881"/>
      <c r="I117" s="1881"/>
      <c r="J117" s="1881"/>
      <c r="K117" s="1881"/>
      <c r="L117" s="1881"/>
      <c r="M117" s="1881"/>
      <c r="N117" s="1881"/>
      <c r="O117" s="1881"/>
      <c r="P117" s="1881"/>
      <c r="Q117" s="1881"/>
      <c r="R117" s="1881"/>
      <c r="S117" s="1881"/>
      <c r="T117" s="1881"/>
      <c r="U117" s="1881"/>
      <c r="V117" s="1881"/>
      <c r="W117" s="1881"/>
      <c r="X117" s="1881"/>
      <c r="Y117" s="1881"/>
      <c r="Z117" s="1881"/>
      <c r="AA117" s="133"/>
      <c r="AB117" s="21"/>
    </row>
    <row r="118" spans="2:28" ht="1.5" customHeight="1">
      <c r="B118" s="1880"/>
      <c r="C118" s="134"/>
      <c r="D118" s="1881"/>
      <c r="E118" s="1881"/>
      <c r="F118" s="1881"/>
      <c r="G118" s="1881"/>
      <c r="H118" s="1851"/>
      <c r="I118" s="1851"/>
      <c r="J118" s="135"/>
      <c r="K118" s="135"/>
      <c r="L118" s="135"/>
      <c r="M118" s="135"/>
      <c r="N118" s="135"/>
      <c r="O118" s="135"/>
      <c r="P118" s="135"/>
      <c r="Q118" s="135"/>
      <c r="R118" s="135"/>
      <c r="S118" s="135"/>
      <c r="T118" s="135"/>
      <c r="U118" s="135"/>
      <c r="V118" s="135"/>
      <c r="W118" s="135"/>
      <c r="X118" s="135"/>
      <c r="Y118" s="135"/>
      <c r="Z118" s="135"/>
      <c r="AA118" s="133"/>
      <c r="AB118" s="21"/>
    </row>
    <row r="119" spans="2:28" ht="16.5" customHeight="1">
      <c r="B119" s="1880"/>
      <c r="C119" s="134"/>
      <c r="D119" s="135"/>
      <c r="E119" s="1514" t="s">
        <v>340</v>
      </c>
      <c r="F119" s="1514"/>
      <c r="G119" s="1514"/>
      <c r="H119" s="1514"/>
      <c r="I119" s="1514"/>
      <c r="J119" s="1514"/>
      <c r="K119" s="1514"/>
      <c r="L119" s="1514"/>
      <c r="M119" s="1514"/>
      <c r="N119" s="1514"/>
      <c r="O119" s="1514"/>
      <c r="P119" s="1514"/>
      <c r="Q119" s="1514"/>
      <c r="R119" s="1514"/>
      <c r="S119" s="1514"/>
      <c r="T119" s="1514"/>
      <c r="U119" s="1514"/>
      <c r="V119" s="1514"/>
      <c r="W119" s="1514"/>
      <c r="X119" s="1514"/>
      <c r="Y119" s="1514"/>
      <c r="Z119" s="1514"/>
      <c r="AA119" s="133"/>
      <c r="AB119" s="21"/>
    </row>
    <row r="120" spans="2:28" ht="7.5" customHeight="1">
      <c r="B120" s="1880"/>
      <c r="C120" s="134"/>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3"/>
      <c r="AB120" s="21"/>
    </row>
    <row r="121" spans="2:28" ht="15" customHeight="1">
      <c r="B121" s="1880"/>
      <c r="C121" s="134"/>
      <c r="D121" s="137"/>
      <c r="E121" s="1249" t="str">
        <f>'VERİ GİRİŞİ'!C24</f>
        <v>Ferda Nur ALTUN</v>
      </c>
      <c r="F121" s="1249"/>
      <c r="G121" s="1249"/>
      <c r="H121" s="1249"/>
      <c r="I121" s="1249"/>
      <c r="J121" s="137"/>
      <c r="K121" s="1249" t="str">
        <f>'VERİ GİRİŞİ'!C25</f>
        <v>Suat ÖZTOPRAK</v>
      </c>
      <c r="L121" s="1249"/>
      <c r="M121" s="1249"/>
      <c r="N121" s="1249"/>
      <c r="O121" s="1249"/>
      <c r="P121" s="1249"/>
      <c r="Q121" s="1249"/>
      <c r="R121" s="137"/>
      <c r="S121" s="137"/>
      <c r="T121" s="1249" t="str">
        <f>'VERİ GİRİŞİ'!C23</f>
        <v>Mehmet Ali DİRİCAN</v>
      </c>
      <c r="U121" s="1249"/>
      <c r="V121" s="1249"/>
      <c r="W121" s="1249"/>
      <c r="X121" s="1249"/>
      <c r="Y121" s="1249"/>
      <c r="Z121" s="1249"/>
      <c r="AA121" s="133"/>
      <c r="AB121" s="21"/>
    </row>
    <row r="122" spans="2:28" ht="15" customHeight="1">
      <c r="B122" s="1880"/>
      <c r="C122" s="134"/>
      <c r="D122" s="137"/>
      <c r="E122" s="1249" t="str">
        <f>'VERİ GİRİŞİ'!E24</f>
        <v>Öğretmen</v>
      </c>
      <c r="F122" s="1249"/>
      <c r="G122" s="1249"/>
      <c r="H122" s="1249"/>
      <c r="I122" s="1249"/>
      <c r="J122" s="137"/>
      <c r="K122" s="1249" t="str">
        <f>'VERİ GİRİŞİ'!E25</f>
        <v>Öğretmen</v>
      </c>
      <c r="L122" s="1249"/>
      <c r="M122" s="1249"/>
      <c r="N122" s="1249"/>
      <c r="O122" s="1249"/>
      <c r="P122" s="1249"/>
      <c r="Q122" s="1249"/>
      <c r="R122" s="137"/>
      <c r="S122" s="137"/>
      <c r="T122" s="1249" t="str">
        <f>'VERİ GİRİŞİ'!E23</f>
        <v>Müdür Yardımcısı</v>
      </c>
      <c r="U122" s="1249"/>
      <c r="V122" s="1249"/>
      <c r="W122" s="1249"/>
      <c r="X122" s="1249"/>
      <c r="Y122" s="1249"/>
      <c r="Z122" s="1249"/>
      <c r="AA122" s="133"/>
      <c r="AB122" s="21"/>
    </row>
    <row r="123" spans="2:28" ht="15" customHeight="1">
      <c r="B123" s="1880"/>
      <c r="C123" s="139"/>
      <c r="D123" s="136"/>
      <c r="E123" s="1249">
        <f>'VERİ GİRİŞİ'!G24</f>
        <v>0</v>
      </c>
      <c r="F123" s="1249"/>
      <c r="G123" s="1249"/>
      <c r="H123" s="1249"/>
      <c r="I123" s="1249"/>
      <c r="J123" s="31"/>
      <c r="K123" s="1249">
        <f>'VERİ GİRİŞİ'!G25</f>
        <v>0</v>
      </c>
      <c r="L123" s="1249"/>
      <c r="M123" s="1249"/>
      <c r="N123" s="1249"/>
      <c r="O123" s="1249"/>
      <c r="P123" s="1249"/>
      <c r="Q123" s="1249"/>
      <c r="R123" s="31"/>
      <c r="S123" s="31"/>
      <c r="T123" s="1249">
        <f>'VERİ GİRİŞİ'!G23</f>
        <v>0</v>
      </c>
      <c r="U123" s="1249"/>
      <c r="V123" s="1249"/>
      <c r="W123" s="1249"/>
      <c r="X123" s="1249"/>
      <c r="Y123" s="1249"/>
      <c r="Z123" s="1249"/>
      <c r="AA123" s="141"/>
      <c r="AB123" s="21"/>
    </row>
    <row r="124" spans="2:28">
      <c r="B124" s="1880"/>
      <c r="C124" s="985"/>
      <c r="D124" s="986"/>
      <c r="E124" s="987"/>
      <c r="F124" s="987"/>
      <c r="G124" s="143"/>
      <c r="H124" s="1885"/>
      <c r="I124" s="1885"/>
      <c r="J124" s="1885"/>
      <c r="K124" s="1885"/>
      <c r="L124" s="1885"/>
      <c r="M124" s="143"/>
      <c r="N124" s="143"/>
      <c r="O124" s="143"/>
      <c r="P124" s="143"/>
      <c r="Q124" s="1652"/>
      <c r="R124" s="1652"/>
      <c r="S124" s="1652"/>
      <c r="T124" s="1652"/>
      <c r="U124" s="143"/>
      <c r="V124" s="143"/>
      <c r="W124" s="143"/>
      <c r="X124" s="143"/>
      <c r="Y124" s="143"/>
      <c r="Z124" s="143"/>
      <c r="AA124" s="144"/>
      <c r="AB124" s="21"/>
    </row>
    <row r="125" spans="2:28">
      <c r="B125" s="21"/>
      <c r="C125" s="1886" t="s">
        <v>778</v>
      </c>
      <c r="D125" s="1886"/>
      <c r="E125" s="1886"/>
      <c r="F125" s="1886"/>
      <c r="G125" s="1886"/>
      <c r="H125" s="1886"/>
      <c r="I125" s="1886"/>
      <c r="J125" s="1886"/>
      <c r="K125" s="1886"/>
      <c r="L125" s="1886"/>
      <c r="M125" s="1886"/>
      <c r="N125" s="1886"/>
      <c r="O125" s="1886"/>
      <c r="P125" s="1886"/>
      <c r="Q125" s="1886"/>
      <c r="R125" s="1886"/>
      <c r="S125" s="1886"/>
      <c r="T125" s="1886"/>
      <c r="U125" s="1886"/>
      <c r="V125" s="1886"/>
      <c r="W125" s="1886"/>
      <c r="X125" s="1886"/>
      <c r="Y125" s="1886"/>
      <c r="Z125" s="1886"/>
      <c r="AA125" s="1886"/>
      <c r="AB125" s="21"/>
    </row>
    <row r="126" spans="2:28">
      <c r="B126" s="21"/>
      <c r="C126" s="145"/>
      <c r="D126" s="145"/>
      <c r="E126" s="145"/>
      <c r="F126" s="145"/>
      <c r="G126" s="145"/>
      <c r="H126" s="145"/>
      <c r="I126" s="145"/>
      <c r="J126" s="145"/>
      <c r="K126" s="145"/>
      <c r="L126" s="145"/>
      <c r="M126" s="145"/>
      <c r="N126" s="145"/>
      <c r="O126" s="145"/>
      <c r="P126" s="145"/>
      <c r="Q126" s="145"/>
      <c r="R126" s="21"/>
      <c r="S126" s="21"/>
      <c r="T126" s="21"/>
      <c r="U126" s="21"/>
      <c r="V126" s="21"/>
      <c r="W126" s="21"/>
      <c r="X126" s="21"/>
      <c r="Y126" s="21"/>
      <c r="Z126" s="21"/>
      <c r="AA126" s="21"/>
      <c r="AB126" s="21"/>
    </row>
    <row r="127" spans="2:28">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2:28" ht="18.600000000000001">
      <c r="B128" s="21"/>
      <c r="C128" s="788">
        <f>'VERİ GİRİŞİ'!K9</f>
        <v>45631</v>
      </c>
      <c r="D128" s="789" t="str">
        <f>TEXT(C128,"GG/AA/YYYY")</f>
        <v>05/12/2024</v>
      </c>
      <c r="E128" s="789"/>
      <c r="F128" s="21"/>
      <c r="G128" s="21"/>
      <c r="H128" s="21"/>
      <c r="I128" s="21"/>
      <c r="J128" s="21"/>
      <c r="K128" s="1883" t="s">
        <v>781</v>
      </c>
      <c r="L128" s="1884"/>
      <c r="M128" s="1884"/>
      <c r="N128" s="1884"/>
      <c r="O128" s="1884"/>
      <c r="P128" s="1884"/>
      <c r="Q128" s="1884"/>
      <c r="R128" s="1884"/>
      <c r="S128" s="1884"/>
      <c r="T128" s="21"/>
      <c r="U128" s="21"/>
      <c r="V128" s="21"/>
      <c r="W128" s="21"/>
      <c r="X128" s="21"/>
      <c r="Y128" s="21"/>
      <c r="Z128" s="21"/>
      <c r="AA128" s="21"/>
      <c r="AB128" s="21"/>
    </row>
    <row r="129" spans="2:28">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2:28">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2:28">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row>
    <row r="132" spans="2:28">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row>
    <row r="133" spans="2:28">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row>
    <row r="134" spans="2:28">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row>
    <row r="135" spans="2:28">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row>
    <row r="136" spans="2:28">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row>
    <row r="137" spans="2:28">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row>
    <row r="138" spans="2:28">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row>
    <row r="139" spans="2:28">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row>
    <row r="140" spans="2:28">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row>
    <row r="141" spans="2:28">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row>
    <row r="142" spans="2:28">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row>
    <row r="143" spans="2:28">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row>
    <row r="144" spans="2:28">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row>
    <row r="145" spans="1:1" s="146" customFormat="1">
      <c r="A145" s="966"/>
    </row>
    <row r="146" spans="1:1" s="146" customFormat="1">
      <c r="A146" s="966"/>
    </row>
    <row r="147" spans="1:1" s="146" customFormat="1">
      <c r="A147" s="966"/>
    </row>
    <row r="148" spans="1:1" s="146" customFormat="1">
      <c r="A148" s="966"/>
    </row>
    <row r="149" spans="1:1" s="146" customFormat="1">
      <c r="A149" s="966"/>
    </row>
    <row r="150" spans="1:1" s="146" customFormat="1">
      <c r="A150" s="966"/>
    </row>
    <row r="151" spans="1:1" s="146" customFormat="1">
      <c r="A151" s="966"/>
    </row>
    <row r="152" spans="1:1" s="146" customFormat="1">
      <c r="A152" s="966"/>
    </row>
    <row r="153" spans="1:1" s="146" customFormat="1">
      <c r="A153" s="966"/>
    </row>
    <row r="154" spans="1:1" s="146" customFormat="1">
      <c r="A154" s="966"/>
    </row>
    <row r="155" spans="1:1" s="146" customFormat="1">
      <c r="A155" s="966"/>
    </row>
    <row r="156" spans="1:1" s="146" customFormat="1">
      <c r="A156" s="966"/>
    </row>
    <row r="157" spans="1:1" s="146" customFormat="1">
      <c r="A157" s="966"/>
    </row>
    <row r="158" spans="1:1" s="146" customFormat="1">
      <c r="A158" s="966"/>
    </row>
    <row r="159" spans="1:1" s="146" customFormat="1">
      <c r="A159" s="966"/>
    </row>
    <row r="160" spans="1:1" s="146" customFormat="1">
      <c r="A160" s="966"/>
    </row>
    <row r="161" spans="1:1" s="146" customFormat="1">
      <c r="A161" s="966"/>
    </row>
    <row r="162" spans="1:1" s="146" customFormat="1">
      <c r="A162" s="966"/>
    </row>
    <row r="163" spans="1:1" s="146" customFormat="1">
      <c r="A163" s="966"/>
    </row>
    <row r="164" spans="1:1" s="146" customFormat="1">
      <c r="A164" s="966"/>
    </row>
    <row r="165" spans="1:1" s="146" customFormat="1">
      <c r="A165" s="966"/>
    </row>
    <row r="166" spans="1:1" s="146" customFormat="1">
      <c r="A166" s="966"/>
    </row>
    <row r="167" spans="1:1" s="146" customFormat="1">
      <c r="A167" s="966"/>
    </row>
    <row r="168" spans="1:1" s="146" customFormat="1">
      <c r="A168" s="966"/>
    </row>
    <row r="169" spans="1:1" s="146" customFormat="1">
      <c r="A169" s="966"/>
    </row>
    <row r="170" spans="1:1" s="146" customFormat="1">
      <c r="A170" s="966"/>
    </row>
    <row r="171" spans="1:1" s="146" customFormat="1">
      <c r="A171" s="966"/>
    </row>
    <row r="172" spans="1:1" s="146" customFormat="1">
      <c r="A172" s="966"/>
    </row>
    <row r="173" spans="1:1" s="146" customFormat="1">
      <c r="A173" s="966"/>
    </row>
    <row r="174" spans="1:1" s="146" customFormat="1">
      <c r="A174" s="966"/>
    </row>
    <row r="175" spans="1:1" s="146" customFormat="1">
      <c r="A175" s="966"/>
    </row>
    <row r="176" spans="1:1" s="146" customFormat="1">
      <c r="A176" s="966"/>
    </row>
    <row r="177" spans="1:1" s="146" customFormat="1">
      <c r="A177" s="966"/>
    </row>
    <row r="178" spans="1:1" s="146" customFormat="1">
      <c r="A178" s="966"/>
    </row>
    <row r="179" spans="1:1" s="146" customFormat="1">
      <c r="A179" s="966"/>
    </row>
    <row r="180" spans="1:1" s="146" customFormat="1">
      <c r="A180" s="966"/>
    </row>
    <row r="181" spans="1:1" s="146" customFormat="1">
      <c r="A181" s="966"/>
    </row>
    <row r="182" spans="1:1" s="146" customFormat="1">
      <c r="A182" s="966"/>
    </row>
    <row r="183" spans="1:1" s="146" customFormat="1">
      <c r="A183" s="966"/>
    </row>
    <row r="184" spans="1:1" s="146" customFormat="1">
      <c r="A184" s="966"/>
    </row>
    <row r="185" spans="1:1" s="146" customFormat="1">
      <c r="A185" s="966"/>
    </row>
    <row r="186" spans="1:1" s="146" customFormat="1">
      <c r="A186" s="966"/>
    </row>
    <row r="187" spans="1:1" s="146" customFormat="1">
      <c r="A187" s="966"/>
    </row>
    <row r="188" spans="1:1" s="146" customFormat="1">
      <c r="A188" s="966"/>
    </row>
    <row r="189" spans="1:1" s="146" customFormat="1">
      <c r="A189" s="966"/>
    </row>
    <row r="190" spans="1:1" s="146" customFormat="1">
      <c r="A190" s="966"/>
    </row>
    <row r="191" spans="1:1" s="146" customFormat="1">
      <c r="A191" s="966"/>
    </row>
    <row r="192" spans="1:1" s="146" customFormat="1">
      <c r="A192" s="966"/>
    </row>
    <row r="193" spans="1:1" s="146" customFormat="1">
      <c r="A193" s="966"/>
    </row>
    <row r="194" spans="1:1" s="146" customFormat="1">
      <c r="A194" s="966"/>
    </row>
    <row r="195" spans="1:1" s="146" customFormat="1">
      <c r="A195" s="966"/>
    </row>
    <row r="196" spans="1:1" s="146" customFormat="1">
      <c r="A196" s="966"/>
    </row>
    <row r="197" spans="1:1" s="146" customFormat="1">
      <c r="A197" s="966"/>
    </row>
    <row r="198" spans="1:1" s="146" customFormat="1">
      <c r="A198" s="966"/>
    </row>
    <row r="199" spans="1:1" s="146" customFormat="1">
      <c r="A199" s="966"/>
    </row>
    <row r="200" spans="1:1" s="146" customFormat="1">
      <c r="A200" s="966"/>
    </row>
    <row r="201" spans="1:1" s="146" customFormat="1">
      <c r="A201" s="966"/>
    </row>
    <row r="202" spans="1:1" s="146" customFormat="1">
      <c r="A202" s="966"/>
    </row>
    <row r="203" spans="1:1" s="146" customFormat="1">
      <c r="A203" s="966"/>
    </row>
    <row r="204" spans="1:1" s="146" customFormat="1">
      <c r="A204" s="966"/>
    </row>
    <row r="205" spans="1:1" s="146" customFormat="1">
      <c r="A205" s="966"/>
    </row>
    <row r="206" spans="1:1" s="146" customFormat="1">
      <c r="A206" s="966"/>
    </row>
    <row r="207" spans="1:1" s="146" customFormat="1">
      <c r="A207" s="966"/>
    </row>
    <row r="208" spans="1:1" s="146" customFormat="1">
      <c r="A208" s="966"/>
    </row>
  </sheetData>
  <sheetProtection password="CB70" sheet="1" objects="1" scenarios="1" formatCells="0"/>
  <customSheetViews>
    <customSheetView guid="{95D0C6C0-F15D-449A-B6BA-3466C2F1E3FF}" showGridLines="0" showRowCol="0" outlineSymbols="0" zeroValues="0" hiddenColumns="1" showRuler="0">
      <selection activeCell="J13" sqref="J13:K13"/>
      <pageMargins left="0.39370078740157483" right="0.39370078740157483" top="0.59055118110236227" bottom="0.19685039370078741" header="0" footer="0"/>
      <printOptions horizontalCentered="1"/>
      <pageSetup paperSize="9" scale="70" orientation="landscape" blackAndWhite="1" r:id="rId1"/>
      <headerFooter alignWithMargins="0"/>
    </customSheetView>
  </customSheetViews>
  <mergeCells count="863">
    <mergeCell ref="B115:B124"/>
    <mergeCell ref="E121:I121"/>
    <mergeCell ref="D117:Z117"/>
    <mergeCell ref="D116:Z116"/>
    <mergeCell ref="E122:I122"/>
    <mergeCell ref="D118:G118"/>
    <mergeCell ref="K122:Q122"/>
    <mergeCell ref="K128:S128"/>
    <mergeCell ref="H124:L124"/>
    <mergeCell ref="Q124:T124"/>
    <mergeCell ref="E123:I123"/>
    <mergeCell ref="K123:Q123"/>
    <mergeCell ref="T123:Z123"/>
    <mergeCell ref="C125:AA125"/>
    <mergeCell ref="T122:Z122"/>
    <mergeCell ref="E119:Z119"/>
    <mergeCell ref="O114:U114"/>
    <mergeCell ref="I114:N114"/>
    <mergeCell ref="T121:Z121"/>
    <mergeCell ref="K121:Q121"/>
    <mergeCell ref="H118:I118"/>
    <mergeCell ref="D1:Z1"/>
    <mergeCell ref="D110:L110"/>
    <mergeCell ref="C4:I4"/>
    <mergeCell ref="C5:I5"/>
    <mergeCell ref="J3:AA3"/>
    <mergeCell ref="V113:AA113"/>
    <mergeCell ref="O113:U113"/>
    <mergeCell ref="I112:AA112"/>
    <mergeCell ref="C112:H113"/>
    <mergeCell ref="C114:H114"/>
    <mergeCell ref="I113:N113"/>
    <mergeCell ref="V114:AA114"/>
    <mergeCell ref="J2:AA2"/>
    <mergeCell ref="W110:X110"/>
    <mergeCell ref="Y110:AA110"/>
    <mergeCell ref="D6:L8"/>
    <mergeCell ref="C2:I2"/>
    <mergeCell ref="W109:X109"/>
    <mergeCell ref="Y109:AA109"/>
    <mergeCell ref="J108:K108"/>
    <mergeCell ref="J109:K109"/>
    <mergeCell ref="J105:K105"/>
    <mergeCell ref="J107:K107"/>
    <mergeCell ref="C3:I3"/>
    <mergeCell ref="M6:AA6"/>
    <mergeCell ref="J4:K5"/>
    <mergeCell ref="Y103:AA103"/>
    <mergeCell ref="W104:X104"/>
    <mergeCell ref="Y104:AA104"/>
    <mergeCell ref="W102:X102"/>
    <mergeCell ref="Y102:AA102"/>
    <mergeCell ref="W107:X107"/>
    <mergeCell ref="Y107:AA107"/>
    <mergeCell ref="J24:K24"/>
    <mergeCell ref="J28:K28"/>
    <mergeCell ref="J50:K50"/>
    <mergeCell ref="J26:K26"/>
    <mergeCell ref="J33:K33"/>
    <mergeCell ref="W18:X18"/>
    <mergeCell ref="W19:X19"/>
    <mergeCell ref="W103:X103"/>
    <mergeCell ref="J9:K9"/>
    <mergeCell ref="J10:K10"/>
    <mergeCell ref="J16:K16"/>
    <mergeCell ref="G106:I106"/>
    <mergeCell ref="J17:K17"/>
    <mergeCell ref="J102:K102"/>
    <mergeCell ref="J103:K103"/>
    <mergeCell ref="J104:K104"/>
    <mergeCell ref="J21:K21"/>
    <mergeCell ref="G17:I17"/>
    <mergeCell ref="G24:I24"/>
    <mergeCell ref="G28:I28"/>
    <mergeCell ref="J106:K106"/>
    <mergeCell ref="J19:K19"/>
    <mergeCell ref="J25:K25"/>
    <mergeCell ref="J30:K30"/>
    <mergeCell ref="J31:K31"/>
    <mergeCell ref="J32:K32"/>
    <mergeCell ref="J36:K36"/>
    <mergeCell ref="J42:K42"/>
    <mergeCell ref="J46:K46"/>
    <mergeCell ref="J53:K53"/>
    <mergeCell ref="J20:K20"/>
    <mergeCell ref="J27:K27"/>
    <mergeCell ref="D108:F108"/>
    <mergeCell ref="G13:I13"/>
    <mergeCell ref="G14:I14"/>
    <mergeCell ref="G15:I15"/>
    <mergeCell ref="G16:I16"/>
    <mergeCell ref="G102:I102"/>
    <mergeCell ref="G108:I108"/>
    <mergeCell ref="G107:I107"/>
    <mergeCell ref="D102:F102"/>
    <mergeCell ref="D105:F105"/>
    <mergeCell ref="D106:F106"/>
    <mergeCell ref="D107:F107"/>
    <mergeCell ref="G18:I18"/>
    <mergeCell ref="G20:I20"/>
    <mergeCell ref="G19:I19"/>
    <mergeCell ref="D42:F42"/>
    <mergeCell ref="G42:I42"/>
    <mergeCell ref="G46:I46"/>
    <mergeCell ref="D53:F53"/>
    <mergeCell ref="G53:I53"/>
    <mergeCell ref="G27:I27"/>
    <mergeCell ref="C6:C9"/>
    <mergeCell ref="D9:F9"/>
    <mergeCell ref="D10:F10"/>
    <mergeCell ref="D15:F15"/>
    <mergeCell ref="D13:F13"/>
    <mergeCell ref="D14:F14"/>
    <mergeCell ref="D20:F20"/>
    <mergeCell ref="D21:F21"/>
    <mergeCell ref="D23:F23"/>
    <mergeCell ref="D16:F16"/>
    <mergeCell ref="D11:F11"/>
    <mergeCell ref="D12:F12"/>
    <mergeCell ref="D17:F17"/>
    <mergeCell ref="D19:F19"/>
    <mergeCell ref="D18:F18"/>
    <mergeCell ref="R110:S110"/>
    <mergeCell ref="R105:S105"/>
    <mergeCell ref="R17:S17"/>
    <mergeCell ref="R13:S13"/>
    <mergeCell ref="R103:S103"/>
    <mergeCell ref="R104:S104"/>
    <mergeCell ref="R107:S107"/>
    <mergeCell ref="R108:S108"/>
    <mergeCell ref="R106:S106"/>
    <mergeCell ref="R14:S14"/>
    <mergeCell ref="R109:S109"/>
    <mergeCell ref="R102:S102"/>
    <mergeCell ref="R15:S15"/>
    <mergeCell ref="R16:S16"/>
    <mergeCell ref="R18:S18"/>
    <mergeCell ref="R19:S19"/>
    <mergeCell ref="R20:S20"/>
    <mergeCell ref="R21:S21"/>
    <mergeCell ref="R26:S26"/>
    <mergeCell ref="R34:S34"/>
    <mergeCell ref="R37:S37"/>
    <mergeCell ref="R40:S40"/>
    <mergeCell ref="R43:S43"/>
    <mergeCell ref="D109:F109"/>
    <mergeCell ref="D25:F25"/>
    <mergeCell ref="D28:F28"/>
    <mergeCell ref="D24:F24"/>
    <mergeCell ref="D26:F26"/>
    <mergeCell ref="G103:I103"/>
    <mergeCell ref="G104:I104"/>
    <mergeCell ref="G105:I105"/>
    <mergeCell ref="D103:F103"/>
    <mergeCell ref="G26:I26"/>
    <mergeCell ref="D27:F27"/>
    <mergeCell ref="D104:F104"/>
    <mergeCell ref="G109:I109"/>
    <mergeCell ref="G25:I25"/>
    <mergeCell ref="D30:F30"/>
    <mergeCell ref="G30:I30"/>
    <mergeCell ref="D33:F33"/>
    <mergeCell ref="G33:I33"/>
    <mergeCell ref="D31:F31"/>
    <mergeCell ref="G31:I31"/>
    <mergeCell ref="G32:I32"/>
    <mergeCell ref="D32:F32"/>
    <mergeCell ref="D36:F36"/>
    <mergeCell ref="G36:I36"/>
    <mergeCell ref="O103:Q103"/>
    <mergeCell ref="M107:N107"/>
    <mergeCell ref="M108:N108"/>
    <mergeCell ref="M17:N17"/>
    <mergeCell ref="M105:N105"/>
    <mergeCell ref="M103:N103"/>
    <mergeCell ref="M104:N104"/>
    <mergeCell ref="O104:Q104"/>
    <mergeCell ref="W7:AA7"/>
    <mergeCell ref="W13:X13"/>
    <mergeCell ref="Y13:AA13"/>
    <mergeCell ref="W11:X11"/>
    <mergeCell ref="Y11:AA11"/>
    <mergeCell ref="W12:X12"/>
    <mergeCell ref="Y12:AA12"/>
    <mergeCell ref="W8:AA8"/>
    <mergeCell ref="W9:X9"/>
    <mergeCell ref="Y9:AA9"/>
    <mergeCell ref="W108:X108"/>
    <mergeCell ref="Y108:AA108"/>
    <mergeCell ref="W105:X105"/>
    <mergeCell ref="Y105:AA105"/>
    <mergeCell ref="W106:X106"/>
    <mergeCell ref="Y106:AA106"/>
    <mergeCell ref="M110:N110"/>
    <mergeCell ref="M111:N111"/>
    <mergeCell ref="O109:Q109"/>
    <mergeCell ref="O110:Q110"/>
    <mergeCell ref="M109:N109"/>
    <mergeCell ref="O105:Q105"/>
    <mergeCell ref="O106:Q106"/>
    <mergeCell ref="O107:Q107"/>
    <mergeCell ref="O108:Q108"/>
    <mergeCell ref="M106:N106"/>
    <mergeCell ref="M102:N102"/>
    <mergeCell ref="M21:N21"/>
    <mergeCell ref="M16:N16"/>
    <mergeCell ref="M23:N23"/>
    <mergeCell ref="M26:N26"/>
    <mergeCell ref="O11:Q11"/>
    <mergeCell ref="O12:Q12"/>
    <mergeCell ref="O13:Q13"/>
    <mergeCell ref="O102:Q102"/>
    <mergeCell ref="O14:Q14"/>
    <mergeCell ref="O15:Q15"/>
    <mergeCell ref="O16:Q16"/>
    <mergeCell ref="O21:Q21"/>
    <mergeCell ref="O24:Q24"/>
    <mergeCell ref="O23:Q23"/>
    <mergeCell ref="O17:Q17"/>
    <mergeCell ref="O18:Q18"/>
    <mergeCell ref="O19:Q19"/>
    <mergeCell ref="M19:N19"/>
    <mergeCell ref="M11:N11"/>
    <mergeCell ref="M12:N12"/>
    <mergeCell ref="M13:N13"/>
    <mergeCell ref="M14:N14"/>
    <mergeCell ref="M15:N15"/>
    <mergeCell ref="R7:T7"/>
    <mergeCell ref="U7:V7"/>
    <mergeCell ref="R8:T8"/>
    <mergeCell ref="U8:V8"/>
    <mergeCell ref="M9:N9"/>
    <mergeCell ref="M10:N10"/>
    <mergeCell ref="O9:Q9"/>
    <mergeCell ref="R9:S9"/>
    <mergeCell ref="O10:Q10"/>
    <mergeCell ref="M7:Q7"/>
    <mergeCell ref="R11:S11"/>
    <mergeCell ref="R12:S12"/>
    <mergeCell ref="M8:Q8"/>
    <mergeCell ref="G9:I9"/>
    <mergeCell ref="R10:S10"/>
    <mergeCell ref="W10:X10"/>
    <mergeCell ref="Y10:AA10"/>
    <mergeCell ref="W14:X14"/>
    <mergeCell ref="Y14:AA14"/>
    <mergeCell ref="G10:I10"/>
    <mergeCell ref="G11:I11"/>
    <mergeCell ref="G12:I12"/>
    <mergeCell ref="J11:K11"/>
    <mergeCell ref="J12:K12"/>
    <mergeCell ref="J13:K13"/>
    <mergeCell ref="J14:K14"/>
    <mergeCell ref="M20:N20"/>
    <mergeCell ref="O20:Q20"/>
    <mergeCell ref="W23:X23"/>
    <mergeCell ref="W15:X15"/>
    <mergeCell ref="Y15:AA15"/>
    <mergeCell ref="J18:K18"/>
    <mergeCell ref="M18:N18"/>
    <mergeCell ref="D22:F22"/>
    <mergeCell ref="G22:I22"/>
    <mergeCell ref="J22:K22"/>
    <mergeCell ref="M22:N22"/>
    <mergeCell ref="O22:Q22"/>
    <mergeCell ref="R22:S22"/>
    <mergeCell ref="W20:X20"/>
    <mergeCell ref="Y20:AA20"/>
    <mergeCell ref="W21:X21"/>
    <mergeCell ref="Y18:AA18"/>
    <mergeCell ref="Y19:AA19"/>
    <mergeCell ref="W16:X16"/>
    <mergeCell ref="Y16:AA16"/>
    <mergeCell ref="W17:X17"/>
    <mergeCell ref="Y17:AA17"/>
    <mergeCell ref="J15:K15"/>
    <mergeCell ref="Y23:AA23"/>
    <mergeCell ref="W24:X24"/>
    <mergeCell ref="Y24:AA24"/>
    <mergeCell ref="R24:S24"/>
    <mergeCell ref="R23:S23"/>
    <mergeCell ref="W22:X22"/>
    <mergeCell ref="Y22:AA22"/>
    <mergeCell ref="G21:I21"/>
    <mergeCell ref="Y21:AA21"/>
    <mergeCell ref="G23:I23"/>
    <mergeCell ref="J23:K23"/>
    <mergeCell ref="M24:N24"/>
    <mergeCell ref="M27:N27"/>
    <mergeCell ref="O27:Q27"/>
    <mergeCell ref="R27:S27"/>
    <mergeCell ref="W27:X27"/>
    <mergeCell ref="Y29:AA29"/>
    <mergeCell ref="Y27:AA27"/>
    <mergeCell ref="R25:S25"/>
    <mergeCell ref="W25:X25"/>
    <mergeCell ref="Y25:AA25"/>
    <mergeCell ref="W26:X26"/>
    <mergeCell ref="M28:N28"/>
    <mergeCell ref="O28:Q28"/>
    <mergeCell ref="Y26:AA26"/>
    <mergeCell ref="Y28:AA28"/>
    <mergeCell ref="O26:Q26"/>
    <mergeCell ref="R28:S28"/>
    <mergeCell ref="W28:X28"/>
    <mergeCell ref="M25:N25"/>
    <mergeCell ref="O25:Q25"/>
    <mergeCell ref="M30:N30"/>
    <mergeCell ref="O30:Q30"/>
    <mergeCell ref="R30:S30"/>
    <mergeCell ref="W30:X30"/>
    <mergeCell ref="Y30:AA30"/>
    <mergeCell ref="D29:F29"/>
    <mergeCell ref="G29:I29"/>
    <mergeCell ref="J29:K29"/>
    <mergeCell ref="M29:N29"/>
    <mergeCell ref="O29:Q29"/>
    <mergeCell ref="W29:X29"/>
    <mergeCell ref="R29:S29"/>
    <mergeCell ref="M33:N33"/>
    <mergeCell ref="R33:S33"/>
    <mergeCell ref="R31:S31"/>
    <mergeCell ref="W31:X31"/>
    <mergeCell ref="M32:N32"/>
    <mergeCell ref="W33:X33"/>
    <mergeCell ref="Y33:AA33"/>
    <mergeCell ref="Y31:AA31"/>
    <mergeCell ref="W32:X32"/>
    <mergeCell ref="R32:S32"/>
    <mergeCell ref="Y32:AA32"/>
    <mergeCell ref="M31:N31"/>
    <mergeCell ref="O31:Q31"/>
    <mergeCell ref="O32:Q32"/>
    <mergeCell ref="O33:Q33"/>
    <mergeCell ref="W34:X34"/>
    <mergeCell ref="W35:X35"/>
    <mergeCell ref="R35:S35"/>
    <mergeCell ref="D34:F34"/>
    <mergeCell ref="G34:I34"/>
    <mergeCell ref="J34:K34"/>
    <mergeCell ref="M34:N34"/>
    <mergeCell ref="Y34:AA34"/>
    <mergeCell ref="Y35:AA35"/>
    <mergeCell ref="O34:Q34"/>
    <mergeCell ref="M36:N36"/>
    <mergeCell ref="O36:Q36"/>
    <mergeCell ref="R36:S36"/>
    <mergeCell ref="W36:X36"/>
    <mergeCell ref="Y36:AA36"/>
    <mergeCell ref="D35:F35"/>
    <mergeCell ref="G35:I35"/>
    <mergeCell ref="J35:K35"/>
    <mergeCell ref="M35:N35"/>
    <mergeCell ref="O35:Q35"/>
    <mergeCell ref="W37:X37"/>
    <mergeCell ref="M38:N38"/>
    <mergeCell ref="W39:X39"/>
    <mergeCell ref="Y37:AA37"/>
    <mergeCell ref="W38:X38"/>
    <mergeCell ref="R38:S38"/>
    <mergeCell ref="Y38:AA38"/>
    <mergeCell ref="D37:F37"/>
    <mergeCell ref="G37:I37"/>
    <mergeCell ref="J37:K37"/>
    <mergeCell ref="M37:N37"/>
    <mergeCell ref="G38:I38"/>
    <mergeCell ref="J38:K38"/>
    <mergeCell ref="O37:Q37"/>
    <mergeCell ref="O38:Q38"/>
    <mergeCell ref="W40:X40"/>
    <mergeCell ref="W41:X41"/>
    <mergeCell ref="R41:S41"/>
    <mergeCell ref="Y39:AA39"/>
    <mergeCell ref="D38:F38"/>
    <mergeCell ref="D40:F40"/>
    <mergeCell ref="G40:I40"/>
    <mergeCell ref="J40:K40"/>
    <mergeCell ref="M40:N40"/>
    <mergeCell ref="Y40:AA40"/>
    <mergeCell ref="D39:F39"/>
    <mergeCell ref="G39:I39"/>
    <mergeCell ref="J39:K39"/>
    <mergeCell ref="M39:N39"/>
    <mergeCell ref="O39:Q39"/>
    <mergeCell ref="R39:S39"/>
    <mergeCell ref="Y41:AA41"/>
    <mergeCell ref="O40:Q40"/>
    <mergeCell ref="M42:N42"/>
    <mergeCell ref="O42:Q42"/>
    <mergeCell ref="R42:S42"/>
    <mergeCell ref="W42:X42"/>
    <mergeCell ref="Y42:AA42"/>
    <mergeCell ref="D41:F41"/>
    <mergeCell ref="G41:I41"/>
    <mergeCell ref="J41:K41"/>
    <mergeCell ref="M41:N41"/>
    <mergeCell ref="O41:Q41"/>
    <mergeCell ref="W43:X43"/>
    <mergeCell ref="Y43:AA43"/>
    <mergeCell ref="W44:X44"/>
    <mergeCell ref="R44:S44"/>
    <mergeCell ref="Y44:AA44"/>
    <mergeCell ref="D43:F43"/>
    <mergeCell ref="G43:I43"/>
    <mergeCell ref="J43:K43"/>
    <mergeCell ref="M43:N43"/>
    <mergeCell ref="G44:I44"/>
    <mergeCell ref="J44:K44"/>
    <mergeCell ref="M44:N44"/>
    <mergeCell ref="O43:Q43"/>
    <mergeCell ref="O44:Q44"/>
    <mergeCell ref="M46:N46"/>
    <mergeCell ref="R46:S46"/>
    <mergeCell ref="W46:X46"/>
    <mergeCell ref="Y46:AA46"/>
    <mergeCell ref="W45:X45"/>
    <mergeCell ref="Y45:AA45"/>
    <mergeCell ref="D44:F44"/>
    <mergeCell ref="O46:Q46"/>
    <mergeCell ref="D46:F46"/>
    <mergeCell ref="D45:F45"/>
    <mergeCell ref="G45:I45"/>
    <mergeCell ref="J45:K45"/>
    <mergeCell ref="M45:N45"/>
    <mergeCell ref="O45:Q45"/>
    <mergeCell ref="R45:S45"/>
    <mergeCell ref="Y48:AA48"/>
    <mergeCell ref="Y49:AA49"/>
    <mergeCell ref="D49:F49"/>
    <mergeCell ref="G49:I49"/>
    <mergeCell ref="J49:K49"/>
    <mergeCell ref="M49:N49"/>
    <mergeCell ref="W47:X47"/>
    <mergeCell ref="R47:S47"/>
    <mergeCell ref="Y47:AA47"/>
    <mergeCell ref="D48:F48"/>
    <mergeCell ref="G48:I48"/>
    <mergeCell ref="J48:K48"/>
    <mergeCell ref="M48:N48"/>
    <mergeCell ref="O48:Q48"/>
    <mergeCell ref="R48:S48"/>
    <mergeCell ref="W48:X48"/>
    <mergeCell ref="D47:F47"/>
    <mergeCell ref="G47:I47"/>
    <mergeCell ref="J47:K47"/>
    <mergeCell ref="M47:N47"/>
    <mergeCell ref="O47:Q47"/>
    <mergeCell ref="O49:Q49"/>
    <mergeCell ref="R49:S49"/>
    <mergeCell ref="W49:X49"/>
    <mergeCell ref="O50:Q50"/>
    <mergeCell ref="D52:F52"/>
    <mergeCell ref="R50:S50"/>
    <mergeCell ref="W50:X50"/>
    <mergeCell ref="G50:I50"/>
    <mergeCell ref="Y51:AA51"/>
    <mergeCell ref="D51:F51"/>
    <mergeCell ref="G51:I51"/>
    <mergeCell ref="J51:K51"/>
    <mergeCell ref="M51:N51"/>
    <mergeCell ref="W51:X51"/>
    <mergeCell ref="Y50:AA50"/>
    <mergeCell ref="D50:F50"/>
    <mergeCell ref="G52:I52"/>
    <mergeCell ref="J52:K52"/>
    <mergeCell ref="M52:N52"/>
    <mergeCell ref="O51:Q51"/>
    <mergeCell ref="R51:S51"/>
    <mergeCell ref="O52:Q52"/>
    <mergeCell ref="R52:S52"/>
    <mergeCell ref="W52:X52"/>
    <mergeCell ref="M50:N50"/>
    <mergeCell ref="Y52:AA52"/>
    <mergeCell ref="M53:N53"/>
    <mergeCell ref="O53:Q53"/>
    <mergeCell ref="R53:S53"/>
    <mergeCell ref="W53:X53"/>
    <mergeCell ref="Y53:AA53"/>
    <mergeCell ref="W54:X54"/>
    <mergeCell ref="Y54:AA54"/>
    <mergeCell ref="D55:F55"/>
    <mergeCell ref="G55:I55"/>
    <mergeCell ref="J55:K55"/>
    <mergeCell ref="M55:N55"/>
    <mergeCell ref="O55:Q55"/>
    <mergeCell ref="R55:S55"/>
    <mergeCell ref="W55:X55"/>
    <mergeCell ref="Y55:AA55"/>
    <mergeCell ref="D54:F54"/>
    <mergeCell ref="G54:I54"/>
    <mergeCell ref="J54:K54"/>
    <mergeCell ref="M54:N54"/>
    <mergeCell ref="O54:Q54"/>
    <mergeCell ref="R54:S54"/>
    <mergeCell ref="W56:X56"/>
    <mergeCell ref="Y56:AA56"/>
    <mergeCell ref="D57:F57"/>
    <mergeCell ref="G57:I57"/>
    <mergeCell ref="J57:K57"/>
    <mergeCell ref="M57:N57"/>
    <mergeCell ref="O57:Q57"/>
    <mergeCell ref="R57:S57"/>
    <mergeCell ref="W57:X57"/>
    <mergeCell ref="Y57:AA57"/>
    <mergeCell ref="D56:F56"/>
    <mergeCell ref="G56:I56"/>
    <mergeCell ref="J56:K56"/>
    <mergeCell ref="M56:N56"/>
    <mergeCell ref="O56:Q56"/>
    <mergeCell ref="R56:S56"/>
    <mergeCell ref="W58:X58"/>
    <mergeCell ref="Y58:AA58"/>
    <mergeCell ref="D59:F59"/>
    <mergeCell ref="G59:I59"/>
    <mergeCell ref="J59:K59"/>
    <mergeCell ref="M59:N59"/>
    <mergeCell ref="O59:Q59"/>
    <mergeCell ref="R59:S59"/>
    <mergeCell ref="W59:X59"/>
    <mergeCell ref="Y59:AA59"/>
    <mergeCell ref="D58:F58"/>
    <mergeCell ref="G58:I58"/>
    <mergeCell ref="J58:K58"/>
    <mergeCell ref="M58:N58"/>
    <mergeCell ref="O58:Q58"/>
    <mergeCell ref="R58:S58"/>
    <mergeCell ref="W60:X60"/>
    <mergeCell ref="Y60:AA60"/>
    <mergeCell ref="D61:F61"/>
    <mergeCell ref="G61:I61"/>
    <mergeCell ref="J61:K61"/>
    <mergeCell ref="M61:N61"/>
    <mergeCell ref="O61:Q61"/>
    <mergeCell ref="R61:S61"/>
    <mergeCell ref="W61:X61"/>
    <mergeCell ref="Y61:AA61"/>
    <mergeCell ref="D60:F60"/>
    <mergeCell ref="G60:I60"/>
    <mergeCell ref="J60:K60"/>
    <mergeCell ref="M60:N60"/>
    <mergeCell ref="O60:Q60"/>
    <mergeCell ref="R60:S60"/>
    <mergeCell ref="W62:X62"/>
    <mergeCell ref="Y62:AA62"/>
    <mergeCell ref="D63:F63"/>
    <mergeCell ref="G63:I63"/>
    <mergeCell ref="J63:K63"/>
    <mergeCell ref="M63:N63"/>
    <mergeCell ref="O63:Q63"/>
    <mergeCell ref="R63:S63"/>
    <mergeCell ref="W63:X63"/>
    <mergeCell ref="Y63:AA63"/>
    <mergeCell ref="D62:F62"/>
    <mergeCell ref="G62:I62"/>
    <mergeCell ref="J62:K62"/>
    <mergeCell ref="M62:N62"/>
    <mergeCell ref="O62:Q62"/>
    <mergeCell ref="R62:S62"/>
    <mergeCell ref="W64:X64"/>
    <mergeCell ref="Y64:AA64"/>
    <mergeCell ref="D65:F65"/>
    <mergeCell ref="G65:I65"/>
    <mergeCell ref="J65:K65"/>
    <mergeCell ref="M65:N65"/>
    <mergeCell ref="O65:Q65"/>
    <mergeCell ref="R65:S65"/>
    <mergeCell ref="W65:X65"/>
    <mergeCell ref="Y65:AA65"/>
    <mergeCell ref="D64:F64"/>
    <mergeCell ref="G64:I64"/>
    <mergeCell ref="J64:K64"/>
    <mergeCell ref="M64:N64"/>
    <mergeCell ref="O64:Q64"/>
    <mergeCell ref="R64:S64"/>
    <mergeCell ref="W66:X66"/>
    <mergeCell ref="Y66:AA66"/>
    <mergeCell ref="D67:F67"/>
    <mergeCell ref="G67:I67"/>
    <mergeCell ref="J67:K67"/>
    <mergeCell ref="M67:N67"/>
    <mergeCell ref="O67:Q67"/>
    <mergeCell ref="R67:S67"/>
    <mergeCell ref="W67:X67"/>
    <mergeCell ref="Y67:AA67"/>
    <mergeCell ref="D66:F66"/>
    <mergeCell ref="G66:I66"/>
    <mergeCell ref="J66:K66"/>
    <mergeCell ref="M66:N66"/>
    <mergeCell ref="O66:Q66"/>
    <mergeCell ref="R66:S66"/>
    <mergeCell ref="W68:X68"/>
    <mergeCell ref="Y68:AA68"/>
    <mergeCell ref="D69:F69"/>
    <mergeCell ref="G69:I69"/>
    <mergeCell ref="J69:K69"/>
    <mergeCell ref="M69:N69"/>
    <mergeCell ref="O69:Q69"/>
    <mergeCell ref="R69:S69"/>
    <mergeCell ref="W69:X69"/>
    <mergeCell ref="Y69:AA69"/>
    <mergeCell ref="D68:F68"/>
    <mergeCell ref="G68:I68"/>
    <mergeCell ref="J68:K68"/>
    <mergeCell ref="M68:N68"/>
    <mergeCell ref="O68:Q68"/>
    <mergeCell ref="R68:S68"/>
    <mergeCell ref="W70:X70"/>
    <mergeCell ref="Y70:AA70"/>
    <mergeCell ref="D71:F71"/>
    <mergeCell ref="G71:I71"/>
    <mergeCell ref="J71:K71"/>
    <mergeCell ref="M71:N71"/>
    <mergeCell ref="O71:Q71"/>
    <mergeCell ref="R71:S71"/>
    <mergeCell ref="W71:X71"/>
    <mergeCell ref="Y71:AA71"/>
    <mergeCell ref="D70:F70"/>
    <mergeCell ref="G70:I70"/>
    <mergeCell ref="J70:K70"/>
    <mergeCell ref="M70:N70"/>
    <mergeCell ref="O70:Q70"/>
    <mergeCell ref="R70:S70"/>
    <mergeCell ref="Y72:AA72"/>
    <mergeCell ref="D73:F73"/>
    <mergeCell ref="G73:I73"/>
    <mergeCell ref="J73:K73"/>
    <mergeCell ref="M73:N73"/>
    <mergeCell ref="O73:Q73"/>
    <mergeCell ref="R73:S73"/>
    <mergeCell ref="W73:X73"/>
    <mergeCell ref="Y73:AA73"/>
    <mergeCell ref="D72:F72"/>
    <mergeCell ref="G72:I72"/>
    <mergeCell ref="J72:K72"/>
    <mergeCell ref="M72:N72"/>
    <mergeCell ref="O72:Q72"/>
    <mergeCell ref="R72:S72"/>
    <mergeCell ref="Y74:AA74"/>
    <mergeCell ref="D75:F75"/>
    <mergeCell ref="G75:I75"/>
    <mergeCell ref="J75:K75"/>
    <mergeCell ref="M75:N75"/>
    <mergeCell ref="O75:Q75"/>
    <mergeCell ref="R75:S75"/>
    <mergeCell ref="W75:X75"/>
    <mergeCell ref="Y75:AA75"/>
    <mergeCell ref="D74:F74"/>
    <mergeCell ref="G74:I74"/>
    <mergeCell ref="J74:K74"/>
    <mergeCell ref="M74:N74"/>
    <mergeCell ref="O74:Q74"/>
    <mergeCell ref="R74:S74"/>
    <mergeCell ref="Y76:AA76"/>
    <mergeCell ref="D77:F77"/>
    <mergeCell ref="G77:I77"/>
    <mergeCell ref="J77:K77"/>
    <mergeCell ref="M77:N77"/>
    <mergeCell ref="O77:Q77"/>
    <mergeCell ref="R77:S77"/>
    <mergeCell ref="W77:X77"/>
    <mergeCell ref="Y77:AA77"/>
    <mergeCell ref="D76:F76"/>
    <mergeCell ref="G76:I76"/>
    <mergeCell ref="J76:K76"/>
    <mergeCell ref="M76:N76"/>
    <mergeCell ref="O76:Q76"/>
    <mergeCell ref="R76:S76"/>
    <mergeCell ref="Y78:AA78"/>
    <mergeCell ref="D79:F79"/>
    <mergeCell ref="G79:I79"/>
    <mergeCell ref="J79:K79"/>
    <mergeCell ref="M79:N79"/>
    <mergeCell ref="O79:Q79"/>
    <mergeCell ref="R79:S79"/>
    <mergeCell ref="W79:X79"/>
    <mergeCell ref="Y79:AA79"/>
    <mergeCell ref="D78:F78"/>
    <mergeCell ref="G78:I78"/>
    <mergeCell ref="J78:K78"/>
    <mergeCell ref="M78:N78"/>
    <mergeCell ref="O78:Q78"/>
    <mergeCell ref="R78:S78"/>
    <mergeCell ref="Y80:AA80"/>
    <mergeCell ref="D81:F81"/>
    <mergeCell ref="G81:I81"/>
    <mergeCell ref="J81:K81"/>
    <mergeCell ref="M81:N81"/>
    <mergeCell ref="O81:Q81"/>
    <mergeCell ref="R81:S81"/>
    <mergeCell ref="W81:X81"/>
    <mergeCell ref="Y81:AA81"/>
    <mergeCell ref="D80:F80"/>
    <mergeCell ref="G80:I80"/>
    <mergeCell ref="J80:K80"/>
    <mergeCell ref="M80:N80"/>
    <mergeCell ref="O80:Q80"/>
    <mergeCell ref="R80:S80"/>
    <mergeCell ref="Y82:AA82"/>
    <mergeCell ref="D83:F83"/>
    <mergeCell ref="G83:I83"/>
    <mergeCell ref="J83:K83"/>
    <mergeCell ref="M83:N83"/>
    <mergeCell ref="O83:Q83"/>
    <mergeCell ref="R83:S83"/>
    <mergeCell ref="W83:X83"/>
    <mergeCell ref="Y83:AA83"/>
    <mergeCell ref="D82:F82"/>
    <mergeCell ref="G82:I82"/>
    <mergeCell ref="J82:K82"/>
    <mergeCell ref="M82:N82"/>
    <mergeCell ref="O82:Q82"/>
    <mergeCell ref="R82:S82"/>
    <mergeCell ref="Y84:AA84"/>
    <mergeCell ref="D85:F85"/>
    <mergeCell ref="G85:I85"/>
    <mergeCell ref="J85:K85"/>
    <mergeCell ref="M85:N85"/>
    <mergeCell ref="O85:Q85"/>
    <mergeCell ref="R85:S85"/>
    <mergeCell ref="W85:X85"/>
    <mergeCell ref="Y85:AA85"/>
    <mergeCell ref="D84:F84"/>
    <mergeCell ref="G84:I84"/>
    <mergeCell ref="J84:K84"/>
    <mergeCell ref="M84:N84"/>
    <mergeCell ref="O84:Q84"/>
    <mergeCell ref="R84:S84"/>
    <mergeCell ref="Y86:AA86"/>
    <mergeCell ref="D87:F87"/>
    <mergeCell ref="G87:I87"/>
    <mergeCell ref="J87:K87"/>
    <mergeCell ref="M87:N87"/>
    <mergeCell ref="O87:Q87"/>
    <mergeCell ref="R87:S87"/>
    <mergeCell ref="W87:X87"/>
    <mergeCell ref="Y87:AA87"/>
    <mergeCell ref="D86:F86"/>
    <mergeCell ref="G86:I86"/>
    <mergeCell ref="J86:K86"/>
    <mergeCell ref="M86:N86"/>
    <mergeCell ref="O86:Q86"/>
    <mergeCell ref="R86:S86"/>
    <mergeCell ref="Y88:AA88"/>
    <mergeCell ref="D89:F89"/>
    <mergeCell ref="G89:I89"/>
    <mergeCell ref="J89:K89"/>
    <mergeCell ref="M89:N89"/>
    <mergeCell ref="O89:Q89"/>
    <mergeCell ref="R89:S89"/>
    <mergeCell ref="W89:X89"/>
    <mergeCell ref="Y89:AA89"/>
    <mergeCell ref="D88:F88"/>
    <mergeCell ref="G88:I88"/>
    <mergeCell ref="J88:K88"/>
    <mergeCell ref="M88:N88"/>
    <mergeCell ref="O88:Q88"/>
    <mergeCell ref="R88:S88"/>
    <mergeCell ref="Y90:AA90"/>
    <mergeCell ref="D91:F91"/>
    <mergeCell ref="G91:I91"/>
    <mergeCell ref="J91:K91"/>
    <mergeCell ref="M91:N91"/>
    <mergeCell ref="O91:Q91"/>
    <mergeCell ref="R91:S91"/>
    <mergeCell ref="W91:X91"/>
    <mergeCell ref="Y91:AA91"/>
    <mergeCell ref="D90:F90"/>
    <mergeCell ref="G90:I90"/>
    <mergeCell ref="J90:K90"/>
    <mergeCell ref="M90:N90"/>
    <mergeCell ref="O90:Q90"/>
    <mergeCell ref="R90:S90"/>
    <mergeCell ref="Y92:AA92"/>
    <mergeCell ref="D93:F93"/>
    <mergeCell ref="G93:I93"/>
    <mergeCell ref="J93:K93"/>
    <mergeCell ref="M93:N93"/>
    <mergeCell ref="O93:Q93"/>
    <mergeCell ref="R93:S93"/>
    <mergeCell ref="W93:X93"/>
    <mergeCell ref="Y93:AA93"/>
    <mergeCell ref="D92:F92"/>
    <mergeCell ref="G92:I92"/>
    <mergeCell ref="J92:K92"/>
    <mergeCell ref="M92:N92"/>
    <mergeCell ref="O92:Q92"/>
    <mergeCell ref="R92:S92"/>
    <mergeCell ref="Y94:AA94"/>
    <mergeCell ref="D95:F95"/>
    <mergeCell ref="G95:I95"/>
    <mergeCell ref="J95:K95"/>
    <mergeCell ref="M95:N95"/>
    <mergeCell ref="O95:Q95"/>
    <mergeCell ref="R95:S95"/>
    <mergeCell ref="W95:X95"/>
    <mergeCell ref="Y95:AA95"/>
    <mergeCell ref="D94:F94"/>
    <mergeCell ref="G94:I94"/>
    <mergeCell ref="J94:K94"/>
    <mergeCell ref="M94:N94"/>
    <mergeCell ref="O94:Q94"/>
    <mergeCell ref="R94:S94"/>
    <mergeCell ref="Y96:AA96"/>
    <mergeCell ref="D97:F97"/>
    <mergeCell ref="G97:I97"/>
    <mergeCell ref="J97:K97"/>
    <mergeCell ref="M97:N97"/>
    <mergeCell ref="O97:Q97"/>
    <mergeCell ref="R97:S97"/>
    <mergeCell ref="W97:X97"/>
    <mergeCell ref="Y97:AA97"/>
    <mergeCell ref="D96:F96"/>
    <mergeCell ref="G96:I96"/>
    <mergeCell ref="J96:K96"/>
    <mergeCell ref="M96:N96"/>
    <mergeCell ref="O96:Q96"/>
    <mergeCell ref="R96:S96"/>
    <mergeCell ref="Y98:AA98"/>
    <mergeCell ref="Y99:AA99"/>
    <mergeCell ref="D99:F99"/>
    <mergeCell ref="G99:I99"/>
    <mergeCell ref="J99:K99"/>
    <mergeCell ref="M99:N99"/>
    <mergeCell ref="D98:F98"/>
    <mergeCell ref="G98:I98"/>
    <mergeCell ref="J98:K98"/>
    <mergeCell ref="M98:N98"/>
    <mergeCell ref="O98:Q98"/>
    <mergeCell ref="R98:S98"/>
    <mergeCell ref="Y100:AA100"/>
    <mergeCell ref="D100:F100"/>
    <mergeCell ref="G100:I100"/>
    <mergeCell ref="J100:K100"/>
    <mergeCell ref="M100:N100"/>
    <mergeCell ref="Y101:AA101"/>
    <mergeCell ref="D101:F101"/>
    <mergeCell ref="G101:I101"/>
    <mergeCell ref="J101:K101"/>
    <mergeCell ref="M101:N101"/>
    <mergeCell ref="L4:O5"/>
    <mergeCell ref="O101:Q101"/>
    <mergeCell ref="R101:S101"/>
    <mergeCell ref="W101:X101"/>
    <mergeCell ref="O100:Q100"/>
    <mergeCell ref="R100:S100"/>
    <mergeCell ref="W100:X100"/>
    <mergeCell ref="O99:Q99"/>
    <mergeCell ref="R99:S99"/>
    <mergeCell ref="W99:X99"/>
    <mergeCell ref="W98:X98"/>
    <mergeCell ref="W96:X96"/>
    <mergeCell ref="W94:X94"/>
    <mergeCell ref="W92:X92"/>
    <mergeCell ref="W90:X90"/>
    <mergeCell ref="W88:X88"/>
    <mergeCell ref="W86:X86"/>
    <mergeCell ref="W84:X84"/>
    <mergeCell ref="W82:X82"/>
    <mergeCell ref="W80:X80"/>
    <mergeCell ref="W78:X78"/>
    <mergeCell ref="W76:X76"/>
    <mergeCell ref="W74:X74"/>
    <mergeCell ref="W72:X72"/>
  </mergeCells>
  <phoneticPr fontId="2" type="noConversion"/>
  <printOptions horizontalCentered="1"/>
  <pageMargins left="0.39370078740157483" right="0.39370078740157483" top="0.59055118110236227" bottom="0.19685039370078741" header="0" footer="0"/>
  <pageSetup paperSize="9" scale="75" orientation="landscape" blackAndWhite="1" horizontalDpi="4294967293" r:id="rId2"/>
  <headerFooter alignWithMargins="0"/>
  <legacyDrawing r:id="rId3"/>
</worksheet>
</file>

<file path=xl/worksheets/sheet8.xml><?xml version="1.0" encoding="utf-8"?>
<worksheet xmlns="http://schemas.openxmlformats.org/spreadsheetml/2006/main" xmlns:r="http://schemas.openxmlformats.org/officeDocument/2006/relationships">
  <sheetPr codeName="Sayfa17" enableFormatConditionsCalculation="0">
    <tabColor indexed="8"/>
    <pageSetUpPr autoPageBreaks="0"/>
  </sheetPr>
  <dimension ref="A1:BA147"/>
  <sheetViews>
    <sheetView showGridLines="0" showZeros="0" topLeftCell="A119" zoomScaleSheetLayoutView="100" workbookViewId="0">
      <selection activeCell="B119" sqref="B119:AT119"/>
    </sheetView>
  </sheetViews>
  <sheetFormatPr defaultColWidth="0" defaultRowHeight="13.2"/>
  <cols>
    <col min="1" max="1" width="3.6640625" style="537" customWidth="1"/>
    <col min="2" max="4" width="2" style="537" customWidth="1"/>
    <col min="5" max="17" width="1.88671875" style="537" customWidth="1"/>
    <col min="18" max="21" width="2.6640625" style="537" customWidth="1"/>
    <col min="22" max="26" width="1.88671875" style="537" customWidth="1"/>
    <col min="27" max="31" width="2.44140625" style="537" customWidth="1"/>
    <col min="32" max="37" width="2.109375" style="537" customWidth="1"/>
    <col min="38" max="47" width="1.88671875" style="537" customWidth="1"/>
    <col min="48" max="53" width="1.88671875" style="537" hidden="1" customWidth="1"/>
    <col min="54" max="16384" width="0" style="537" hidden="1"/>
  </cols>
  <sheetData>
    <row r="1" spans="1:52" ht="3.75" customHeight="1">
      <c r="A1" s="533"/>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row>
    <row r="2" spans="1:52" ht="18" customHeight="1">
      <c r="A2" s="533"/>
      <c r="B2" s="1906" t="s">
        <v>217</v>
      </c>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c r="AR2" s="1906"/>
      <c r="AS2" s="1906"/>
      <c r="AT2" s="1906"/>
      <c r="AU2" s="533"/>
      <c r="AV2" s="533"/>
      <c r="AW2" s="533"/>
      <c r="AX2" s="533"/>
      <c r="AY2" s="533"/>
      <c r="AZ2" s="533"/>
    </row>
    <row r="3" spans="1:52" ht="42.75" customHeight="1">
      <c r="A3" s="533"/>
      <c r="B3" s="1904" t="s">
        <v>207</v>
      </c>
      <c r="C3" s="1905"/>
      <c r="D3" s="1905"/>
      <c r="E3" s="1905" t="s">
        <v>208</v>
      </c>
      <c r="F3" s="1905"/>
      <c r="G3" s="1905"/>
      <c r="H3" s="1905"/>
      <c r="I3" s="1905"/>
      <c r="J3" s="1905"/>
      <c r="K3" s="1905"/>
      <c r="L3" s="1905"/>
      <c r="M3" s="1905"/>
      <c r="N3" s="1905"/>
      <c r="O3" s="1905"/>
      <c r="P3" s="1905"/>
      <c r="Q3" s="1905"/>
      <c r="R3" s="1905" t="s">
        <v>3</v>
      </c>
      <c r="S3" s="1905"/>
      <c r="T3" s="1905"/>
      <c r="U3" s="1905"/>
      <c r="V3" s="1905"/>
      <c r="W3" s="1905"/>
      <c r="X3" s="1905"/>
      <c r="Y3" s="1905"/>
      <c r="Z3" s="1905"/>
      <c r="AA3" s="1904" t="s">
        <v>209</v>
      </c>
      <c r="AB3" s="1905"/>
      <c r="AC3" s="1905"/>
      <c r="AD3" s="1905"/>
      <c r="AE3" s="1905"/>
      <c r="AF3" s="1904" t="s">
        <v>210</v>
      </c>
      <c r="AG3" s="1905"/>
      <c r="AH3" s="1905"/>
      <c r="AI3" s="1905"/>
      <c r="AJ3" s="1905"/>
      <c r="AK3" s="1905"/>
      <c r="AL3" s="1907" t="s">
        <v>211</v>
      </c>
      <c r="AM3" s="1908"/>
      <c r="AN3" s="1908"/>
      <c r="AO3" s="1908"/>
      <c r="AP3" s="1908"/>
      <c r="AQ3" s="1908"/>
      <c r="AR3" s="1908"/>
      <c r="AS3" s="1908"/>
      <c r="AT3" s="1909"/>
      <c r="AU3" s="533"/>
      <c r="AV3" s="533"/>
      <c r="AW3" s="533"/>
      <c r="AX3" s="533"/>
      <c r="AY3" s="533"/>
      <c r="AZ3" s="533"/>
    </row>
    <row r="4" spans="1:52" ht="12.75" customHeight="1">
      <c r="A4" s="882">
        <f t="shared" ref="A4:A67" si="0">IF(ISTEXT(E4),1,"")</f>
        <v>1</v>
      </c>
      <c r="B4" s="1932">
        <f>'VERİ GİRİŞİ'!A43</f>
        <v>1</v>
      </c>
      <c r="C4" s="1932"/>
      <c r="D4" s="1932"/>
      <c r="E4" s="1933" t="str">
        <f>'VERİ GİRİŞİ'!B43</f>
        <v>A/4 FOTOKOPİ KAĞIDI</v>
      </c>
      <c r="F4" s="1933"/>
      <c r="G4" s="1933"/>
      <c r="H4" s="1933"/>
      <c r="I4" s="1933"/>
      <c r="J4" s="1933"/>
      <c r="K4" s="1933"/>
      <c r="L4" s="1933"/>
      <c r="M4" s="1933"/>
      <c r="N4" s="1933"/>
      <c r="O4" s="1933"/>
      <c r="P4" s="1933"/>
      <c r="Q4" s="1933"/>
      <c r="R4" s="1910">
        <f>'VERİ GİRİŞİ'!J43</f>
        <v>45</v>
      </c>
      <c r="S4" s="1911"/>
      <c r="T4" s="1911"/>
      <c r="U4" s="1911"/>
      <c r="V4" s="1912" t="str">
        <f>'VERİ GİRİŞİ'!K43</f>
        <v>PAKET</v>
      </c>
      <c r="W4" s="1912"/>
      <c r="X4" s="1912"/>
      <c r="Y4" s="1912"/>
      <c r="Z4" s="1913"/>
      <c r="AA4" s="1914"/>
      <c r="AB4" s="1915"/>
      <c r="AC4" s="1915"/>
      <c r="AD4" s="1915"/>
      <c r="AE4" s="1916"/>
      <c r="AF4" s="1923" t="str">
        <f>'Piyasa Fiyat Ar.Tut.'!I114</f>
        <v>ODAK KIRTASİYE</v>
      </c>
      <c r="AG4" s="1924"/>
      <c r="AH4" s="1924"/>
      <c r="AI4" s="1924"/>
      <c r="AJ4" s="1924"/>
      <c r="AK4" s="1925"/>
      <c r="AL4" s="1923"/>
      <c r="AM4" s="1924"/>
      <c r="AN4" s="1924"/>
      <c r="AO4" s="1924"/>
      <c r="AP4" s="1924"/>
      <c r="AQ4" s="1924"/>
      <c r="AR4" s="1924"/>
      <c r="AS4" s="1924"/>
      <c r="AT4" s="1925"/>
      <c r="AU4" s="533"/>
      <c r="AV4" s="533"/>
      <c r="AW4" s="533"/>
      <c r="AX4" s="533"/>
      <c r="AY4" s="533"/>
      <c r="AZ4" s="533"/>
    </row>
    <row r="5" spans="1:52" ht="12.75" customHeight="1">
      <c r="A5" s="882" t="str">
        <f t="shared" si="0"/>
        <v/>
      </c>
      <c r="B5" s="1887">
        <f>'VERİ GİRİŞİ'!A44</f>
        <v>0</v>
      </c>
      <c r="C5" s="1887"/>
      <c r="D5" s="1887"/>
      <c r="E5" s="1808">
        <f>'VERİ GİRİŞİ'!B44</f>
        <v>0</v>
      </c>
      <c r="F5" s="1808"/>
      <c r="G5" s="1808"/>
      <c r="H5" s="1808"/>
      <c r="I5" s="1808"/>
      <c r="J5" s="1808"/>
      <c r="K5" s="1808"/>
      <c r="L5" s="1808"/>
      <c r="M5" s="1808"/>
      <c r="N5" s="1808"/>
      <c r="O5" s="1808"/>
      <c r="P5" s="1808"/>
      <c r="Q5" s="1808"/>
      <c r="R5" s="1888">
        <f>'VERİ GİRİŞİ'!J44</f>
        <v>0</v>
      </c>
      <c r="S5" s="1889"/>
      <c r="T5" s="1889"/>
      <c r="U5" s="1889"/>
      <c r="V5" s="1890">
        <f>'VERİ GİRİŞİ'!K44</f>
        <v>0</v>
      </c>
      <c r="W5" s="1890"/>
      <c r="X5" s="1890"/>
      <c r="Y5" s="1890"/>
      <c r="Z5" s="1891"/>
      <c r="AA5" s="1917"/>
      <c r="AB5" s="1918"/>
      <c r="AC5" s="1918"/>
      <c r="AD5" s="1918"/>
      <c r="AE5" s="1919"/>
      <c r="AF5" s="1926"/>
      <c r="AG5" s="1927"/>
      <c r="AH5" s="1927"/>
      <c r="AI5" s="1927"/>
      <c r="AJ5" s="1927"/>
      <c r="AK5" s="1928"/>
      <c r="AL5" s="1926"/>
      <c r="AM5" s="1927"/>
      <c r="AN5" s="1927"/>
      <c r="AO5" s="1927"/>
      <c r="AP5" s="1927"/>
      <c r="AQ5" s="1927"/>
      <c r="AR5" s="1927"/>
      <c r="AS5" s="1927"/>
      <c r="AT5" s="1928"/>
      <c r="AU5" s="533"/>
      <c r="AV5" s="533"/>
      <c r="AW5" s="533"/>
      <c r="AX5" s="533"/>
      <c r="AY5" s="533"/>
      <c r="AZ5" s="533"/>
    </row>
    <row r="6" spans="1:52" ht="12.75" customHeight="1">
      <c r="A6" s="882" t="str">
        <f t="shared" si="0"/>
        <v/>
      </c>
      <c r="B6" s="1887">
        <f>'VERİ GİRİŞİ'!A45</f>
        <v>0</v>
      </c>
      <c r="C6" s="1887"/>
      <c r="D6" s="1887"/>
      <c r="E6" s="1808">
        <f>'VERİ GİRİŞİ'!B45</f>
        <v>0</v>
      </c>
      <c r="F6" s="1808"/>
      <c r="G6" s="1808"/>
      <c r="H6" s="1808"/>
      <c r="I6" s="1808"/>
      <c r="J6" s="1808"/>
      <c r="K6" s="1808"/>
      <c r="L6" s="1808"/>
      <c r="M6" s="1808"/>
      <c r="N6" s="1808"/>
      <c r="O6" s="1808"/>
      <c r="P6" s="1808"/>
      <c r="Q6" s="1808"/>
      <c r="R6" s="1888">
        <f>'VERİ GİRİŞİ'!J45</f>
        <v>0</v>
      </c>
      <c r="S6" s="1889"/>
      <c r="T6" s="1889"/>
      <c r="U6" s="1889"/>
      <c r="V6" s="1890">
        <f>'VERİ GİRİŞİ'!K45</f>
        <v>0</v>
      </c>
      <c r="W6" s="1890"/>
      <c r="X6" s="1890"/>
      <c r="Y6" s="1890"/>
      <c r="Z6" s="1891"/>
      <c r="AA6" s="1917"/>
      <c r="AB6" s="1918"/>
      <c r="AC6" s="1918"/>
      <c r="AD6" s="1918"/>
      <c r="AE6" s="1919"/>
      <c r="AF6" s="1926"/>
      <c r="AG6" s="1927"/>
      <c r="AH6" s="1927"/>
      <c r="AI6" s="1927"/>
      <c r="AJ6" s="1927"/>
      <c r="AK6" s="1928"/>
      <c r="AL6" s="1926"/>
      <c r="AM6" s="1927"/>
      <c r="AN6" s="1927"/>
      <c r="AO6" s="1927"/>
      <c r="AP6" s="1927"/>
      <c r="AQ6" s="1927"/>
      <c r="AR6" s="1927"/>
      <c r="AS6" s="1927"/>
      <c r="AT6" s="1928"/>
      <c r="AU6" s="533"/>
      <c r="AV6" s="533"/>
      <c r="AW6" s="533"/>
      <c r="AX6" s="533"/>
      <c r="AY6" s="533"/>
      <c r="AZ6" s="533"/>
    </row>
    <row r="7" spans="1:52" ht="12.75" customHeight="1">
      <c r="A7" s="882" t="str">
        <f t="shared" si="0"/>
        <v/>
      </c>
      <c r="B7" s="1887">
        <f>'VERİ GİRİŞİ'!A46</f>
        <v>0</v>
      </c>
      <c r="C7" s="1887"/>
      <c r="D7" s="1887"/>
      <c r="E7" s="1808">
        <f>'VERİ GİRİŞİ'!B46</f>
        <v>0</v>
      </c>
      <c r="F7" s="1808"/>
      <c r="G7" s="1808"/>
      <c r="H7" s="1808"/>
      <c r="I7" s="1808"/>
      <c r="J7" s="1808"/>
      <c r="K7" s="1808"/>
      <c r="L7" s="1808"/>
      <c r="M7" s="1808"/>
      <c r="N7" s="1808"/>
      <c r="O7" s="1808"/>
      <c r="P7" s="1808"/>
      <c r="Q7" s="1808"/>
      <c r="R7" s="1888">
        <f>'VERİ GİRİŞİ'!J46</f>
        <v>0</v>
      </c>
      <c r="S7" s="1889"/>
      <c r="T7" s="1889"/>
      <c r="U7" s="1889"/>
      <c r="V7" s="1890">
        <f>'VERİ GİRİŞİ'!K46</f>
        <v>0</v>
      </c>
      <c r="W7" s="1890"/>
      <c r="X7" s="1890"/>
      <c r="Y7" s="1890"/>
      <c r="Z7" s="1891"/>
      <c r="AA7" s="1917"/>
      <c r="AB7" s="1918"/>
      <c r="AC7" s="1918"/>
      <c r="AD7" s="1918"/>
      <c r="AE7" s="1919"/>
      <c r="AF7" s="1926"/>
      <c r="AG7" s="1927"/>
      <c r="AH7" s="1927"/>
      <c r="AI7" s="1927"/>
      <c r="AJ7" s="1927"/>
      <c r="AK7" s="1928"/>
      <c r="AL7" s="1926"/>
      <c r="AM7" s="1927"/>
      <c r="AN7" s="1927"/>
      <c r="AO7" s="1927"/>
      <c r="AP7" s="1927"/>
      <c r="AQ7" s="1927"/>
      <c r="AR7" s="1927"/>
      <c r="AS7" s="1927"/>
      <c r="AT7" s="1928"/>
      <c r="AU7" s="533"/>
      <c r="AV7" s="533"/>
      <c r="AW7" s="533"/>
      <c r="AX7" s="533"/>
      <c r="AY7" s="533"/>
      <c r="AZ7" s="533"/>
    </row>
    <row r="8" spans="1:52" ht="12.75" customHeight="1">
      <c r="A8" s="882" t="str">
        <f t="shared" si="0"/>
        <v/>
      </c>
      <c r="B8" s="1887">
        <f>'VERİ GİRİŞİ'!A47</f>
        <v>0</v>
      </c>
      <c r="C8" s="1887"/>
      <c r="D8" s="1887"/>
      <c r="E8" s="1808">
        <f>'VERİ GİRİŞİ'!B47</f>
        <v>0</v>
      </c>
      <c r="F8" s="1808"/>
      <c r="G8" s="1808"/>
      <c r="H8" s="1808"/>
      <c r="I8" s="1808"/>
      <c r="J8" s="1808"/>
      <c r="K8" s="1808"/>
      <c r="L8" s="1808"/>
      <c r="M8" s="1808"/>
      <c r="N8" s="1808"/>
      <c r="O8" s="1808"/>
      <c r="P8" s="1808"/>
      <c r="Q8" s="1808"/>
      <c r="R8" s="1888">
        <f>'VERİ GİRİŞİ'!J47</f>
        <v>0</v>
      </c>
      <c r="S8" s="1889"/>
      <c r="T8" s="1889"/>
      <c r="U8" s="1889"/>
      <c r="V8" s="1890">
        <f>'VERİ GİRİŞİ'!K47</f>
        <v>0</v>
      </c>
      <c r="W8" s="1890"/>
      <c r="X8" s="1890"/>
      <c r="Y8" s="1890"/>
      <c r="Z8" s="1891"/>
      <c r="AA8" s="1917"/>
      <c r="AB8" s="1918"/>
      <c r="AC8" s="1918"/>
      <c r="AD8" s="1918"/>
      <c r="AE8" s="1919"/>
      <c r="AF8" s="1926"/>
      <c r="AG8" s="1927"/>
      <c r="AH8" s="1927"/>
      <c r="AI8" s="1927"/>
      <c r="AJ8" s="1927"/>
      <c r="AK8" s="1928"/>
      <c r="AL8" s="1926"/>
      <c r="AM8" s="1927"/>
      <c r="AN8" s="1927"/>
      <c r="AO8" s="1927"/>
      <c r="AP8" s="1927"/>
      <c r="AQ8" s="1927"/>
      <c r="AR8" s="1927"/>
      <c r="AS8" s="1927"/>
      <c r="AT8" s="1928"/>
      <c r="AU8" s="533"/>
      <c r="AV8" s="533"/>
      <c r="AW8" s="533"/>
      <c r="AX8" s="533"/>
      <c r="AY8" s="533"/>
      <c r="AZ8" s="533"/>
    </row>
    <row r="9" spans="1:52" ht="12.75" customHeight="1">
      <c r="A9" s="882" t="str">
        <f t="shared" si="0"/>
        <v/>
      </c>
      <c r="B9" s="1887">
        <f>'VERİ GİRİŞİ'!A48</f>
        <v>0</v>
      </c>
      <c r="C9" s="1887"/>
      <c r="D9" s="1887"/>
      <c r="E9" s="1808">
        <f>'VERİ GİRİŞİ'!B48</f>
        <v>0</v>
      </c>
      <c r="F9" s="1808"/>
      <c r="G9" s="1808"/>
      <c r="H9" s="1808"/>
      <c r="I9" s="1808"/>
      <c r="J9" s="1808"/>
      <c r="K9" s="1808"/>
      <c r="L9" s="1808"/>
      <c r="M9" s="1808"/>
      <c r="N9" s="1808"/>
      <c r="O9" s="1808"/>
      <c r="P9" s="1808"/>
      <c r="Q9" s="1808"/>
      <c r="R9" s="1888">
        <f>'VERİ GİRİŞİ'!J48</f>
        <v>0</v>
      </c>
      <c r="S9" s="1889"/>
      <c r="T9" s="1889"/>
      <c r="U9" s="1889"/>
      <c r="V9" s="1890">
        <f>'VERİ GİRİŞİ'!K48</f>
        <v>0</v>
      </c>
      <c r="W9" s="1890"/>
      <c r="X9" s="1890"/>
      <c r="Y9" s="1890"/>
      <c r="Z9" s="1891"/>
      <c r="AA9" s="1917"/>
      <c r="AB9" s="1918"/>
      <c r="AC9" s="1918"/>
      <c r="AD9" s="1918"/>
      <c r="AE9" s="1919"/>
      <c r="AF9" s="1926"/>
      <c r="AG9" s="1927"/>
      <c r="AH9" s="1927"/>
      <c r="AI9" s="1927"/>
      <c r="AJ9" s="1927"/>
      <c r="AK9" s="1928"/>
      <c r="AL9" s="1926"/>
      <c r="AM9" s="1927"/>
      <c r="AN9" s="1927"/>
      <c r="AO9" s="1927"/>
      <c r="AP9" s="1927"/>
      <c r="AQ9" s="1927"/>
      <c r="AR9" s="1927"/>
      <c r="AS9" s="1927"/>
      <c r="AT9" s="1928"/>
      <c r="AU9" s="533"/>
      <c r="AV9" s="533"/>
      <c r="AW9" s="533"/>
      <c r="AX9" s="533"/>
      <c r="AY9" s="533"/>
      <c r="AZ9" s="533"/>
    </row>
    <row r="10" spans="1:52" ht="12.75" customHeight="1">
      <c r="A10" s="882" t="str">
        <f t="shared" si="0"/>
        <v/>
      </c>
      <c r="B10" s="1887">
        <f>'VERİ GİRİŞİ'!A49</f>
        <v>0</v>
      </c>
      <c r="C10" s="1887"/>
      <c r="D10" s="1887"/>
      <c r="E10" s="1808">
        <f>'VERİ GİRİŞİ'!B49</f>
        <v>0</v>
      </c>
      <c r="F10" s="1808"/>
      <c r="G10" s="1808"/>
      <c r="H10" s="1808"/>
      <c r="I10" s="1808"/>
      <c r="J10" s="1808"/>
      <c r="K10" s="1808"/>
      <c r="L10" s="1808"/>
      <c r="M10" s="1808"/>
      <c r="N10" s="1808"/>
      <c r="O10" s="1808"/>
      <c r="P10" s="1808"/>
      <c r="Q10" s="1808"/>
      <c r="R10" s="1888">
        <f>'VERİ GİRİŞİ'!J49</f>
        <v>0</v>
      </c>
      <c r="S10" s="1889"/>
      <c r="T10" s="1889"/>
      <c r="U10" s="1889"/>
      <c r="V10" s="1890">
        <f>'VERİ GİRİŞİ'!K49</f>
        <v>0</v>
      </c>
      <c r="W10" s="1890"/>
      <c r="X10" s="1890"/>
      <c r="Y10" s="1890"/>
      <c r="Z10" s="1891"/>
      <c r="AA10" s="1917"/>
      <c r="AB10" s="1918"/>
      <c r="AC10" s="1918"/>
      <c r="AD10" s="1918"/>
      <c r="AE10" s="1919"/>
      <c r="AF10" s="1926"/>
      <c r="AG10" s="1927"/>
      <c r="AH10" s="1927"/>
      <c r="AI10" s="1927"/>
      <c r="AJ10" s="1927"/>
      <c r="AK10" s="1928"/>
      <c r="AL10" s="1926"/>
      <c r="AM10" s="1927"/>
      <c r="AN10" s="1927"/>
      <c r="AO10" s="1927"/>
      <c r="AP10" s="1927"/>
      <c r="AQ10" s="1927"/>
      <c r="AR10" s="1927"/>
      <c r="AS10" s="1927"/>
      <c r="AT10" s="1928"/>
      <c r="AU10" s="533"/>
      <c r="AV10" s="533"/>
      <c r="AW10" s="533"/>
      <c r="AX10" s="533"/>
      <c r="AY10" s="533"/>
      <c r="AZ10" s="533"/>
    </row>
    <row r="11" spans="1:52" ht="12.75" customHeight="1">
      <c r="A11" s="882" t="str">
        <f t="shared" si="0"/>
        <v/>
      </c>
      <c r="B11" s="1887">
        <f>'VERİ GİRİŞİ'!A50</f>
        <v>0</v>
      </c>
      <c r="C11" s="1887"/>
      <c r="D11" s="1887"/>
      <c r="E11" s="1808">
        <f>'VERİ GİRİŞİ'!B50</f>
        <v>0</v>
      </c>
      <c r="F11" s="1808"/>
      <c r="G11" s="1808"/>
      <c r="H11" s="1808"/>
      <c r="I11" s="1808"/>
      <c r="J11" s="1808"/>
      <c r="K11" s="1808"/>
      <c r="L11" s="1808"/>
      <c r="M11" s="1808"/>
      <c r="N11" s="1808"/>
      <c r="O11" s="1808"/>
      <c r="P11" s="1808"/>
      <c r="Q11" s="1808"/>
      <c r="R11" s="1888">
        <f>'VERİ GİRİŞİ'!J50</f>
        <v>0</v>
      </c>
      <c r="S11" s="1889"/>
      <c r="T11" s="1889"/>
      <c r="U11" s="1889"/>
      <c r="V11" s="1890">
        <f>'VERİ GİRİŞİ'!K50</f>
        <v>0</v>
      </c>
      <c r="W11" s="1890"/>
      <c r="X11" s="1890"/>
      <c r="Y11" s="1890"/>
      <c r="Z11" s="1891"/>
      <c r="AA11" s="1917"/>
      <c r="AB11" s="1918"/>
      <c r="AC11" s="1918"/>
      <c r="AD11" s="1918"/>
      <c r="AE11" s="1919"/>
      <c r="AF11" s="1926"/>
      <c r="AG11" s="1927"/>
      <c r="AH11" s="1927"/>
      <c r="AI11" s="1927"/>
      <c r="AJ11" s="1927"/>
      <c r="AK11" s="1928"/>
      <c r="AL11" s="1926"/>
      <c r="AM11" s="1927"/>
      <c r="AN11" s="1927"/>
      <c r="AO11" s="1927"/>
      <c r="AP11" s="1927"/>
      <c r="AQ11" s="1927"/>
      <c r="AR11" s="1927"/>
      <c r="AS11" s="1927"/>
      <c r="AT11" s="1928"/>
      <c r="AU11" s="533"/>
      <c r="AV11" s="533"/>
      <c r="AW11" s="533"/>
      <c r="AX11" s="533"/>
      <c r="AY11" s="533"/>
      <c r="AZ11" s="533"/>
    </row>
    <row r="12" spans="1:52" ht="12.75" customHeight="1">
      <c r="A12" s="882" t="str">
        <f t="shared" si="0"/>
        <v/>
      </c>
      <c r="B12" s="1887">
        <f>'VERİ GİRİŞİ'!A51</f>
        <v>0</v>
      </c>
      <c r="C12" s="1887"/>
      <c r="D12" s="1887"/>
      <c r="E12" s="1808">
        <f>'VERİ GİRİŞİ'!B51</f>
        <v>0</v>
      </c>
      <c r="F12" s="1808"/>
      <c r="G12" s="1808"/>
      <c r="H12" s="1808"/>
      <c r="I12" s="1808"/>
      <c r="J12" s="1808"/>
      <c r="K12" s="1808"/>
      <c r="L12" s="1808"/>
      <c r="M12" s="1808"/>
      <c r="N12" s="1808"/>
      <c r="O12" s="1808"/>
      <c r="P12" s="1808"/>
      <c r="Q12" s="1808"/>
      <c r="R12" s="1888">
        <f>'VERİ GİRİŞİ'!J51</f>
        <v>0</v>
      </c>
      <c r="S12" s="1889"/>
      <c r="T12" s="1889"/>
      <c r="U12" s="1889"/>
      <c r="V12" s="1890">
        <f>'VERİ GİRİŞİ'!K51</f>
        <v>0</v>
      </c>
      <c r="W12" s="1890"/>
      <c r="X12" s="1890"/>
      <c r="Y12" s="1890"/>
      <c r="Z12" s="1891"/>
      <c r="AA12" s="1917"/>
      <c r="AB12" s="1918"/>
      <c r="AC12" s="1918"/>
      <c r="AD12" s="1918"/>
      <c r="AE12" s="1919"/>
      <c r="AF12" s="1926"/>
      <c r="AG12" s="1927"/>
      <c r="AH12" s="1927"/>
      <c r="AI12" s="1927"/>
      <c r="AJ12" s="1927"/>
      <c r="AK12" s="1928"/>
      <c r="AL12" s="1926"/>
      <c r="AM12" s="1927"/>
      <c r="AN12" s="1927"/>
      <c r="AO12" s="1927"/>
      <c r="AP12" s="1927"/>
      <c r="AQ12" s="1927"/>
      <c r="AR12" s="1927"/>
      <c r="AS12" s="1927"/>
      <c r="AT12" s="1928"/>
      <c r="AU12" s="533"/>
      <c r="AV12" s="533"/>
      <c r="AW12" s="533"/>
      <c r="AX12" s="533"/>
      <c r="AY12" s="533"/>
      <c r="AZ12" s="533"/>
    </row>
    <row r="13" spans="1:52" ht="12.75" customHeight="1">
      <c r="A13" s="882" t="str">
        <f t="shared" si="0"/>
        <v/>
      </c>
      <c r="B13" s="1887">
        <f>'VERİ GİRİŞİ'!A52</f>
        <v>0</v>
      </c>
      <c r="C13" s="1887"/>
      <c r="D13" s="1887"/>
      <c r="E13" s="1808">
        <f>'VERİ GİRİŞİ'!B52</f>
        <v>0</v>
      </c>
      <c r="F13" s="1808"/>
      <c r="G13" s="1808"/>
      <c r="H13" s="1808"/>
      <c r="I13" s="1808"/>
      <c r="J13" s="1808"/>
      <c r="K13" s="1808"/>
      <c r="L13" s="1808"/>
      <c r="M13" s="1808"/>
      <c r="N13" s="1808"/>
      <c r="O13" s="1808"/>
      <c r="P13" s="1808"/>
      <c r="Q13" s="1808"/>
      <c r="R13" s="1888">
        <f>'VERİ GİRİŞİ'!J52</f>
        <v>0</v>
      </c>
      <c r="S13" s="1889"/>
      <c r="T13" s="1889"/>
      <c r="U13" s="1889"/>
      <c r="V13" s="1890">
        <f>'VERİ GİRİŞİ'!K52</f>
        <v>0</v>
      </c>
      <c r="W13" s="1890"/>
      <c r="X13" s="1890"/>
      <c r="Y13" s="1890"/>
      <c r="Z13" s="1891"/>
      <c r="AA13" s="1917"/>
      <c r="AB13" s="1918"/>
      <c r="AC13" s="1918"/>
      <c r="AD13" s="1918"/>
      <c r="AE13" s="1919"/>
      <c r="AF13" s="1926"/>
      <c r="AG13" s="1927"/>
      <c r="AH13" s="1927"/>
      <c r="AI13" s="1927"/>
      <c r="AJ13" s="1927"/>
      <c r="AK13" s="1928"/>
      <c r="AL13" s="1926"/>
      <c r="AM13" s="1927"/>
      <c r="AN13" s="1927"/>
      <c r="AO13" s="1927"/>
      <c r="AP13" s="1927"/>
      <c r="AQ13" s="1927"/>
      <c r="AR13" s="1927"/>
      <c r="AS13" s="1927"/>
      <c r="AT13" s="1928"/>
      <c r="AU13" s="533"/>
      <c r="AV13" s="533"/>
      <c r="AW13" s="533"/>
      <c r="AX13" s="533"/>
      <c r="AY13" s="533"/>
      <c r="AZ13" s="533"/>
    </row>
    <row r="14" spans="1:52" ht="12.75" customHeight="1">
      <c r="A14" s="882" t="str">
        <f t="shared" si="0"/>
        <v/>
      </c>
      <c r="B14" s="1887">
        <f>'VERİ GİRİŞİ'!A53</f>
        <v>0</v>
      </c>
      <c r="C14" s="1887"/>
      <c r="D14" s="1887"/>
      <c r="E14" s="1808">
        <f>'VERİ GİRİŞİ'!B53</f>
        <v>0</v>
      </c>
      <c r="F14" s="1808"/>
      <c r="G14" s="1808"/>
      <c r="H14" s="1808"/>
      <c r="I14" s="1808"/>
      <c r="J14" s="1808"/>
      <c r="K14" s="1808"/>
      <c r="L14" s="1808"/>
      <c r="M14" s="1808"/>
      <c r="N14" s="1808"/>
      <c r="O14" s="1808"/>
      <c r="P14" s="1808"/>
      <c r="Q14" s="1808"/>
      <c r="R14" s="1888">
        <f>'VERİ GİRİŞİ'!J53</f>
        <v>0</v>
      </c>
      <c r="S14" s="1889"/>
      <c r="T14" s="1889"/>
      <c r="U14" s="1889"/>
      <c r="V14" s="1890">
        <f>'VERİ GİRİŞİ'!K53</f>
        <v>0</v>
      </c>
      <c r="W14" s="1890"/>
      <c r="X14" s="1890"/>
      <c r="Y14" s="1890"/>
      <c r="Z14" s="1891"/>
      <c r="AA14" s="1917"/>
      <c r="AB14" s="1918"/>
      <c r="AC14" s="1918"/>
      <c r="AD14" s="1918"/>
      <c r="AE14" s="1919"/>
      <c r="AF14" s="1926"/>
      <c r="AG14" s="1927"/>
      <c r="AH14" s="1927"/>
      <c r="AI14" s="1927"/>
      <c r="AJ14" s="1927"/>
      <c r="AK14" s="1928"/>
      <c r="AL14" s="1926"/>
      <c r="AM14" s="1927"/>
      <c r="AN14" s="1927"/>
      <c r="AO14" s="1927"/>
      <c r="AP14" s="1927"/>
      <c r="AQ14" s="1927"/>
      <c r="AR14" s="1927"/>
      <c r="AS14" s="1927"/>
      <c r="AT14" s="1928"/>
      <c r="AU14" s="533"/>
      <c r="AV14" s="533"/>
      <c r="AW14" s="533"/>
      <c r="AX14" s="533"/>
      <c r="AY14" s="533"/>
      <c r="AZ14" s="533"/>
    </row>
    <row r="15" spans="1:52" ht="12.75" customHeight="1">
      <c r="A15" s="882" t="str">
        <f t="shared" si="0"/>
        <v/>
      </c>
      <c r="B15" s="1887">
        <f>'VERİ GİRİŞİ'!A54</f>
        <v>0</v>
      </c>
      <c r="C15" s="1887"/>
      <c r="D15" s="1887"/>
      <c r="E15" s="1808">
        <f>'VERİ GİRİŞİ'!B54</f>
        <v>0</v>
      </c>
      <c r="F15" s="1808"/>
      <c r="G15" s="1808"/>
      <c r="H15" s="1808"/>
      <c r="I15" s="1808"/>
      <c r="J15" s="1808"/>
      <c r="K15" s="1808"/>
      <c r="L15" s="1808"/>
      <c r="M15" s="1808"/>
      <c r="N15" s="1808"/>
      <c r="O15" s="1808"/>
      <c r="P15" s="1808"/>
      <c r="Q15" s="1808"/>
      <c r="R15" s="1888">
        <f>'VERİ GİRİŞİ'!J54</f>
        <v>0</v>
      </c>
      <c r="S15" s="1889"/>
      <c r="T15" s="1889"/>
      <c r="U15" s="1889"/>
      <c r="V15" s="1890">
        <f>'VERİ GİRİŞİ'!K54</f>
        <v>0</v>
      </c>
      <c r="W15" s="1890"/>
      <c r="X15" s="1890"/>
      <c r="Y15" s="1890"/>
      <c r="Z15" s="1891"/>
      <c r="AA15" s="1917"/>
      <c r="AB15" s="1918"/>
      <c r="AC15" s="1918"/>
      <c r="AD15" s="1918"/>
      <c r="AE15" s="1919"/>
      <c r="AF15" s="1926"/>
      <c r="AG15" s="1927"/>
      <c r="AH15" s="1927"/>
      <c r="AI15" s="1927"/>
      <c r="AJ15" s="1927"/>
      <c r="AK15" s="1928"/>
      <c r="AL15" s="1926"/>
      <c r="AM15" s="1927"/>
      <c r="AN15" s="1927"/>
      <c r="AO15" s="1927"/>
      <c r="AP15" s="1927"/>
      <c r="AQ15" s="1927"/>
      <c r="AR15" s="1927"/>
      <c r="AS15" s="1927"/>
      <c r="AT15" s="1928"/>
      <c r="AU15" s="533"/>
      <c r="AV15" s="533"/>
      <c r="AW15" s="533"/>
      <c r="AX15" s="533"/>
      <c r="AY15" s="533"/>
      <c r="AZ15" s="533"/>
    </row>
    <row r="16" spans="1:52" ht="12.75" customHeight="1">
      <c r="A16" s="882" t="str">
        <f t="shared" si="0"/>
        <v/>
      </c>
      <c r="B16" s="1887">
        <f>'VERİ GİRİŞİ'!A55</f>
        <v>0</v>
      </c>
      <c r="C16" s="1887"/>
      <c r="D16" s="1887"/>
      <c r="E16" s="1808">
        <f>'VERİ GİRİŞİ'!B55</f>
        <v>0</v>
      </c>
      <c r="F16" s="1808"/>
      <c r="G16" s="1808"/>
      <c r="H16" s="1808"/>
      <c r="I16" s="1808"/>
      <c r="J16" s="1808"/>
      <c r="K16" s="1808"/>
      <c r="L16" s="1808"/>
      <c r="M16" s="1808"/>
      <c r="N16" s="1808"/>
      <c r="O16" s="1808"/>
      <c r="P16" s="1808"/>
      <c r="Q16" s="1808"/>
      <c r="R16" s="1888">
        <f>'VERİ GİRİŞİ'!J55</f>
        <v>0</v>
      </c>
      <c r="S16" s="1889"/>
      <c r="T16" s="1889"/>
      <c r="U16" s="1889"/>
      <c r="V16" s="1890">
        <f>'VERİ GİRİŞİ'!K55</f>
        <v>0</v>
      </c>
      <c r="W16" s="1890"/>
      <c r="X16" s="1890"/>
      <c r="Y16" s="1890"/>
      <c r="Z16" s="1891"/>
      <c r="AA16" s="1917"/>
      <c r="AB16" s="1918"/>
      <c r="AC16" s="1918"/>
      <c r="AD16" s="1918"/>
      <c r="AE16" s="1919"/>
      <c r="AF16" s="1926"/>
      <c r="AG16" s="1927"/>
      <c r="AH16" s="1927"/>
      <c r="AI16" s="1927"/>
      <c r="AJ16" s="1927"/>
      <c r="AK16" s="1928"/>
      <c r="AL16" s="1926"/>
      <c r="AM16" s="1927"/>
      <c r="AN16" s="1927"/>
      <c r="AO16" s="1927"/>
      <c r="AP16" s="1927"/>
      <c r="AQ16" s="1927"/>
      <c r="AR16" s="1927"/>
      <c r="AS16" s="1927"/>
      <c r="AT16" s="1928"/>
      <c r="AU16" s="533"/>
      <c r="AV16" s="533"/>
      <c r="AW16" s="533"/>
      <c r="AX16" s="533"/>
      <c r="AY16" s="533"/>
      <c r="AZ16" s="533"/>
    </row>
    <row r="17" spans="1:52" ht="12.75" customHeight="1">
      <c r="A17" s="882" t="str">
        <f t="shared" si="0"/>
        <v/>
      </c>
      <c r="B17" s="1887">
        <f>'VERİ GİRİŞİ'!A56</f>
        <v>0</v>
      </c>
      <c r="C17" s="1887"/>
      <c r="D17" s="1887"/>
      <c r="E17" s="1808">
        <f>'VERİ GİRİŞİ'!B56</f>
        <v>0</v>
      </c>
      <c r="F17" s="1808"/>
      <c r="G17" s="1808"/>
      <c r="H17" s="1808"/>
      <c r="I17" s="1808"/>
      <c r="J17" s="1808"/>
      <c r="K17" s="1808"/>
      <c r="L17" s="1808"/>
      <c r="M17" s="1808"/>
      <c r="N17" s="1808"/>
      <c r="O17" s="1808"/>
      <c r="P17" s="1808"/>
      <c r="Q17" s="1808"/>
      <c r="R17" s="1888">
        <f>'VERİ GİRİŞİ'!J56</f>
        <v>0</v>
      </c>
      <c r="S17" s="1889"/>
      <c r="T17" s="1889"/>
      <c r="U17" s="1889"/>
      <c r="V17" s="1890">
        <f>'VERİ GİRİŞİ'!K56</f>
        <v>0</v>
      </c>
      <c r="W17" s="1890"/>
      <c r="X17" s="1890"/>
      <c r="Y17" s="1890"/>
      <c r="Z17" s="1891"/>
      <c r="AA17" s="1917"/>
      <c r="AB17" s="1918"/>
      <c r="AC17" s="1918"/>
      <c r="AD17" s="1918"/>
      <c r="AE17" s="1919"/>
      <c r="AF17" s="1926"/>
      <c r="AG17" s="1927"/>
      <c r="AH17" s="1927"/>
      <c r="AI17" s="1927"/>
      <c r="AJ17" s="1927"/>
      <c r="AK17" s="1928"/>
      <c r="AL17" s="1926"/>
      <c r="AM17" s="1927"/>
      <c r="AN17" s="1927"/>
      <c r="AO17" s="1927"/>
      <c r="AP17" s="1927"/>
      <c r="AQ17" s="1927"/>
      <c r="AR17" s="1927"/>
      <c r="AS17" s="1927"/>
      <c r="AT17" s="1928"/>
      <c r="AU17" s="533"/>
      <c r="AV17" s="533"/>
      <c r="AW17" s="533"/>
      <c r="AX17" s="533"/>
      <c r="AY17" s="533"/>
      <c r="AZ17" s="533"/>
    </row>
    <row r="18" spans="1:52" ht="12.75" customHeight="1">
      <c r="A18" s="882" t="str">
        <f t="shared" si="0"/>
        <v/>
      </c>
      <c r="B18" s="1887">
        <f>'VERİ GİRİŞİ'!A57</f>
        <v>0</v>
      </c>
      <c r="C18" s="1887"/>
      <c r="D18" s="1887"/>
      <c r="E18" s="1808">
        <f>'VERİ GİRİŞİ'!B57</f>
        <v>0</v>
      </c>
      <c r="F18" s="1808"/>
      <c r="G18" s="1808"/>
      <c r="H18" s="1808"/>
      <c r="I18" s="1808"/>
      <c r="J18" s="1808"/>
      <c r="K18" s="1808"/>
      <c r="L18" s="1808"/>
      <c r="M18" s="1808"/>
      <c r="N18" s="1808"/>
      <c r="O18" s="1808"/>
      <c r="P18" s="1808"/>
      <c r="Q18" s="1808"/>
      <c r="R18" s="1888">
        <f>'VERİ GİRİŞİ'!J57</f>
        <v>0</v>
      </c>
      <c r="S18" s="1889"/>
      <c r="T18" s="1889"/>
      <c r="U18" s="1889"/>
      <c r="V18" s="1890">
        <f>'VERİ GİRİŞİ'!K57</f>
        <v>0</v>
      </c>
      <c r="W18" s="1890"/>
      <c r="X18" s="1890"/>
      <c r="Y18" s="1890"/>
      <c r="Z18" s="1891"/>
      <c r="AA18" s="1917"/>
      <c r="AB18" s="1918"/>
      <c r="AC18" s="1918"/>
      <c r="AD18" s="1918"/>
      <c r="AE18" s="1919"/>
      <c r="AF18" s="1926"/>
      <c r="AG18" s="1927"/>
      <c r="AH18" s="1927"/>
      <c r="AI18" s="1927"/>
      <c r="AJ18" s="1927"/>
      <c r="AK18" s="1928"/>
      <c r="AL18" s="1926"/>
      <c r="AM18" s="1927"/>
      <c r="AN18" s="1927"/>
      <c r="AO18" s="1927"/>
      <c r="AP18" s="1927"/>
      <c r="AQ18" s="1927"/>
      <c r="AR18" s="1927"/>
      <c r="AS18" s="1927"/>
      <c r="AT18" s="1928"/>
      <c r="AU18" s="533"/>
      <c r="AV18" s="533"/>
      <c r="AW18" s="533"/>
      <c r="AX18" s="533"/>
      <c r="AY18" s="533"/>
      <c r="AZ18" s="533"/>
    </row>
    <row r="19" spans="1:52" ht="12.75" customHeight="1">
      <c r="A19" s="882" t="str">
        <f t="shared" si="0"/>
        <v/>
      </c>
      <c r="B19" s="1887">
        <f>'VERİ GİRİŞİ'!A58</f>
        <v>0</v>
      </c>
      <c r="C19" s="1887"/>
      <c r="D19" s="1887"/>
      <c r="E19" s="1808">
        <f>'VERİ GİRİŞİ'!B58</f>
        <v>0</v>
      </c>
      <c r="F19" s="1808"/>
      <c r="G19" s="1808"/>
      <c r="H19" s="1808"/>
      <c r="I19" s="1808"/>
      <c r="J19" s="1808"/>
      <c r="K19" s="1808"/>
      <c r="L19" s="1808"/>
      <c r="M19" s="1808"/>
      <c r="N19" s="1808"/>
      <c r="O19" s="1808"/>
      <c r="P19" s="1808"/>
      <c r="Q19" s="1808"/>
      <c r="R19" s="1888">
        <f>'VERİ GİRİŞİ'!J58</f>
        <v>0</v>
      </c>
      <c r="S19" s="1889"/>
      <c r="T19" s="1889"/>
      <c r="U19" s="1889"/>
      <c r="V19" s="1890">
        <f>'VERİ GİRİŞİ'!K58</f>
        <v>0</v>
      </c>
      <c r="W19" s="1890"/>
      <c r="X19" s="1890"/>
      <c r="Y19" s="1890"/>
      <c r="Z19" s="1891"/>
      <c r="AA19" s="1917"/>
      <c r="AB19" s="1918"/>
      <c r="AC19" s="1918"/>
      <c r="AD19" s="1918"/>
      <c r="AE19" s="1919"/>
      <c r="AF19" s="1926"/>
      <c r="AG19" s="1927"/>
      <c r="AH19" s="1927"/>
      <c r="AI19" s="1927"/>
      <c r="AJ19" s="1927"/>
      <c r="AK19" s="1928"/>
      <c r="AL19" s="1926"/>
      <c r="AM19" s="1927"/>
      <c r="AN19" s="1927"/>
      <c r="AO19" s="1927"/>
      <c r="AP19" s="1927"/>
      <c r="AQ19" s="1927"/>
      <c r="AR19" s="1927"/>
      <c r="AS19" s="1927"/>
      <c r="AT19" s="1928"/>
      <c r="AU19" s="533"/>
      <c r="AV19" s="533"/>
      <c r="AW19" s="533"/>
      <c r="AX19" s="533"/>
      <c r="AY19" s="533"/>
      <c r="AZ19" s="533"/>
    </row>
    <row r="20" spans="1:52" ht="12.75" customHeight="1">
      <c r="A20" s="882" t="str">
        <f t="shared" si="0"/>
        <v/>
      </c>
      <c r="B20" s="1887">
        <f>'VERİ GİRİŞİ'!A59</f>
        <v>0</v>
      </c>
      <c r="C20" s="1887"/>
      <c r="D20" s="1887"/>
      <c r="E20" s="1808">
        <f>'VERİ GİRİŞİ'!B59</f>
        <v>0</v>
      </c>
      <c r="F20" s="1808"/>
      <c r="G20" s="1808"/>
      <c r="H20" s="1808"/>
      <c r="I20" s="1808"/>
      <c r="J20" s="1808"/>
      <c r="K20" s="1808"/>
      <c r="L20" s="1808"/>
      <c r="M20" s="1808"/>
      <c r="N20" s="1808"/>
      <c r="O20" s="1808"/>
      <c r="P20" s="1808"/>
      <c r="Q20" s="1808"/>
      <c r="R20" s="1888">
        <f>'VERİ GİRİŞİ'!J59</f>
        <v>0</v>
      </c>
      <c r="S20" s="1889"/>
      <c r="T20" s="1889"/>
      <c r="U20" s="1889"/>
      <c r="V20" s="1890">
        <f>'VERİ GİRİŞİ'!K59</f>
        <v>0</v>
      </c>
      <c r="W20" s="1890"/>
      <c r="X20" s="1890"/>
      <c r="Y20" s="1890"/>
      <c r="Z20" s="1891"/>
      <c r="AA20" s="1917"/>
      <c r="AB20" s="1918"/>
      <c r="AC20" s="1918"/>
      <c r="AD20" s="1918"/>
      <c r="AE20" s="1919"/>
      <c r="AF20" s="1926"/>
      <c r="AG20" s="1927"/>
      <c r="AH20" s="1927"/>
      <c r="AI20" s="1927"/>
      <c r="AJ20" s="1927"/>
      <c r="AK20" s="1928"/>
      <c r="AL20" s="1926"/>
      <c r="AM20" s="1927"/>
      <c r="AN20" s="1927"/>
      <c r="AO20" s="1927"/>
      <c r="AP20" s="1927"/>
      <c r="AQ20" s="1927"/>
      <c r="AR20" s="1927"/>
      <c r="AS20" s="1927"/>
      <c r="AT20" s="1928"/>
      <c r="AU20" s="533"/>
      <c r="AV20" s="533"/>
      <c r="AW20" s="533"/>
      <c r="AX20" s="533"/>
      <c r="AY20" s="533"/>
      <c r="AZ20" s="533"/>
    </row>
    <row r="21" spans="1:52" ht="12.75" customHeight="1">
      <c r="A21" s="882" t="str">
        <f t="shared" si="0"/>
        <v/>
      </c>
      <c r="B21" s="1887">
        <f>'VERİ GİRİŞİ'!A60</f>
        <v>0</v>
      </c>
      <c r="C21" s="1887"/>
      <c r="D21" s="1887"/>
      <c r="E21" s="1808">
        <f>'VERİ GİRİŞİ'!B60</f>
        <v>0</v>
      </c>
      <c r="F21" s="1808"/>
      <c r="G21" s="1808"/>
      <c r="H21" s="1808"/>
      <c r="I21" s="1808"/>
      <c r="J21" s="1808"/>
      <c r="K21" s="1808"/>
      <c r="L21" s="1808"/>
      <c r="M21" s="1808"/>
      <c r="N21" s="1808"/>
      <c r="O21" s="1808"/>
      <c r="P21" s="1808"/>
      <c r="Q21" s="1808"/>
      <c r="R21" s="1888">
        <f>'VERİ GİRİŞİ'!J60</f>
        <v>0</v>
      </c>
      <c r="S21" s="1889"/>
      <c r="T21" s="1889"/>
      <c r="U21" s="1889"/>
      <c r="V21" s="1890">
        <f>'VERİ GİRİŞİ'!K60</f>
        <v>0</v>
      </c>
      <c r="W21" s="1890"/>
      <c r="X21" s="1890"/>
      <c r="Y21" s="1890"/>
      <c r="Z21" s="1891"/>
      <c r="AA21" s="1917"/>
      <c r="AB21" s="1918"/>
      <c r="AC21" s="1918"/>
      <c r="AD21" s="1918"/>
      <c r="AE21" s="1919"/>
      <c r="AF21" s="1926"/>
      <c r="AG21" s="1927"/>
      <c r="AH21" s="1927"/>
      <c r="AI21" s="1927"/>
      <c r="AJ21" s="1927"/>
      <c r="AK21" s="1928"/>
      <c r="AL21" s="1926"/>
      <c r="AM21" s="1927"/>
      <c r="AN21" s="1927"/>
      <c r="AO21" s="1927"/>
      <c r="AP21" s="1927"/>
      <c r="AQ21" s="1927"/>
      <c r="AR21" s="1927"/>
      <c r="AS21" s="1927"/>
      <c r="AT21" s="1928"/>
      <c r="AU21" s="533"/>
      <c r="AV21" s="533"/>
      <c r="AW21" s="533"/>
      <c r="AX21" s="533"/>
      <c r="AY21" s="533"/>
      <c r="AZ21" s="533"/>
    </row>
    <row r="22" spans="1:52" ht="12.75" customHeight="1">
      <c r="A22" s="882" t="str">
        <f t="shared" si="0"/>
        <v/>
      </c>
      <c r="B22" s="1887">
        <f>'VERİ GİRİŞİ'!A61</f>
        <v>0</v>
      </c>
      <c r="C22" s="1887"/>
      <c r="D22" s="1887"/>
      <c r="E22" s="1808">
        <f>'VERİ GİRİŞİ'!B61</f>
        <v>0</v>
      </c>
      <c r="F22" s="1808"/>
      <c r="G22" s="1808"/>
      <c r="H22" s="1808"/>
      <c r="I22" s="1808"/>
      <c r="J22" s="1808"/>
      <c r="K22" s="1808"/>
      <c r="L22" s="1808"/>
      <c r="M22" s="1808"/>
      <c r="N22" s="1808"/>
      <c r="O22" s="1808"/>
      <c r="P22" s="1808"/>
      <c r="Q22" s="1808"/>
      <c r="R22" s="1888">
        <f>'VERİ GİRİŞİ'!J61</f>
        <v>0</v>
      </c>
      <c r="S22" s="1889"/>
      <c r="T22" s="1889"/>
      <c r="U22" s="1889"/>
      <c r="V22" s="1890">
        <f>'VERİ GİRİŞİ'!K61</f>
        <v>0</v>
      </c>
      <c r="W22" s="1890"/>
      <c r="X22" s="1890"/>
      <c r="Y22" s="1890"/>
      <c r="Z22" s="1891"/>
      <c r="AA22" s="1917"/>
      <c r="AB22" s="1918"/>
      <c r="AC22" s="1918"/>
      <c r="AD22" s="1918"/>
      <c r="AE22" s="1919"/>
      <c r="AF22" s="1926"/>
      <c r="AG22" s="1927"/>
      <c r="AH22" s="1927"/>
      <c r="AI22" s="1927"/>
      <c r="AJ22" s="1927"/>
      <c r="AK22" s="1928"/>
      <c r="AL22" s="1926"/>
      <c r="AM22" s="1927"/>
      <c r="AN22" s="1927"/>
      <c r="AO22" s="1927"/>
      <c r="AP22" s="1927"/>
      <c r="AQ22" s="1927"/>
      <c r="AR22" s="1927"/>
      <c r="AS22" s="1927"/>
      <c r="AT22" s="1928"/>
      <c r="AU22" s="533"/>
      <c r="AV22" s="533"/>
      <c r="AW22" s="533"/>
      <c r="AX22" s="533"/>
      <c r="AY22" s="533"/>
      <c r="AZ22" s="533"/>
    </row>
    <row r="23" spans="1:52" ht="12.75" customHeight="1">
      <c r="A23" s="882" t="str">
        <f t="shared" si="0"/>
        <v/>
      </c>
      <c r="B23" s="1887">
        <f>'VERİ GİRİŞİ'!A62</f>
        <v>0</v>
      </c>
      <c r="C23" s="1887"/>
      <c r="D23" s="1887"/>
      <c r="E23" s="1808">
        <f>'VERİ GİRİŞİ'!B62</f>
        <v>0</v>
      </c>
      <c r="F23" s="1808"/>
      <c r="G23" s="1808"/>
      <c r="H23" s="1808"/>
      <c r="I23" s="1808"/>
      <c r="J23" s="1808"/>
      <c r="K23" s="1808"/>
      <c r="L23" s="1808"/>
      <c r="M23" s="1808"/>
      <c r="N23" s="1808"/>
      <c r="O23" s="1808"/>
      <c r="P23" s="1808"/>
      <c r="Q23" s="1808"/>
      <c r="R23" s="1888">
        <f>'VERİ GİRİŞİ'!J62</f>
        <v>0</v>
      </c>
      <c r="S23" s="1889"/>
      <c r="T23" s="1889"/>
      <c r="U23" s="1889"/>
      <c r="V23" s="1890">
        <f>'VERİ GİRİŞİ'!K62</f>
        <v>0</v>
      </c>
      <c r="W23" s="1890"/>
      <c r="X23" s="1890"/>
      <c r="Y23" s="1890"/>
      <c r="Z23" s="1891"/>
      <c r="AA23" s="1917"/>
      <c r="AB23" s="1918"/>
      <c r="AC23" s="1918"/>
      <c r="AD23" s="1918"/>
      <c r="AE23" s="1919"/>
      <c r="AF23" s="1926"/>
      <c r="AG23" s="1927"/>
      <c r="AH23" s="1927"/>
      <c r="AI23" s="1927"/>
      <c r="AJ23" s="1927"/>
      <c r="AK23" s="1928"/>
      <c r="AL23" s="1926"/>
      <c r="AM23" s="1927"/>
      <c r="AN23" s="1927"/>
      <c r="AO23" s="1927"/>
      <c r="AP23" s="1927"/>
      <c r="AQ23" s="1927"/>
      <c r="AR23" s="1927"/>
      <c r="AS23" s="1927"/>
      <c r="AT23" s="1928"/>
      <c r="AU23" s="533"/>
      <c r="AV23" s="533"/>
      <c r="AW23" s="533"/>
      <c r="AX23" s="533"/>
      <c r="AY23" s="533"/>
      <c r="AZ23" s="533"/>
    </row>
    <row r="24" spans="1:52" ht="12.75" customHeight="1">
      <c r="A24" s="882" t="str">
        <f t="shared" si="0"/>
        <v/>
      </c>
      <c r="B24" s="1887">
        <f>'VERİ GİRİŞİ'!A63</f>
        <v>0</v>
      </c>
      <c r="C24" s="1887"/>
      <c r="D24" s="1887"/>
      <c r="E24" s="1808">
        <f>'VERİ GİRİŞİ'!B63</f>
        <v>0</v>
      </c>
      <c r="F24" s="1808"/>
      <c r="G24" s="1808"/>
      <c r="H24" s="1808"/>
      <c r="I24" s="1808"/>
      <c r="J24" s="1808"/>
      <c r="K24" s="1808"/>
      <c r="L24" s="1808"/>
      <c r="M24" s="1808"/>
      <c r="N24" s="1808"/>
      <c r="O24" s="1808"/>
      <c r="P24" s="1808"/>
      <c r="Q24" s="1808"/>
      <c r="R24" s="1888">
        <f>'VERİ GİRİŞİ'!J63</f>
        <v>0</v>
      </c>
      <c r="S24" s="1889"/>
      <c r="T24" s="1889"/>
      <c r="U24" s="1889"/>
      <c r="V24" s="1890">
        <f>'VERİ GİRİŞİ'!K63</f>
        <v>0</v>
      </c>
      <c r="W24" s="1890"/>
      <c r="X24" s="1890"/>
      <c r="Y24" s="1890"/>
      <c r="Z24" s="1891"/>
      <c r="AA24" s="1917"/>
      <c r="AB24" s="1918"/>
      <c r="AC24" s="1918"/>
      <c r="AD24" s="1918"/>
      <c r="AE24" s="1919"/>
      <c r="AF24" s="1926"/>
      <c r="AG24" s="1927"/>
      <c r="AH24" s="1927"/>
      <c r="AI24" s="1927"/>
      <c r="AJ24" s="1927"/>
      <c r="AK24" s="1928"/>
      <c r="AL24" s="1926"/>
      <c r="AM24" s="1927"/>
      <c r="AN24" s="1927"/>
      <c r="AO24" s="1927"/>
      <c r="AP24" s="1927"/>
      <c r="AQ24" s="1927"/>
      <c r="AR24" s="1927"/>
      <c r="AS24" s="1927"/>
      <c r="AT24" s="1928"/>
      <c r="AU24" s="533"/>
      <c r="AV24" s="533"/>
      <c r="AW24" s="533"/>
      <c r="AX24" s="533"/>
      <c r="AY24" s="533"/>
      <c r="AZ24" s="533"/>
    </row>
    <row r="25" spans="1:52" ht="12.75" customHeight="1">
      <c r="A25" s="882" t="str">
        <f t="shared" si="0"/>
        <v/>
      </c>
      <c r="B25" s="1887">
        <f>'VERİ GİRİŞİ'!A64</f>
        <v>0</v>
      </c>
      <c r="C25" s="1887"/>
      <c r="D25" s="1887"/>
      <c r="E25" s="1808">
        <f>'VERİ GİRİŞİ'!B64</f>
        <v>0</v>
      </c>
      <c r="F25" s="1808"/>
      <c r="G25" s="1808"/>
      <c r="H25" s="1808"/>
      <c r="I25" s="1808"/>
      <c r="J25" s="1808"/>
      <c r="K25" s="1808"/>
      <c r="L25" s="1808"/>
      <c r="M25" s="1808"/>
      <c r="N25" s="1808"/>
      <c r="O25" s="1808"/>
      <c r="P25" s="1808"/>
      <c r="Q25" s="1808"/>
      <c r="R25" s="1888">
        <f>'VERİ GİRİŞİ'!J64</f>
        <v>0</v>
      </c>
      <c r="S25" s="1889"/>
      <c r="T25" s="1889"/>
      <c r="U25" s="1889"/>
      <c r="V25" s="1890">
        <f>'VERİ GİRİŞİ'!K64</f>
        <v>0</v>
      </c>
      <c r="W25" s="1890"/>
      <c r="X25" s="1890"/>
      <c r="Y25" s="1890"/>
      <c r="Z25" s="1891"/>
      <c r="AA25" s="1917"/>
      <c r="AB25" s="1918"/>
      <c r="AC25" s="1918"/>
      <c r="AD25" s="1918"/>
      <c r="AE25" s="1919"/>
      <c r="AF25" s="1926"/>
      <c r="AG25" s="1927"/>
      <c r="AH25" s="1927"/>
      <c r="AI25" s="1927"/>
      <c r="AJ25" s="1927"/>
      <c r="AK25" s="1928"/>
      <c r="AL25" s="1926"/>
      <c r="AM25" s="1927"/>
      <c r="AN25" s="1927"/>
      <c r="AO25" s="1927"/>
      <c r="AP25" s="1927"/>
      <c r="AQ25" s="1927"/>
      <c r="AR25" s="1927"/>
      <c r="AS25" s="1927"/>
      <c r="AT25" s="1928"/>
      <c r="AU25" s="533"/>
      <c r="AV25" s="533"/>
      <c r="AW25" s="533"/>
      <c r="AX25" s="533"/>
      <c r="AY25" s="533"/>
      <c r="AZ25" s="533"/>
    </row>
    <row r="26" spans="1:52" ht="12.75" customHeight="1">
      <c r="A26" s="882" t="str">
        <f t="shared" si="0"/>
        <v/>
      </c>
      <c r="B26" s="1887">
        <f>'VERİ GİRİŞİ'!A65</f>
        <v>0</v>
      </c>
      <c r="C26" s="1887"/>
      <c r="D26" s="1887"/>
      <c r="E26" s="1808">
        <f>'VERİ GİRİŞİ'!B65</f>
        <v>0</v>
      </c>
      <c r="F26" s="1808"/>
      <c r="G26" s="1808"/>
      <c r="H26" s="1808"/>
      <c r="I26" s="1808"/>
      <c r="J26" s="1808"/>
      <c r="K26" s="1808"/>
      <c r="L26" s="1808"/>
      <c r="M26" s="1808"/>
      <c r="N26" s="1808"/>
      <c r="O26" s="1808"/>
      <c r="P26" s="1808"/>
      <c r="Q26" s="1808"/>
      <c r="R26" s="1888">
        <f>'VERİ GİRİŞİ'!J65</f>
        <v>0</v>
      </c>
      <c r="S26" s="1889"/>
      <c r="T26" s="1889"/>
      <c r="U26" s="1889"/>
      <c r="V26" s="1890">
        <f>'VERİ GİRİŞİ'!K65</f>
        <v>0</v>
      </c>
      <c r="W26" s="1890"/>
      <c r="X26" s="1890"/>
      <c r="Y26" s="1890"/>
      <c r="Z26" s="1891"/>
      <c r="AA26" s="1917"/>
      <c r="AB26" s="1918"/>
      <c r="AC26" s="1918"/>
      <c r="AD26" s="1918"/>
      <c r="AE26" s="1919"/>
      <c r="AF26" s="1926"/>
      <c r="AG26" s="1927"/>
      <c r="AH26" s="1927"/>
      <c r="AI26" s="1927"/>
      <c r="AJ26" s="1927"/>
      <c r="AK26" s="1928"/>
      <c r="AL26" s="1926"/>
      <c r="AM26" s="1927"/>
      <c r="AN26" s="1927"/>
      <c r="AO26" s="1927"/>
      <c r="AP26" s="1927"/>
      <c r="AQ26" s="1927"/>
      <c r="AR26" s="1927"/>
      <c r="AS26" s="1927"/>
      <c r="AT26" s="1928"/>
      <c r="AU26" s="533"/>
      <c r="AV26" s="533"/>
      <c r="AW26" s="533"/>
      <c r="AX26" s="533"/>
      <c r="AY26" s="533"/>
      <c r="AZ26" s="533"/>
    </row>
    <row r="27" spans="1:52" ht="12.75" customHeight="1">
      <c r="A27" s="882" t="str">
        <f t="shared" si="0"/>
        <v/>
      </c>
      <c r="B27" s="1887">
        <f>'VERİ GİRİŞİ'!A66</f>
        <v>0</v>
      </c>
      <c r="C27" s="1887"/>
      <c r="D27" s="1887"/>
      <c r="E27" s="1808">
        <f>'VERİ GİRİŞİ'!B66</f>
        <v>0</v>
      </c>
      <c r="F27" s="1808"/>
      <c r="G27" s="1808"/>
      <c r="H27" s="1808"/>
      <c r="I27" s="1808"/>
      <c r="J27" s="1808"/>
      <c r="K27" s="1808"/>
      <c r="L27" s="1808"/>
      <c r="M27" s="1808"/>
      <c r="N27" s="1808"/>
      <c r="O27" s="1808"/>
      <c r="P27" s="1808"/>
      <c r="Q27" s="1808"/>
      <c r="R27" s="1888">
        <f>'VERİ GİRİŞİ'!J66</f>
        <v>0</v>
      </c>
      <c r="S27" s="1889"/>
      <c r="T27" s="1889"/>
      <c r="U27" s="1889"/>
      <c r="V27" s="1890">
        <f>'VERİ GİRİŞİ'!K66</f>
        <v>0</v>
      </c>
      <c r="W27" s="1890"/>
      <c r="X27" s="1890"/>
      <c r="Y27" s="1890"/>
      <c r="Z27" s="1891"/>
      <c r="AA27" s="1917"/>
      <c r="AB27" s="1918"/>
      <c r="AC27" s="1918"/>
      <c r="AD27" s="1918"/>
      <c r="AE27" s="1919"/>
      <c r="AF27" s="1926"/>
      <c r="AG27" s="1927"/>
      <c r="AH27" s="1927"/>
      <c r="AI27" s="1927"/>
      <c r="AJ27" s="1927"/>
      <c r="AK27" s="1928"/>
      <c r="AL27" s="1926"/>
      <c r="AM27" s="1927"/>
      <c r="AN27" s="1927"/>
      <c r="AO27" s="1927"/>
      <c r="AP27" s="1927"/>
      <c r="AQ27" s="1927"/>
      <c r="AR27" s="1927"/>
      <c r="AS27" s="1927"/>
      <c r="AT27" s="1928"/>
      <c r="AU27" s="533"/>
      <c r="AV27" s="533"/>
      <c r="AW27" s="533"/>
      <c r="AX27" s="533"/>
      <c r="AY27" s="533"/>
      <c r="AZ27" s="533"/>
    </row>
    <row r="28" spans="1:52" ht="12.75" customHeight="1">
      <c r="A28" s="882" t="str">
        <f t="shared" si="0"/>
        <v/>
      </c>
      <c r="B28" s="1887">
        <f>'VERİ GİRİŞİ'!A67</f>
        <v>0</v>
      </c>
      <c r="C28" s="1887"/>
      <c r="D28" s="1887"/>
      <c r="E28" s="1808">
        <f>'VERİ GİRİŞİ'!B67</f>
        <v>0</v>
      </c>
      <c r="F28" s="1808"/>
      <c r="G28" s="1808"/>
      <c r="H28" s="1808"/>
      <c r="I28" s="1808"/>
      <c r="J28" s="1808"/>
      <c r="K28" s="1808"/>
      <c r="L28" s="1808"/>
      <c r="M28" s="1808"/>
      <c r="N28" s="1808"/>
      <c r="O28" s="1808"/>
      <c r="P28" s="1808"/>
      <c r="Q28" s="1808"/>
      <c r="R28" s="1888">
        <f>'VERİ GİRİŞİ'!J67</f>
        <v>0</v>
      </c>
      <c r="S28" s="1889"/>
      <c r="T28" s="1889"/>
      <c r="U28" s="1889"/>
      <c r="V28" s="1890">
        <f>'VERİ GİRİŞİ'!K67</f>
        <v>0</v>
      </c>
      <c r="W28" s="1890"/>
      <c r="X28" s="1890"/>
      <c r="Y28" s="1890"/>
      <c r="Z28" s="1891"/>
      <c r="AA28" s="1917"/>
      <c r="AB28" s="1918"/>
      <c r="AC28" s="1918"/>
      <c r="AD28" s="1918"/>
      <c r="AE28" s="1919"/>
      <c r="AF28" s="1926"/>
      <c r="AG28" s="1927"/>
      <c r="AH28" s="1927"/>
      <c r="AI28" s="1927"/>
      <c r="AJ28" s="1927"/>
      <c r="AK28" s="1928"/>
      <c r="AL28" s="1926"/>
      <c r="AM28" s="1927"/>
      <c r="AN28" s="1927"/>
      <c r="AO28" s="1927"/>
      <c r="AP28" s="1927"/>
      <c r="AQ28" s="1927"/>
      <c r="AR28" s="1927"/>
      <c r="AS28" s="1927"/>
      <c r="AT28" s="1928"/>
      <c r="AU28" s="533"/>
      <c r="AV28" s="533"/>
      <c r="AW28" s="533"/>
      <c r="AX28" s="533"/>
      <c r="AY28" s="533"/>
      <c r="AZ28" s="533"/>
    </row>
    <row r="29" spans="1:52" ht="12.75" customHeight="1">
      <c r="A29" s="882" t="str">
        <f t="shared" si="0"/>
        <v/>
      </c>
      <c r="B29" s="1887">
        <f>'VERİ GİRİŞİ'!A68</f>
        <v>0</v>
      </c>
      <c r="C29" s="1887"/>
      <c r="D29" s="1887"/>
      <c r="E29" s="1808">
        <f>'VERİ GİRİŞİ'!B68</f>
        <v>0</v>
      </c>
      <c r="F29" s="1808"/>
      <c r="G29" s="1808"/>
      <c r="H29" s="1808"/>
      <c r="I29" s="1808"/>
      <c r="J29" s="1808"/>
      <c r="K29" s="1808"/>
      <c r="L29" s="1808"/>
      <c r="M29" s="1808"/>
      <c r="N29" s="1808"/>
      <c r="O29" s="1808"/>
      <c r="P29" s="1808"/>
      <c r="Q29" s="1808"/>
      <c r="R29" s="1888">
        <f>'VERİ GİRİŞİ'!J68</f>
        <v>0</v>
      </c>
      <c r="S29" s="1889"/>
      <c r="T29" s="1889"/>
      <c r="U29" s="1889"/>
      <c r="V29" s="1890">
        <f>'VERİ GİRİŞİ'!K68</f>
        <v>0</v>
      </c>
      <c r="W29" s="1890"/>
      <c r="X29" s="1890"/>
      <c r="Y29" s="1890"/>
      <c r="Z29" s="1891"/>
      <c r="AA29" s="1917"/>
      <c r="AB29" s="1918"/>
      <c r="AC29" s="1918"/>
      <c r="AD29" s="1918"/>
      <c r="AE29" s="1919"/>
      <c r="AF29" s="1926"/>
      <c r="AG29" s="1927"/>
      <c r="AH29" s="1927"/>
      <c r="AI29" s="1927"/>
      <c r="AJ29" s="1927"/>
      <c r="AK29" s="1928"/>
      <c r="AL29" s="1926"/>
      <c r="AM29" s="1927"/>
      <c r="AN29" s="1927"/>
      <c r="AO29" s="1927"/>
      <c r="AP29" s="1927"/>
      <c r="AQ29" s="1927"/>
      <c r="AR29" s="1927"/>
      <c r="AS29" s="1927"/>
      <c r="AT29" s="1928"/>
      <c r="AU29" s="533"/>
      <c r="AV29" s="533"/>
      <c r="AW29" s="533"/>
      <c r="AX29" s="533"/>
      <c r="AY29" s="533"/>
      <c r="AZ29" s="533"/>
    </row>
    <row r="30" spans="1:52" ht="12.75" customHeight="1">
      <c r="A30" s="882" t="str">
        <f t="shared" si="0"/>
        <v/>
      </c>
      <c r="B30" s="1887">
        <f>'VERİ GİRİŞİ'!A69</f>
        <v>0</v>
      </c>
      <c r="C30" s="1887"/>
      <c r="D30" s="1887"/>
      <c r="E30" s="1808">
        <f>'VERİ GİRİŞİ'!B69</f>
        <v>0</v>
      </c>
      <c r="F30" s="1808"/>
      <c r="G30" s="1808"/>
      <c r="H30" s="1808"/>
      <c r="I30" s="1808"/>
      <c r="J30" s="1808"/>
      <c r="K30" s="1808"/>
      <c r="L30" s="1808"/>
      <c r="M30" s="1808"/>
      <c r="N30" s="1808"/>
      <c r="O30" s="1808"/>
      <c r="P30" s="1808"/>
      <c r="Q30" s="1808"/>
      <c r="R30" s="1888">
        <f>'VERİ GİRİŞİ'!J69</f>
        <v>0</v>
      </c>
      <c r="S30" s="1889"/>
      <c r="T30" s="1889"/>
      <c r="U30" s="1889"/>
      <c r="V30" s="1890">
        <f>'VERİ GİRİŞİ'!K69</f>
        <v>0</v>
      </c>
      <c r="W30" s="1890"/>
      <c r="X30" s="1890"/>
      <c r="Y30" s="1890"/>
      <c r="Z30" s="1891"/>
      <c r="AA30" s="1917"/>
      <c r="AB30" s="1918"/>
      <c r="AC30" s="1918"/>
      <c r="AD30" s="1918"/>
      <c r="AE30" s="1919"/>
      <c r="AF30" s="1926"/>
      <c r="AG30" s="1927"/>
      <c r="AH30" s="1927"/>
      <c r="AI30" s="1927"/>
      <c r="AJ30" s="1927"/>
      <c r="AK30" s="1928"/>
      <c r="AL30" s="1926"/>
      <c r="AM30" s="1927"/>
      <c r="AN30" s="1927"/>
      <c r="AO30" s="1927"/>
      <c r="AP30" s="1927"/>
      <c r="AQ30" s="1927"/>
      <c r="AR30" s="1927"/>
      <c r="AS30" s="1927"/>
      <c r="AT30" s="1928"/>
      <c r="AU30" s="533"/>
      <c r="AV30" s="533"/>
      <c r="AW30" s="533"/>
      <c r="AX30" s="533"/>
      <c r="AY30" s="533"/>
      <c r="AZ30" s="533"/>
    </row>
    <row r="31" spans="1:52" ht="12.75" customHeight="1">
      <c r="A31" s="882" t="str">
        <f t="shared" si="0"/>
        <v/>
      </c>
      <c r="B31" s="1887">
        <f>'VERİ GİRİŞİ'!A70</f>
        <v>0</v>
      </c>
      <c r="C31" s="1887"/>
      <c r="D31" s="1887"/>
      <c r="E31" s="1808">
        <f>'VERİ GİRİŞİ'!B70</f>
        <v>0</v>
      </c>
      <c r="F31" s="1808"/>
      <c r="G31" s="1808"/>
      <c r="H31" s="1808"/>
      <c r="I31" s="1808"/>
      <c r="J31" s="1808"/>
      <c r="K31" s="1808"/>
      <c r="L31" s="1808"/>
      <c r="M31" s="1808"/>
      <c r="N31" s="1808"/>
      <c r="O31" s="1808"/>
      <c r="P31" s="1808"/>
      <c r="Q31" s="1808"/>
      <c r="R31" s="1888">
        <f>'VERİ GİRİŞİ'!J70</f>
        <v>0</v>
      </c>
      <c r="S31" s="1889"/>
      <c r="T31" s="1889"/>
      <c r="U31" s="1889"/>
      <c r="V31" s="1890">
        <f>'VERİ GİRİŞİ'!K70</f>
        <v>0</v>
      </c>
      <c r="W31" s="1890"/>
      <c r="X31" s="1890"/>
      <c r="Y31" s="1890"/>
      <c r="Z31" s="1891"/>
      <c r="AA31" s="1917"/>
      <c r="AB31" s="1918"/>
      <c r="AC31" s="1918"/>
      <c r="AD31" s="1918"/>
      <c r="AE31" s="1919"/>
      <c r="AF31" s="1926"/>
      <c r="AG31" s="1927"/>
      <c r="AH31" s="1927"/>
      <c r="AI31" s="1927"/>
      <c r="AJ31" s="1927"/>
      <c r="AK31" s="1928"/>
      <c r="AL31" s="1926"/>
      <c r="AM31" s="1927"/>
      <c r="AN31" s="1927"/>
      <c r="AO31" s="1927"/>
      <c r="AP31" s="1927"/>
      <c r="AQ31" s="1927"/>
      <c r="AR31" s="1927"/>
      <c r="AS31" s="1927"/>
      <c r="AT31" s="1928"/>
      <c r="AU31" s="533"/>
      <c r="AV31" s="533"/>
      <c r="AW31" s="533"/>
      <c r="AX31" s="533"/>
      <c r="AY31" s="533"/>
      <c r="AZ31" s="533"/>
    </row>
    <row r="32" spans="1:52" ht="12.75" customHeight="1">
      <c r="A32" s="882" t="str">
        <f t="shared" si="0"/>
        <v/>
      </c>
      <c r="B32" s="1887">
        <f>'VERİ GİRİŞİ'!A71</f>
        <v>0</v>
      </c>
      <c r="C32" s="1887"/>
      <c r="D32" s="1887"/>
      <c r="E32" s="1808">
        <f>'VERİ GİRİŞİ'!B71</f>
        <v>0</v>
      </c>
      <c r="F32" s="1808"/>
      <c r="G32" s="1808"/>
      <c r="H32" s="1808"/>
      <c r="I32" s="1808"/>
      <c r="J32" s="1808"/>
      <c r="K32" s="1808"/>
      <c r="L32" s="1808"/>
      <c r="M32" s="1808"/>
      <c r="N32" s="1808"/>
      <c r="O32" s="1808"/>
      <c r="P32" s="1808"/>
      <c r="Q32" s="1808"/>
      <c r="R32" s="1888">
        <f>'VERİ GİRİŞİ'!J71</f>
        <v>0</v>
      </c>
      <c r="S32" s="1889"/>
      <c r="T32" s="1889"/>
      <c r="U32" s="1889"/>
      <c r="V32" s="1890">
        <f>'VERİ GİRİŞİ'!K71</f>
        <v>0</v>
      </c>
      <c r="W32" s="1890"/>
      <c r="X32" s="1890"/>
      <c r="Y32" s="1890"/>
      <c r="Z32" s="1891"/>
      <c r="AA32" s="1917"/>
      <c r="AB32" s="1918"/>
      <c r="AC32" s="1918"/>
      <c r="AD32" s="1918"/>
      <c r="AE32" s="1919"/>
      <c r="AF32" s="1926"/>
      <c r="AG32" s="1927"/>
      <c r="AH32" s="1927"/>
      <c r="AI32" s="1927"/>
      <c r="AJ32" s="1927"/>
      <c r="AK32" s="1928"/>
      <c r="AL32" s="1926"/>
      <c r="AM32" s="1927"/>
      <c r="AN32" s="1927"/>
      <c r="AO32" s="1927"/>
      <c r="AP32" s="1927"/>
      <c r="AQ32" s="1927"/>
      <c r="AR32" s="1927"/>
      <c r="AS32" s="1927"/>
      <c r="AT32" s="1928"/>
      <c r="AU32" s="533"/>
      <c r="AV32" s="533"/>
      <c r="AW32" s="533"/>
      <c r="AX32" s="533"/>
      <c r="AY32" s="533"/>
      <c r="AZ32" s="533"/>
    </row>
    <row r="33" spans="1:52" ht="12.75" customHeight="1">
      <c r="A33" s="882" t="str">
        <f t="shared" si="0"/>
        <v/>
      </c>
      <c r="B33" s="1898">
        <f>'VERİ GİRİŞİ'!A72</f>
        <v>0</v>
      </c>
      <c r="C33" s="1898"/>
      <c r="D33" s="1898"/>
      <c r="E33" s="1899">
        <f>'VERİ GİRİŞİ'!B72</f>
        <v>0</v>
      </c>
      <c r="F33" s="1899"/>
      <c r="G33" s="1899"/>
      <c r="H33" s="1899"/>
      <c r="I33" s="1899"/>
      <c r="J33" s="1899"/>
      <c r="K33" s="1899"/>
      <c r="L33" s="1899"/>
      <c r="M33" s="1899"/>
      <c r="N33" s="1899"/>
      <c r="O33" s="1899"/>
      <c r="P33" s="1899"/>
      <c r="Q33" s="1899"/>
      <c r="R33" s="1900">
        <f>'VERİ GİRİŞİ'!J72</f>
        <v>0</v>
      </c>
      <c r="S33" s="1901"/>
      <c r="T33" s="1901"/>
      <c r="U33" s="1901"/>
      <c r="V33" s="1902">
        <f>'VERİ GİRİŞİ'!K72</f>
        <v>0</v>
      </c>
      <c r="W33" s="1902"/>
      <c r="X33" s="1902"/>
      <c r="Y33" s="1902"/>
      <c r="Z33" s="1903"/>
      <c r="AA33" s="1920"/>
      <c r="AB33" s="1921"/>
      <c r="AC33" s="1921"/>
      <c r="AD33" s="1921"/>
      <c r="AE33" s="1922"/>
      <c r="AF33" s="1929"/>
      <c r="AG33" s="1930"/>
      <c r="AH33" s="1930"/>
      <c r="AI33" s="1930"/>
      <c r="AJ33" s="1930"/>
      <c r="AK33" s="1931"/>
      <c r="AL33" s="1144"/>
      <c r="AM33" s="1145"/>
      <c r="AN33" s="1145"/>
      <c r="AO33" s="1145"/>
      <c r="AP33" s="1145"/>
      <c r="AQ33" s="1145"/>
      <c r="AR33" s="1145"/>
      <c r="AS33" s="1145"/>
      <c r="AT33" s="1146"/>
      <c r="AU33" s="533"/>
      <c r="AV33" s="533"/>
      <c r="AW33" s="533"/>
      <c r="AX33" s="533"/>
      <c r="AY33" s="533"/>
      <c r="AZ33" s="533"/>
    </row>
    <row r="34" spans="1:52" ht="12.75" hidden="1" customHeight="1">
      <c r="A34" s="882" t="str">
        <f t="shared" si="0"/>
        <v/>
      </c>
      <c r="B34" s="1892">
        <f>'VERİ GİRİŞİ'!A73</f>
        <v>0</v>
      </c>
      <c r="C34" s="1892"/>
      <c r="D34" s="1892"/>
      <c r="E34" s="1893">
        <f>'VERİ GİRİŞİ'!B73</f>
        <v>0</v>
      </c>
      <c r="F34" s="1893"/>
      <c r="G34" s="1893"/>
      <c r="H34" s="1893"/>
      <c r="I34" s="1893"/>
      <c r="J34" s="1893"/>
      <c r="K34" s="1893"/>
      <c r="L34" s="1893"/>
      <c r="M34" s="1893"/>
      <c r="N34" s="1893"/>
      <c r="O34" s="1893"/>
      <c r="P34" s="1893"/>
      <c r="Q34" s="1893"/>
      <c r="R34" s="1894">
        <f>'VERİ GİRİŞİ'!J73</f>
        <v>0</v>
      </c>
      <c r="S34" s="1895"/>
      <c r="T34" s="1895"/>
      <c r="U34" s="1895"/>
      <c r="V34" s="1896">
        <f>'VERİ GİRİŞİ'!K73</f>
        <v>0</v>
      </c>
      <c r="W34" s="1896"/>
      <c r="X34" s="1896"/>
      <c r="Y34" s="1896"/>
      <c r="Z34" s="1897"/>
      <c r="AA34" s="1147"/>
      <c r="AB34" s="1148"/>
      <c r="AC34" s="1148"/>
      <c r="AD34" s="1148"/>
      <c r="AE34" s="1149"/>
      <c r="AF34" s="1141"/>
      <c r="AG34" s="1142"/>
      <c r="AH34" s="1142"/>
      <c r="AI34" s="1142"/>
      <c r="AJ34" s="1142"/>
      <c r="AK34" s="1143"/>
      <c r="AL34" s="1141"/>
      <c r="AM34" s="1142"/>
      <c r="AN34" s="1142"/>
      <c r="AO34" s="1142"/>
      <c r="AP34" s="1142"/>
      <c r="AQ34" s="1142"/>
      <c r="AR34" s="1142"/>
      <c r="AS34" s="1142"/>
      <c r="AT34" s="1143"/>
      <c r="AU34" s="533"/>
      <c r="AV34" s="533"/>
      <c r="AW34" s="533"/>
      <c r="AX34" s="533"/>
      <c r="AY34" s="533"/>
      <c r="AZ34" s="533"/>
    </row>
    <row r="35" spans="1:52" ht="12.75" hidden="1" customHeight="1">
      <c r="A35" s="882" t="str">
        <f t="shared" si="0"/>
        <v/>
      </c>
      <c r="B35" s="1887">
        <f>'VERİ GİRİŞİ'!A74</f>
        <v>0</v>
      </c>
      <c r="C35" s="1887"/>
      <c r="D35" s="1887"/>
      <c r="E35" s="1808">
        <f>'VERİ GİRİŞİ'!B74</f>
        <v>0</v>
      </c>
      <c r="F35" s="1808"/>
      <c r="G35" s="1808"/>
      <c r="H35" s="1808"/>
      <c r="I35" s="1808"/>
      <c r="J35" s="1808"/>
      <c r="K35" s="1808"/>
      <c r="L35" s="1808"/>
      <c r="M35" s="1808"/>
      <c r="N35" s="1808"/>
      <c r="O35" s="1808"/>
      <c r="P35" s="1808"/>
      <c r="Q35" s="1808"/>
      <c r="R35" s="1888">
        <f>'VERİ GİRİŞİ'!J74</f>
        <v>0</v>
      </c>
      <c r="S35" s="1889"/>
      <c r="T35" s="1889"/>
      <c r="U35" s="1889"/>
      <c r="V35" s="1890">
        <f>'VERİ GİRİŞİ'!K74</f>
        <v>0</v>
      </c>
      <c r="W35" s="1890"/>
      <c r="X35" s="1890"/>
      <c r="Y35" s="1890"/>
      <c r="Z35" s="1891"/>
      <c r="AA35" s="1147"/>
      <c r="AB35" s="1148"/>
      <c r="AC35" s="1148"/>
      <c r="AD35" s="1148"/>
      <c r="AE35" s="1149"/>
      <c r="AF35" s="1141"/>
      <c r="AG35" s="1142"/>
      <c r="AH35" s="1142"/>
      <c r="AI35" s="1142"/>
      <c r="AJ35" s="1142"/>
      <c r="AK35" s="1143"/>
      <c r="AL35" s="1141"/>
      <c r="AM35" s="1142"/>
      <c r="AN35" s="1142"/>
      <c r="AO35" s="1142"/>
      <c r="AP35" s="1142"/>
      <c r="AQ35" s="1142"/>
      <c r="AR35" s="1142"/>
      <c r="AS35" s="1142"/>
      <c r="AT35" s="1143"/>
      <c r="AU35" s="533"/>
      <c r="AV35" s="533"/>
      <c r="AW35" s="533"/>
      <c r="AX35" s="533"/>
      <c r="AY35" s="533"/>
      <c r="AZ35" s="533"/>
    </row>
    <row r="36" spans="1:52" ht="12.75" hidden="1" customHeight="1">
      <c r="A36" s="882" t="str">
        <f t="shared" si="0"/>
        <v/>
      </c>
      <c r="B36" s="1887">
        <f>'VERİ GİRİŞİ'!A75</f>
        <v>0</v>
      </c>
      <c r="C36" s="1887"/>
      <c r="D36" s="1887"/>
      <c r="E36" s="1808">
        <f>'VERİ GİRİŞİ'!B75</f>
        <v>0</v>
      </c>
      <c r="F36" s="1808"/>
      <c r="G36" s="1808"/>
      <c r="H36" s="1808"/>
      <c r="I36" s="1808"/>
      <c r="J36" s="1808"/>
      <c r="K36" s="1808"/>
      <c r="L36" s="1808"/>
      <c r="M36" s="1808"/>
      <c r="N36" s="1808"/>
      <c r="O36" s="1808"/>
      <c r="P36" s="1808"/>
      <c r="Q36" s="1808"/>
      <c r="R36" s="1888">
        <f>'VERİ GİRİŞİ'!J75</f>
        <v>0</v>
      </c>
      <c r="S36" s="1889"/>
      <c r="T36" s="1889"/>
      <c r="U36" s="1889"/>
      <c r="V36" s="1890">
        <f>'VERİ GİRİŞİ'!K75</f>
        <v>0</v>
      </c>
      <c r="W36" s="1890"/>
      <c r="X36" s="1890"/>
      <c r="Y36" s="1890"/>
      <c r="Z36" s="1891"/>
      <c r="AA36" s="1147"/>
      <c r="AB36" s="1148"/>
      <c r="AC36" s="1148"/>
      <c r="AD36" s="1148"/>
      <c r="AE36" s="1149"/>
      <c r="AF36" s="1141"/>
      <c r="AG36" s="1142"/>
      <c r="AH36" s="1142"/>
      <c r="AI36" s="1142"/>
      <c r="AJ36" s="1142"/>
      <c r="AK36" s="1143"/>
      <c r="AL36" s="1141"/>
      <c r="AM36" s="1142"/>
      <c r="AN36" s="1142"/>
      <c r="AO36" s="1142"/>
      <c r="AP36" s="1142"/>
      <c r="AQ36" s="1142"/>
      <c r="AR36" s="1142"/>
      <c r="AS36" s="1142"/>
      <c r="AT36" s="1143"/>
      <c r="AU36" s="533"/>
      <c r="AV36" s="533"/>
      <c r="AW36" s="533"/>
      <c r="AX36" s="533"/>
      <c r="AY36" s="533"/>
      <c r="AZ36" s="533"/>
    </row>
    <row r="37" spans="1:52" ht="12.75" hidden="1" customHeight="1">
      <c r="A37" s="882" t="str">
        <f t="shared" si="0"/>
        <v/>
      </c>
      <c r="B37" s="1887">
        <f>'VERİ GİRİŞİ'!A76</f>
        <v>0</v>
      </c>
      <c r="C37" s="1887"/>
      <c r="D37" s="1887"/>
      <c r="E37" s="1808">
        <f>'VERİ GİRİŞİ'!B76</f>
        <v>0</v>
      </c>
      <c r="F37" s="1808"/>
      <c r="G37" s="1808"/>
      <c r="H37" s="1808"/>
      <c r="I37" s="1808"/>
      <c r="J37" s="1808"/>
      <c r="K37" s="1808"/>
      <c r="L37" s="1808"/>
      <c r="M37" s="1808"/>
      <c r="N37" s="1808"/>
      <c r="O37" s="1808"/>
      <c r="P37" s="1808"/>
      <c r="Q37" s="1808"/>
      <c r="R37" s="1888">
        <f>'VERİ GİRİŞİ'!J76</f>
        <v>0</v>
      </c>
      <c r="S37" s="1889"/>
      <c r="T37" s="1889"/>
      <c r="U37" s="1889"/>
      <c r="V37" s="1890">
        <f>'VERİ GİRİŞİ'!K76</f>
        <v>0</v>
      </c>
      <c r="W37" s="1890"/>
      <c r="X37" s="1890"/>
      <c r="Y37" s="1890"/>
      <c r="Z37" s="1891"/>
      <c r="AA37" s="1147"/>
      <c r="AB37" s="1148"/>
      <c r="AC37" s="1148"/>
      <c r="AD37" s="1148"/>
      <c r="AE37" s="1149"/>
      <c r="AF37" s="1141"/>
      <c r="AG37" s="1142"/>
      <c r="AH37" s="1142"/>
      <c r="AI37" s="1142"/>
      <c r="AJ37" s="1142"/>
      <c r="AK37" s="1143"/>
      <c r="AL37" s="1141"/>
      <c r="AM37" s="1142"/>
      <c r="AN37" s="1142"/>
      <c r="AO37" s="1142"/>
      <c r="AP37" s="1142"/>
      <c r="AQ37" s="1142"/>
      <c r="AR37" s="1142"/>
      <c r="AS37" s="1142"/>
      <c r="AT37" s="1143"/>
      <c r="AU37" s="533"/>
      <c r="AV37" s="533"/>
      <c r="AW37" s="533"/>
      <c r="AX37" s="533"/>
      <c r="AY37" s="533"/>
      <c r="AZ37" s="533"/>
    </row>
    <row r="38" spans="1:52" ht="12.75" hidden="1" customHeight="1">
      <c r="A38" s="882" t="str">
        <f t="shared" si="0"/>
        <v/>
      </c>
      <c r="B38" s="1887">
        <f>'VERİ GİRİŞİ'!A77</f>
        <v>0</v>
      </c>
      <c r="C38" s="1887"/>
      <c r="D38" s="1887"/>
      <c r="E38" s="1808">
        <f>'VERİ GİRİŞİ'!B77</f>
        <v>0</v>
      </c>
      <c r="F38" s="1808"/>
      <c r="G38" s="1808"/>
      <c r="H38" s="1808"/>
      <c r="I38" s="1808"/>
      <c r="J38" s="1808"/>
      <c r="K38" s="1808"/>
      <c r="L38" s="1808"/>
      <c r="M38" s="1808"/>
      <c r="N38" s="1808"/>
      <c r="O38" s="1808"/>
      <c r="P38" s="1808"/>
      <c r="Q38" s="1808"/>
      <c r="R38" s="1888">
        <f>'VERİ GİRİŞİ'!J77</f>
        <v>0</v>
      </c>
      <c r="S38" s="1889"/>
      <c r="T38" s="1889"/>
      <c r="U38" s="1889"/>
      <c r="V38" s="1890">
        <f>'VERİ GİRİŞİ'!K77</f>
        <v>0</v>
      </c>
      <c r="W38" s="1890"/>
      <c r="X38" s="1890"/>
      <c r="Y38" s="1890"/>
      <c r="Z38" s="1891"/>
      <c r="AA38" s="1147"/>
      <c r="AB38" s="1148"/>
      <c r="AC38" s="1148"/>
      <c r="AD38" s="1148"/>
      <c r="AE38" s="1149"/>
      <c r="AF38" s="1141"/>
      <c r="AG38" s="1142"/>
      <c r="AH38" s="1142"/>
      <c r="AI38" s="1142"/>
      <c r="AJ38" s="1142"/>
      <c r="AK38" s="1143"/>
      <c r="AL38" s="1141"/>
      <c r="AM38" s="1142"/>
      <c r="AN38" s="1142"/>
      <c r="AO38" s="1142"/>
      <c r="AP38" s="1142"/>
      <c r="AQ38" s="1142"/>
      <c r="AR38" s="1142"/>
      <c r="AS38" s="1142"/>
      <c r="AT38" s="1143"/>
      <c r="AU38" s="533"/>
      <c r="AV38" s="533"/>
      <c r="AW38" s="533"/>
      <c r="AX38" s="533"/>
      <c r="AY38" s="533"/>
      <c r="AZ38" s="533"/>
    </row>
    <row r="39" spans="1:52" ht="12.75" hidden="1" customHeight="1">
      <c r="A39" s="882" t="str">
        <f t="shared" si="0"/>
        <v/>
      </c>
      <c r="B39" s="1887">
        <f>'VERİ GİRİŞİ'!A78</f>
        <v>0</v>
      </c>
      <c r="C39" s="1887"/>
      <c r="D39" s="1887"/>
      <c r="E39" s="1808">
        <f>'VERİ GİRİŞİ'!B78</f>
        <v>0</v>
      </c>
      <c r="F39" s="1808"/>
      <c r="G39" s="1808"/>
      <c r="H39" s="1808"/>
      <c r="I39" s="1808"/>
      <c r="J39" s="1808"/>
      <c r="K39" s="1808"/>
      <c r="L39" s="1808"/>
      <c r="M39" s="1808"/>
      <c r="N39" s="1808"/>
      <c r="O39" s="1808"/>
      <c r="P39" s="1808"/>
      <c r="Q39" s="1808"/>
      <c r="R39" s="1888">
        <f>'VERİ GİRİŞİ'!J78</f>
        <v>0</v>
      </c>
      <c r="S39" s="1889"/>
      <c r="T39" s="1889"/>
      <c r="U39" s="1889"/>
      <c r="V39" s="1890">
        <f>'VERİ GİRİŞİ'!K78</f>
        <v>0</v>
      </c>
      <c r="W39" s="1890"/>
      <c r="X39" s="1890"/>
      <c r="Y39" s="1890"/>
      <c r="Z39" s="1891"/>
      <c r="AA39" s="1147"/>
      <c r="AB39" s="1148"/>
      <c r="AC39" s="1148"/>
      <c r="AD39" s="1148"/>
      <c r="AE39" s="1149"/>
      <c r="AF39" s="1141"/>
      <c r="AG39" s="1142"/>
      <c r="AH39" s="1142"/>
      <c r="AI39" s="1142"/>
      <c r="AJ39" s="1142"/>
      <c r="AK39" s="1143"/>
      <c r="AL39" s="1141"/>
      <c r="AM39" s="1142"/>
      <c r="AN39" s="1142"/>
      <c r="AO39" s="1142"/>
      <c r="AP39" s="1142"/>
      <c r="AQ39" s="1142"/>
      <c r="AR39" s="1142"/>
      <c r="AS39" s="1142"/>
      <c r="AT39" s="1143"/>
      <c r="AU39" s="533"/>
      <c r="AV39" s="533"/>
      <c r="AW39" s="533"/>
      <c r="AX39" s="533"/>
      <c r="AY39" s="533"/>
      <c r="AZ39" s="533"/>
    </row>
    <row r="40" spans="1:52" ht="12.75" hidden="1" customHeight="1">
      <c r="A40" s="882" t="str">
        <f t="shared" si="0"/>
        <v/>
      </c>
      <c r="B40" s="1887">
        <f>'VERİ GİRİŞİ'!A79</f>
        <v>0</v>
      </c>
      <c r="C40" s="1887"/>
      <c r="D40" s="1887"/>
      <c r="E40" s="1808">
        <f>'VERİ GİRİŞİ'!B79</f>
        <v>0</v>
      </c>
      <c r="F40" s="1808"/>
      <c r="G40" s="1808"/>
      <c r="H40" s="1808"/>
      <c r="I40" s="1808"/>
      <c r="J40" s="1808"/>
      <c r="K40" s="1808"/>
      <c r="L40" s="1808"/>
      <c r="M40" s="1808"/>
      <c r="N40" s="1808"/>
      <c r="O40" s="1808"/>
      <c r="P40" s="1808"/>
      <c r="Q40" s="1808"/>
      <c r="R40" s="1888">
        <f>'VERİ GİRİŞİ'!J79</f>
        <v>0</v>
      </c>
      <c r="S40" s="1889"/>
      <c r="T40" s="1889"/>
      <c r="U40" s="1889"/>
      <c r="V40" s="1890">
        <f>'VERİ GİRİŞİ'!K79</f>
        <v>0</v>
      </c>
      <c r="W40" s="1890"/>
      <c r="X40" s="1890"/>
      <c r="Y40" s="1890"/>
      <c r="Z40" s="1891"/>
      <c r="AA40" s="1147"/>
      <c r="AB40" s="1148"/>
      <c r="AC40" s="1148"/>
      <c r="AD40" s="1148"/>
      <c r="AE40" s="1149"/>
      <c r="AF40" s="1141"/>
      <c r="AG40" s="1142"/>
      <c r="AH40" s="1142"/>
      <c r="AI40" s="1142"/>
      <c r="AJ40" s="1142"/>
      <c r="AK40" s="1143"/>
      <c r="AL40" s="1141"/>
      <c r="AM40" s="1142"/>
      <c r="AN40" s="1142"/>
      <c r="AO40" s="1142"/>
      <c r="AP40" s="1142"/>
      <c r="AQ40" s="1142"/>
      <c r="AR40" s="1142"/>
      <c r="AS40" s="1142"/>
      <c r="AT40" s="1143"/>
      <c r="AU40" s="533"/>
      <c r="AV40" s="533"/>
      <c r="AW40" s="533"/>
      <c r="AX40" s="533"/>
      <c r="AY40" s="533"/>
      <c r="AZ40" s="533"/>
    </row>
    <row r="41" spans="1:52" ht="12.75" hidden="1" customHeight="1">
      <c r="A41" s="882" t="str">
        <f t="shared" si="0"/>
        <v/>
      </c>
      <c r="B41" s="1887">
        <f>'VERİ GİRİŞİ'!A80</f>
        <v>0</v>
      </c>
      <c r="C41" s="1887"/>
      <c r="D41" s="1887"/>
      <c r="E41" s="1808">
        <f>'VERİ GİRİŞİ'!B80</f>
        <v>0</v>
      </c>
      <c r="F41" s="1808"/>
      <c r="G41" s="1808"/>
      <c r="H41" s="1808"/>
      <c r="I41" s="1808"/>
      <c r="J41" s="1808"/>
      <c r="K41" s="1808"/>
      <c r="L41" s="1808"/>
      <c r="M41" s="1808"/>
      <c r="N41" s="1808"/>
      <c r="O41" s="1808"/>
      <c r="P41" s="1808"/>
      <c r="Q41" s="1808"/>
      <c r="R41" s="1888">
        <f>'VERİ GİRİŞİ'!J80</f>
        <v>0</v>
      </c>
      <c r="S41" s="1889"/>
      <c r="T41" s="1889"/>
      <c r="U41" s="1889"/>
      <c r="V41" s="1890">
        <f>'VERİ GİRİŞİ'!K80</f>
        <v>0</v>
      </c>
      <c r="W41" s="1890"/>
      <c r="X41" s="1890"/>
      <c r="Y41" s="1890"/>
      <c r="Z41" s="1891"/>
      <c r="AA41" s="1147"/>
      <c r="AB41" s="1148"/>
      <c r="AC41" s="1148"/>
      <c r="AD41" s="1148"/>
      <c r="AE41" s="1149"/>
      <c r="AF41" s="1141"/>
      <c r="AG41" s="1142"/>
      <c r="AH41" s="1142"/>
      <c r="AI41" s="1142"/>
      <c r="AJ41" s="1142"/>
      <c r="AK41" s="1143"/>
      <c r="AL41" s="1141"/>
      <c r="AM41" s="1142"/>
      <c r="AN41" s="1142"/>
      <c r="AO41" s="1142"/>
      <c r="AP41" s="1142"/>
      <c r="AQ41" s="1142"/>
      <c r="AR41" s="1142"/>
      <c r="AS41" s="1142"/>
      <c r="AT41" s="1143"/>
      <c r="AU41" s="533"/>
      <c r="AV41" s="533"/>
      <c r="AW41" s="533"/>
      <c r="AX41" s="533"/>
      <c r="AY41" s="533"/>
      <c r="AZ41" s="533"/>
    </row>
    <row r="42" spans="1:52" ht="12.75" hidden="1" customHeight="1">
      <c r="A42" s="882" t="str">
        <f t="shared" si="0"/>
        <v/>
      </c>
      <c r="B42" s="1887">
        <f>'VERİ GİRİŞİ'!A81</f>
        <v>0</v>
      </c>
      <c r="C42" s="1887"/>
      <c r="D42" s="1887"/>
      <c r="E42" s="1808">
        <f>'VERİ GİRİŞİ'!B81</f>
        <v>0</v>
      </c>
      <c r="F42" s="1808"/>
      <c r="G42" s="1808"/>
      <c r="H42" s="1808"/>
      <c r="I42" s="1808"/>
      <c r="J42" s="1808"/>
      <c r="K42" s="1808"/>
      <c r="L42" s="1808"/>
      <c r="M42" s="1808"/>
      <c r="N42" s="1808"/>
      <c r="O42" s="1808"/>
      <c r="P42" s="1808"/>
      <c r="Q42" s="1808"/>
      <c r="R42" s="1888">
        <f>'VERİ GİRİŞİ'!J81</f>
        <v>0</v>
      </c>
      <c r="S42" s="1889"/>
      <c r="T42" s="1889"/>
      <c r="U42" s="1889"/>
      <c r="V42" s="1890">
        <f>'VERİ GİRİŞİ'!K81</f>
        <v>0</v>
      </c>
      <c r="W42" s="1890"/>
      <c r="X42" s="1890"/>
      <c r="Y42" s="1890"/>
      <c r="Z42" s="1891"/>
      <c r="AA42" s="1147"/>
      <c r="AB42" s="1148"/>
      <c r="AC42" s="1148"/>
      <c r="AD42" s="1148"/>
      <c r="AE42" s="1149"/>
      <c r="AF42" s="1141"/>
      <c r="AG42" s="1142"/>
      <c r="AH42" s="1142"/>
      <c r="AI42" s="1142"/>
      <c r="AJ42" s="1142"/>
      <c r="AK42" s="1143"/>
      <c r="AL42" s="1141"/>
      <c r="AM42" s="1142"/>
      <c r="AN42" s="1142"/>
      <c r="AO42" s="1142"/>
      <c r="AP42" s="1142"/>
      <c r="AQ42" s="1142"/>
      <c r="AR42" s="1142"/>
      <c r="AS42" s="1142"/>
      <c r="AT42" s="1143"/>
      <c r="AU42" s="533"/>
      <c r="AV42" s="533"/>
      <c r="AW42" s="533"/>
      <c r="AX42" s="533"/>
      <c r="AY42" s="533"/>
      <c r="AZ42" s="533"/>
    </row>
    <row r="43" spans="1:52" ht="12.75" hidden="1" customHeight="1">
      <c r="A43" s="882" t="str">
        <f t="shared" si="0"/>
        <v/>
      </c>
      <c r="B43" s="1887">
        <f>'VERİ GİRİŞİ'!A82</f>
        <v>0</v>
      </c>
      <c r="C43" s="1887"/>
      <c r="D43" s="1887"/>
      <c r="E43" s="1808">
        <f>'VERİ GİRİŞİ'!B82</f>
        <v>0</v>
      </c>
      <c r="F43" s="1808"/>
      <c r="G43" s="1808"/>
      <c r="H43" s="1808"/>
      <c r="I43" s="1808"/>
      <c r="J43" s="1808"/>
      <c r="K43" s="1808"/>
      <c r="L43" s="1808"/>
      <c r="M43" s="1808"/>
      <c r="N43" s="1808"/>
      <c r="O43" s="1808"/>
      <c r="P43" s="1808"/>
      <c r="Q43" s="1808"/>
      <c r="R43" s="1888">
        <f>'VERİ GİRİŞİ'!J82</f>
        <v>0</v>
      </c>
      <c r="S43" s="1889"/>
      <c r="T43" s="1889"/>
      <c r="U43" s="1889"/>
      <c r="V43" s="1890">
        <f>'VERİ GİRİŞİ'!K82</f>
        <v>0</v>
      </c>
      <c r="W43" s="1890"/>
      <c r="X43" s="1890"/>
      <c r="Y43" s="1890"/>
      <c r="Z43" s="1891"/>
      <c r="AA43" s="1147"/>
      <c r="AB43" s="1148"/>
      <c r="AC43" s="1148"/>
      <c r="AD43" s="1148"/>
      <c r="AE43" s="1149"/>
      <c r="AF43" s="1141"/>
      <c r="AG43" s="1142"/>
      <c r="AH43" s="1142"/>
      <c r="AI43" s="1142"/>
      <c r="AJ43" s="1142"/>
      <c r="AK43" s="1143"/>
      <c r="AL43" s="1141"/>
      <c r="AM43" s="1142"/>
      <c r="AN43" s="1142"/>
      <c r="AO43" s="1142"/>
      <c r="AP43" s="1142"/>
      <c r="AQ43" s="1142"/>
      <c r="AR43" s="1142"/>
      <c r="AS43" s="1142"/>
      <c r="AT43" s="1143"/>
      <c r="AU43" s="533"/>
      <c r="AV43" s="533"/>
      <c r="AW43" s="533"/>
      <c r="AX43" s="533"/>
      <c r="AY43" s="533"/>
      <c r="AZ43" s="533"/>
    </row>
    <row r="44" spans="1:52" ht="12.75" hidden="1" customHeight="1">
      <c r="A44" s="882" t="str">
        <f t="shared" si="0"/>
        <v/>
      </c>
      <c r="B44" s="1887">
        <f>'VERİ GİRİŞİ'!A83</f>
        <v>0</v>
      </c>
      <c r="C44" s="1887"/>
      <c r="D44" s="1887"/>
      <c r="E44" s="1808">
        <f>'VERİ GİRİŞİ'!B83</f>
        <v>0</v>
      </c>
      <c r="F44" s="1808"/>
      <c r="G44" s="1808"/>
      <c r="H44" s="1808"/>
      <c r="I44" s="1808"/>
      <c r="J44" s="1808"/>
      <c r="K44" s="1808"/>
      <c r="L44" s="1808"/>
      <c r="M44" s="1808"/>
      <c r="N44" s="1808"/>
      <c r="O44" s="1808"/>
      <c r="P44" s="1808"/>
      <c r="Q44" s="1808"/>
      <c r="R44" s="1888">
        <f>'VERİ GİRİŞİ'!J83</f>
        <v>0</v>
      </c>
      <c r="S44" s="1889"/>
      <c r="T44" s="1889"/>
      <c r="U44" s="1889"/>
      <c r="V44" s="1890">
        <f>'VERİ GİRİŞİ'!K83</f>
        <v>0</v>
      </c>
      <c r="W44" s="1890"/>
      <c r="X44" s="1890"/>
      <c r="Y44" s="1890"/>
      <c r="Z44" s="1891"/>
      <c r="AA44" s="1147"/>
      <c r="AB44" s="1148"/>
      <c r="AC44" s="1148"/>
      <c r="AD44" s="1148"/>
      <c r="AE44" s="1149"/>
      <c r="AF44" s="1141"/>
      <c r="AG44" s="1142"/>
      <c r="AH44" s="1142"/>
      <c r="AI44" s="1142"/>
      <c r="AJ44" s="1142"/>
      <c r="AK44" s="1143"/>
      <c r="AL44" s="1141"/>
      <c r="AM44" s="1142"/>
      <c r="AN44" s="1142"/>
      <c r="AO44" s="1142"/>
      <c r="AP44" s="1142"/>
      <c r="AQ44" s="1142"/>
      <c r="AR44" s="1142"/>
      <c r="AS44" s="1142"/>
      <c r="AT44" s="1143"/>
      <c r="AU44" s="533"/>
      <c r="AV44" s="533"/>
      <c r="AW44" s="533"/>
      <c r="AX44" s="533"/>
      <c r="AY44" s="533"/>
      <c r="AZ44" s="533"/>
    </row>
    <row r="45" spans="1:52" ht="12.75" hidden="1" customHeight="1">
      <c r="A45" s="882" t="str">
        <f t="shared" si="0"/>
        <v/>
      </c>
      <c r="B45" s="1887">
        <f>'VERİ GİRİŞİ'!A84</f>
        <v>0</v>
      </c>
      <c r="C45" s="1887"/>
      <c r="D45" s="1887"/>
      <c r="E45" s="1808">
        <f>'VERİ GİRİŞİ'!B84</f>
        <v>0</v>
      </c>
      <c r="F45" s="1808"/>
      <c r="G45" s="1808"/>
      <c r="H45" s="1808"/>
      <c r="I45" s="1808"/>
      <c r="J45" s="1808"/>
      <c r="K45" s="1808"/>
      <c r="L45" s="1808"/>
      <c r="M45" s="1808"/>
      <c r="N45" s="1808"/>
      <c r="O45" s="1808"/>
      <c r="P45" s="1808"/>
      <c r="Q45" s="1808"/>
      <c r="R45" s="1888">
        <f>'VERİ GİRİŞİ'!J84</f>
        <v>0</v>
      </c>
      <c r="S45" s="1889"/>
      <c r="T45" s="1889"/>
      <c r="U45" s="1889"/>
      <c r="V45" s="1890">
        <f>'VERİ GİRİŞİ'!K84</f>
        <v>0</v>
      </c>
      <c r="W45" s="1890"/>
      <c r="X45" s="1890"/>
      <c r="Y45" s="1890"/>
      <c r="Z45" s="1891"/>
      <c r="AA45" s="1147"/>
      <c r="AB45" s="1148"/>
      <c r="AC45" s="1148"/>
      <c r="AD45" s="1148"/>
      <c r="AE45" s="1149"/>
      <c r="AF45" s="1141"/>
      <c r="AG45" s="1142"/>
      <c r="AH45" s="1142"/>
      <c r="AI45" s="1142"/>
      <c r="AJ45" s="1142"/>
      <c r="AK45" s="1143"/>
      <c r="AL45" s="1141"/>
      <c r="AM45" s="1142"/>
      <c r="AN45" s="1142"/>
      <c r="AO45" s="1142"/>
      <c r="AP45" s="1142"/>
      <c r="AQ45" s="1142"/>
      <c r="AR45" s="1142"/>
      <c r="AS45" s="1142"/>
      <c r="AT45" s="1143"/>
      <c r="AU45" s="533"/>
      <c r="AV45" s="533"/>
      <c r="AW45" s="533"/>
      <c r="AX45" s="533"/>
      <c r="AY45" s="533"/>
      <c r="AZ45" s="533"/>
    </row>
    <row r="46" spans="1:52" ht="12.75" hidden="1" customHeight="1">
      <c r="A46" s="882" t="str">
        <f t="shared" si="0"/>
        <v/>
      </c>
      <c r="B46" s="1887">
        <f>'VERİ GİRİŞİ'!A85</f>
        <v>0</v>
      </c>
      <c r="C46" s="1887"/>
      <c r="D46" s="1887"/>
      <c r="E46" s="1808">
        <f>'VERİ GİRİŞİ'!B85</f>
        <v>0</v>
      </c>
      <c r="F46" s="1808"/>
      <c r="G46" s="1808"/>
      <c r="H46" s="1808"/>
      <c r="I46" s="1808"/>
      <c r="J46" s="1808"/>
      <c r="K46" s="1808"/>
      <c r="L46" s="1808"/>
      <c r="M46" s="1808"/>
      <c r="N46" s="1808"/>
      <c r="O46" s="1808"/>
      <c r="P46" s="1808"/>
      <c r="Q46" s="1808"/>
      <c r="R46" s="1888">
        <f>'VERİ GİRİŞİ'!J85</f>
        <v>0</v>
      </c>
      <c r="S46" s="1889"/>
      <c r="T46" s="1889"/>
      <c r="U46" s="1889"/>
      <c r="V46" s="1890">
        <f>'VERİ GİRİŞİ'!K85</f>
        <v>0</v>
      </c>
      <c r="W46" s="1890"/>
      <c r="X46" s="1890"/>
      <c r="Y46" s="1890"/>
      <c r="Z46" s="1891"/>
      <c r="AA46" s="1147"/>
      <c r="AB46" s="1148"/>
      <c r="AC46" s="1148"/>
      <c r="AD46" s="1148"/>
      <c r="AE46" s="1149"/>
      <c r="AF46" s="1141"/>
      <c r="AG46" s="1142"/>
      <c r="AH46" s="1142"/>
      <c r="AI46" s="1142"/>
      <c r="AJ46" s="1142"/>
      <c r="AK46" s="1143"/>
      <c r="AL46" s="1141"/>
      <c r="AM46" s="1142"/>
      <c r="AN46" s="1142"/>
      <c r="AO46" s="1142"/>
      <c r="AP46" s="1142"/>
      <c r="AQ46" s="1142"/>
      <c r="AR46" s="1142"/>
      <c r="AS46" s="1142"/>
      <c r="AT46" s="1143"/>
      <c r="AU46" s="533"/>
      <c r="AV46" s="533"/>
      <c r="AW46" s="533"/>
      <c r="AX46" s="533"/>
      <c r="AY46" s="533"/>
      <c r="AZ46" s="533"/>
    </row>
    <row r="47" spans="1:52" ht="12.75" hidden="1" customHeight="1">
      <c r="A47" s="882" t="str">
        <f t="shared" si="0"/>
        <v/>
      </c>
      <c r="B47" s="1887">
        <f>'VERİ GİRİŞİ'!A86</f>
        <v>0</v>
      </c>
      <c r="C47" s="1887"/>
      <c r="D47" s="1887"/>
      <c r="E47" s="1808">
        <f>'VERİ GİRİŞİ'!B86</f>
        <v>0</v>
      </c>
      <c r="F47" s="1808"/>
      <c r="G47" s="1808"/>
      <c r="H47" s="1808"/>
      <c r="I47" s="1808"/>
      <c r="J47" s="1808"/>
      <c r="K47" s="1808"/>
      <c r="L47" s="1808"/>
      <c r="M47" s="1808"/>
      <c r="N47" s="1808"/>
      <c r="O47" s="1808"/>
      <c r="P47" s="1808"/>
      <c r="Q47" s="1808"/>
      <c r="R47" s="1888">
        <f>'VERİ GİRİŞİ'!J86</f>
        <v>0</v>
      </c>
      <c r="S47" s="1889"/>
      <c r="T47" s="1889"/>
      <c r="U47" s="1889"/>
      <c r="V47" s="1890">
        <f>'VERİ GİRİŞİ'!K86</f>
        <v>0</v>
      </c>
      <c r="W47" s="1890"/>
      <c r="X47" s="1890"/>
      <c r="Y47" s="1890"/>
      <c r="Z47" s="1891"/>
      <c r="AA47" s="1147"/>
      <c r="AB47" s="1148"/>
      <c r="AC47" s="1148"/>
      <c r="AD47" s="1148"/>
      <c r="AE47" s="1149"/>
      <c r="AF47" s="1141"/>
      <c r="AG47" s="1142"/>
      <c r="AH47" s="1142"/>
      <c r="AI47" s="1142"/>
      <c r="AJ47" s="1142"/>
      <c r="AK47" s="1143"/>
      <c r="AL47" s="1141"/>
      <c r="AM47" s="1142"/>
      <c r="AN47" s="1142"/>
      <c r="AO47" s="1142"/>
      <c r="AP47" s="1142"/>
      <c r="AQ47" s="1142"/>
      <c r="AR47" s="1142"/>
      <c r="AS47" s="1142"/>
      <c r="AT47" s="1143"/>
      <c r="AU47" s="533"/>
      <c r="AV47" s="533"/>
      <c r="AW47" s="533"/>
      <c r="AX47" s="533"/>
      <c r="AY47" s="533"/>
      <c r="AZ47" s="533"/>
    </row>
    <row r="48" spans="1:52" ht="12.75" hidden="1" customHeight="1">
      <c r="A48" s="882" t="str">
        <f t="shared" si="0"/>
        <v/>
      </c>
      <c r="B48" s="1887">
        <f>'VERİ GİRİŞİ'!A87</f>
        <v>0</v>
      </c>
      <c r="C48" s="1887"/>
      <c r="D48" s="1887"/>
      <c r="E48" s="1808">
        <f>'VERİ GİRİŞİ'!B87</f>
        <v>0</v>
      </c>
      <c r="F48" s="1808"/>
      <c r="G48" s="1808"/>
      <c r="H48" s="1808"/>
      <c r="I48" s="1808"/>
      <c r="J48" s="1808"/>
      <c r="K48" s="1808"/>
      <c r="L48" s="1808"/>
      <c r="M48" s="1808"/>
      <c r="N48" s="1808"/>
      <c r="O48" s="1808"/>
      <c r="P48" s="1808"/>
      <c r="Q48" s="1808"/>
      <c r="R48" s="1888">
        <f>'VERİ GİRİŞİ'!J87</f>
        <v>0</v>
      </c>
      <c r="S48" s="1889"/>
      <c r="T48" s="1889"/>
      <c r="U48" s="1889"/>
      <c r="V48" s="1890">
        <f>'VERİ GİRİŞİ'!K87</f>
        <v>0</v>
      </c>
      <c r="W48" s="1890"/>
      <c r="X48" s="1890"/>
      <c r="Y48" s="1890"/>
      <c r="Z48" s="1891"/>
      <c r="AA48" s="1147"/>
      <c r="AB48" s="1148"/>
      <c r="AC48" s="1148"/>
      <c r="AD48" s="1148"/>
      <c r="AE48" s="1149"/>
      <c r="AF48" s="1141"/>
      <c r="AG48" s="1142"/>
      <c r="AH48" s="1142"/>
      <c r="AI48" s="1142"/>
      <c r="AJ48" s="1142"/>
      <c r="AK48" s="1143"/>
      <c r="AL48" s="1141"/>
      <c r="AM48" s="1142"/>
      <c r="AN48" s="1142"/>
      <c r="AO48" s="1142"/>
      <c r="AP48" s="1142"/>
      <c r="AQ48" s="1142"/>
      <c r="AR48" s="1142"/>
      <c r="AS48" s="1142"/>
      <c r="AT48" s="1143"/>
      <c r="AU48" s="533"/>
      <c r="AV48" s="533"/>
      <c r="AW48" s="533"/>
      <c r="AX48" s="533"/>
      <c r="AY48" s="533"/>
      <c r="AZ48" s="533"/>
    </row>
    <row r="49" spans="1:52" ht="12.75" hidden="1" customHeight="1">
      <c r="A49" s="882" t="str">
        <f t="shared" si="0"/>
        <v/>
      </c>
      <c r="B49" s="1887">
        <f>'VERİ GİRİŞİ'!A88</f>
        <v>0</v>
      </c>
      <c r="C49" s="1887"/>
      <c r="D49" s="1887"/>
      <c r="E49" s="1808">
        <f>'VERİ GİRİŞİ'!B88</f>
        <v>0</v>
      </c>
      <c r="F49" s="1808"/>
      <c r="G49" s="1808"/>
      <c r="H49" s="1808"/>
      <c r="I49" s="1808"/>
      <c r="J49" s="1808"/>
      <c r="K49" s="1808"/>
      <c r="L49" s="1808"/>
      <c r="M49" s="1808"/>
      <c r="N49" s="1808"/>
      <c r="O49" s="1808"/>
      <c r="P49" s="1808"/>
      <c r="Q49" s="1808"/>
      <c r="R49" s="1888">
        <f>'VERİ GİRİŞİ'!J88</f>
        <v>0</v>
      </c>
      <c r="S49" s="1889"/>
      <c r="T49" s="1889"/>
      <c r="U49" s="1889"/>
      <c r="V49" s="1890">
        <f>'VERİ GİRİŞİ'!K88</f>
        <v>0</v>
      </c>
      <c r="W49" s="1890"/>
      <c r="X49" s="1890"/>
      <c r="Y49" s="1890"/>
      <c r="Z49" s="1891"/>
      <c r="AA49" s="1147"/>
      <c r="AB49" s="1148"/>
      <c r="AC49" s="1148"/>
      <c r="AD49" s="1148"/>
      <c r="AE49" s="1149"/>
      <c r="AF49" s="1141"/>
      <c r="AG49" s="1142"/>
      <c r="AH49" s="1142"/>
      <c r="AI49" s="1142"/>
      <c r="AJ49" s="1142"/>
      <c r="AK49" s="1143"/>
      <c r="AL49" s="1141"/>
      <c r="AM49" s="1142"/>
      <c r="AN49" s="1142"/>
      <c r="AO49" s="1142"/>
      <c r="AP49" s="1142"/>
      <c r="AQ49" s="1142"/>
      <c r="AR49" s="1142"/>
      <c r="AS49" s="1142"/>
      <c r="AT49" s="1143"/>
      <c r="AU49" s="533"/>
      <c r="AV49" s="533"/>
      <c r="AW49" s="533"/>
      <c r="AX49" s="533"/>
      <c r="AY49" s="533"/>
      <c r="AZ49" s="533"/>
    </row>
    <row r="50" spans="1:52" ht="12.75" hidden="1" customHeight="1">
      <c r="A50" s="882" t="str">
        <f t="shared" si="0"/>
        <v/>
      </c>
      <c r="B50" s="1887">
        <f>'VERİ GİRİŞİ'!A89</f>
        <v>0</v>
      </c>
      <c r="C50" s="1887"/>
      <c r="D50" s="1887"/>
      <c r="E50" s="1808">
        <f>'VERİ GİRİŞİ'!B89</f>
        <v>0</v>
      </c>
      <c r="F50" s="1808"/>
      <c r="G50" s="1808"/>
      <c r="H50" s="1808"/>
      <c r="I50" s="1808"/>
      <c r="J50" s="1808"/>
      <c r="K50" s="1808"/>
      <c r="L50" s="1808"/>
      <c r="M50" s="1808"/>
      <c r="N50" s="1808"/>
      <c r="O50" s="1808"/>
      <c r="P50" s="1808"/>
      <c r="Q50" s="1808"/>
      <c r="R50" s="1888">
        <f>'VERİ GİRİŞİ'!J89</f>
        <v>0</v>
      </c>
      <c r="S50" s="1889"/>
      <c r="T50" s="1889"/>
      <c r="U50" s="1889"/>
      <c r="V50" s="1890">
        <f>'VERİ GİRİŞİ'!K89</f>
        <v>0</v>
      </c>
      <c r="W50" s="1890"/>
      <c r="X50" s="1890"/>
      <c r="Y50" s="1890"/>
      <c r="Z50" s="1891"/>
      <c r="AA50" s="1147"/>
      <c r="AB50" s="1148"/>
      <c r="AC50" s="1148"/>
      <c r="AD50" s="1148"/>
      <c r="AE50" s="1149"/>
      <c r="AF50" s="1141"/>
      <c r="AG50" s="1142"/>
      <c r="AH50" s="1142"/>
      <c r="AI50" s="1142"/>
      <c r="AJ50" s="1142"/>
      <c r="AK50" s="1143"/>
      <c r="AL50" s="1141"/>
      <c r="AM50" s="1142"/>
      <c r="AN50" s="1142"/>
      <c r="AO50" s="1142"/>
      <c r="AP50" s="1142"/>
      <c r="AQ50" s="1142"/>
      <c r="AR50" s="1142"/>
      <c r="AS50" s="1142"/>
      <c r="AT50" s="1143"/>
      <c r="AU50" s="533"/>
      <c r="AV50" s="533"/>
      <c r="AW50" s="533"/>
      <c r="AX50" s="533"/>
      <c r="AY50" s="533"/>
      <c r="AZ50" s="533"/>
    </row>
    <row r="51" spans="1:52" ht="12.75" hidden="1" customHeight="1">
      <c r="A51" s="882" t="str">
        <f t="shared" si="0"/>
        <v/>
      </c>
      <c r="B51" s="1887">
        <f>'VERİ GİRİŞİ'!A90</f>
        <v>0</v>
      </c>
      <c r="C51" s="1887"/>
      <c r="D51" s="1887"/>
      <c r="E51" s="1808">
        <f>'VERİ GİRİŞİ'!B90</f>
        <v>0</v>
      </c>
      <c r="F51" s="1808"/>
      <c r="G51" s="1808"/>
      <c r="H51" s="1808"/>
      <c r="I51" s="1808"/>
      <c r="J51" s="1808"/>
      <c r="K51" s="1808"/>
      <c r="L51" s="1808"/>
      <c r="M51" s="1808"/>
      <c r="N51" s="1808"/>
      <c r="O51" s="1808"/>
      <c r="P51" s="1808"/>
      <c r="Q51" s="1808"/>
      <c r="R51" s="1888">
        <f>'VERİ GİRİŞİ'!J90</f>
        <v>0</v>
      </c>
      <c r="S51" s="1889"/>
      <c r="T51" s="1889"/>
      <c r="U51" s="1889"/>
      <c r="V51" s="1890">
        <f>'VERİ GİRİŞİ'!K90</f>
        <v>0</v>
      </c>
      <c r="W51" s="1890"/>
      <c r="X51" s="1890"/>
      <c r="Y51" s="1890"/>
      <c r="Z51" s="1891"/>
      <c r="AA51" s="1147"/>
      <c r="AB51" s="1148"/>
      <c r="AC51" s="1148"/>
      <c r="AD51" s="1148"/>
      <c r="AE51" s="1149"/>
      <c r="AF51" s="1141"/>
      <c r="AG51" s="1142"/>
      <c r="AH51" s="1142"/>
      <c r="AI51" s="1142"/>
      <c r="AJ51" s="1142"/>
      <c r="AK51" s="1143"/>
      <c r="AL51" s="1141"/>
      <c r="AM51" s="1142"/>
      <c r="AN51" s="1142"/>
      <c r="AO51" s="1142"/>
      <c r="AP51" s="1142"/>
      <c r="AQ51" s="1142"/>
      <c r="AR51" s="1142"/>
      <c r="AS51" s="1142"/>
      <c r="AT51" s="1143"/>
      <c r="AU51" s="533"/>
      <c r="AV51" s="533"/>
      <c r="AW51" s="533"/>
      <c r="AX51" s="533"/>
      <c r="AY51" s="533"/>
      <c r="AZ51" s="533"/>
    </row>
    <row r="52" spans="1:52" ht="12.75" hidden="1" customHeight="1">
      <c r="A52" s="882" t="str">
        <f t="shared" si="0"/>
        <v/>
      </c>
      <c r="B52" s="1887">
        <f>'VERİ GİRİŞİ'!A91</f>
        <v>0</v>
      </c>
      <c r="C52" s="1887"/>
      <c r="D52" s="1887"/>
      <c r="E52" s="1808">
        <f>'VERİ GİRİŞİ'!B91</f>
        <v>0</v>
      </c>
      <c r="F52" s="1808"/>
      <c r="G52" s="1808"/>
      <c r="H52" s="1808"/>
      <c r="I52" s="1808"/>
      <c r="J52" s="1808"/>
      <c r="K52" s="1808"/>
      <c r="L52" s="1808"/>
      <c r="M52" s="1808"/>
      <c r="N52" s="1808"/>
      <c r="O52" s="1808"/>
      <c r="P52" s="1808"/>
      <c r="Q52" s="1808"/>
      <c r="R52" s="1888">
        <f>'VERİ GİRİŞİ'!J91</f>
        <v>0</v>
      </c>
      <c r="S52" s="1889"/>
      <c r="T52" s="1889"/>
      <c r="U52" s="1889"/>
      <c r="V52" s="1890">
        <f>'VERİ GİRİŞİ'!K91</f>
        <v>0</v>
      </c>
      <c r="W52" s="1890"/>
      <c r="X52" s="1890"/>
      <c r="Y52" s="1890"/>
      <c r="Z52" s="1891"/>
      <c r="AA52" s="1147"/>
      <c r="AB52" s="1148"/>
      <c r="AC52" s="1148"/>
      <c r="AD52" s="1148"/>
      <c r="AE52" s="1149"/>
      <c r="AF52" s="1141"/>
      <c r="AG52" s="1142"/>
      <c r="AH52" s="1142"/>
      <c r="AI52" s="1142"/>
      <c r="AJ52" s="1142"/>
      <c r="AK52" s="1143"/>
      <c r="AL52" s="1141"/>
      <c r="AM52" s="1142"/>
      <c r="AN52" s="1142"/>
      <c r="AO52" s="1142"/>
      <c r="AP52" s="1142"/>
      <c r="AQ52" s="1142"/>
      <c r="AR52" s="1142"/>
      <c r="AS52" s="1142"/>
      <c r="AT52" s="1143"/>
      <c r="AU52" s="533"/>
      <c r="AV52" s="533"/>
      <c r="AW52" s="533"/>
      <c r="AX52" s="533"/>
      <c r="AY52" s="533"/>
      <c r="AZ52" s="533"/>
    </row>
    <row r="53" spans="1:52" ht="12.75" hidden="1" customHeight="1">
      <c r="A53" s="882" t="str">
        <f t="shared" si="0"/>
        <v/>
      </c>
      <c r="B53" s="1887">
        <f>'VERİ GİRİŞİ'!A92</f>
        <v>0</v>
      </c>
      <c r="C53" s="1887"/>
      <c r="D53" s="1887"/>
      <c r="E53" s="1808">
        <f>'VERİ GİRİŞİ'!B92</f>
        <v>0</v>
      </c>
      <c r="F53" s="1808"/>
      <c r="G53" s="1808"/>
      <c r="H53" s="1808"/>
      <c r="I53" s="1808"/>
      <c r="J53" s="1808"/>
      <c r="K53" s="1808"/>
      <c r="L53" s="1808"/>
      <c r="M53" s="1808"/>
      <c r="N53" s="1808"/>
      <c r="O53" s="1808"/>
      <c r="P53" s="1808"/>
      <c r="Q53" s="1808"/>
      <c r="R53" s="1888">
        <f>'VERİ GİRİŞİ'!J92</f>
        <v>0</v>
      </c>
      <c r="S53" s="1889"/>
      <c r="T53" s="1889"/>
      <c r="U53" s="1889"/>
      <c r="V53" s="1890">
        <f>'VERİ GİRİŞİ'!K92</f>
        <v>0</v>
      </c>
      <c r="W53" s="1890"/>
      <c r="X53" s="1890"/>
      <c r="Y53" s="1890"/>
      <c r="Z53" s="1891"/>
      <c r="AA53" s="1147"/>
      <c r="AB53" s="1148"/>
      <c r="AC53" s="1148"/>
      <c r="AD53" s="1148"/>
      <c r="AE53" s="1149"/>
      <c r="AF53" s="1141"/>
      <c r="AG53" s="1142"/>
      <c r="AH53" s="1142"/>
      <c r="AI53" s="1142"/>
      <c r="AJ53" s="1142"/>
      <c r="AK53" s="1143"/>
      <c r="AL53" s="1141"/>
      <c r="AM53" s="1142"/>
      <c r="AN53" s="1142"/>
      <c r="AO53" s="1142"/>
      <c r="AP53" s="1142"/>
      <c r="AQ53" s="1142"/>
      <c r="AR53" s="1142"/>
      <c r="AS53" s="1142"/>
      <c r="AT53" s="1143"/>
      <c r="AU53" s="533"/>
      <c r="AV53" s="533"/>
      <c r="AW53" s="533"/>
      <c r="AX53" s="533"/>
      <c r="AY53" s="533"/>
      <c r="AZ53" s="533"/>
    </row>
    <row r="54" spans="1:52" ht="12.75" hidden="1" customHeight="1">
      <c r="A54" s="882" t="str">
        <f t="shared" si="0"/>
        <v/>
      </c>
      <c r="B54" s="1887">
        <f>'VERİ GİRİŞİ'!A93</f>
        <v>0</v>
      </c>
      <c r="C54" s="1887"/>
      <c r="D54" s="1887"/>
      <c r="E54" s="1808">
        <f>'VERİ GİRİŞİ'!B93</f>
        <v>0</v>
      </c>
      <c r="F54" s="1808"/>
      <c r="G54" s="1808"/>
      <c r="H54" s="1808"/>
      <c r="I54" s="1808"/>
      <c r="J54" s="1808"/>
      <c r="K54" s="1808"/>
      <c r="L54" s="1808"/>
      <c r="M54" s="1808"/>
      <c r="N54" s="1808"/>
      <c r="O54" s="1808"/>
      <c r="P54" s="1808"/>
      <c r="Q54" s="1808"/>
      <c r="R54" s="1888">
        <f>'VERİ GİRİŞİ'!J93</f>
        <v>0</v>
      </c>
      <c r="S54" s="1889"/>
      <c r="T54" s="1889"/>
      <c r="U54" s="1889"/>
      <c r="V54" s="1890">
        <f>'VERİ GİRİŞİ'!K93</f>
        <v>0</v>
      </c>
      <c r="W54" s="1890"/>
      <c r="X54" s="1890"/>
      <c r="Y54" s="1890"/>
      <c r="Z54" s="1891"/>
      <c r="AA54" s="1147"/>
      <c r="AB54" s="1148"/>
      <c r="AC54" s="1148"/>
      <c r="AD54" s="1148"/>
      <c r="AE54" s="1149"/>
      <c r="AF54" s="1141"/>
      <c r="AG54" s="1142"/>
      <c r="AH54" s="1142"/>
      <c r="AI54" s="1142"/>
      <c r="AJ54" s="1142"/>
      <c r="AK54" s="1143"/>
      <c r="AL54" s="1141"/>
      <c r="AM54" s="1142"/>
      <c r="AN54" s="1142"/>
      <c r="AO54" s="1142"/>
      <c r="AP54" s="1142"/>
      <c r="AQ54" s="1142"/>
      <c r="AR54" s="1142"/>
      <c r="AS54" s="1142"/>
      <c r="AT54" s="1143"/>
      <c r="AU54" s="533"/>
      <c r="AV54" s="533"/>
      <c r="AW54" s="533"/>
      <c r="AX54" s="533"/>
      <c r="AY54" s="533"/>
      <c r="AZ54" s="533"/>
    </row>
    <row r="55" spans="1:52" ht="12.75" hidden="1" customHeight="1">
      <c r="A55" s="882" t="str">
        <f t="shared" si="0"/>
        <v/>
      </c>
      <c r="B55" s="1887">
        <f>'VERİ GİRİŞİ'!A94</f>
        <v>0</v>
      </c>
      <c r="C55" s="1887"/>
      <c r="D55" s="1887"/>
      <c r="E55" s="1808">
        <f>'VERİ GİRİŞİ'!B94</f>
        <v>0</v>
      </c>
      <c r="F55" s="1808"/>
      <c r="G55" s="1808"/>
      <c r="H55" s="1808"/>
      <c r="I55" s="1808"/>
      <c r="J55" s="1808"/>
      <c r="K55" s="1808"/>
      <c r="L55" s="1808"/>
      <c r="M55" s="1808"/>
      <c r="N55" s="1808"/>
      <c r="O55" s="1808"/>
      <c r="P55" s="1808"/>
      <c r="Q55" s="1808"/>
      <c r="R55" s="1888">
        <f>'VERİ GİRİŞİ'!J94</f>
        <v>0</v>
      </c>
      <c r="S55" s="1889"/>
      <c r="T55" s="1889"/>
      <c r="U55" s="1889"/>
      <c r="V55" s="1890">
        <f>'VERİ GİRİŞİ'!K94</f>
        <v>0</v>
      </c>
      <c r="W55" s="1890"/>
      <c r="X55" s="1890"/>
      <c r="Y55" s="1890"/>
      <c r="Z55" s="1891"/>
      <c r="AA55" s="1147"/>
      <c r="AB55" s="1148"/>
      <c r="AC55" s="1148"/>
      <c r="AD55" s="1148"/>
      <c r="AE55" s="1149"/>
      <c r="AF55" s="1141"/>
      <c r="AG55" s="1142"/>
      <c r="AH55" s="1142"/>
      <c r="AI55" s="1142"/>
      <c r="AJ55" s="1142"/>
      <c r="AK55" s="1143"/>
      <c r="AL55" s="1141"/>
      <c r="AM55" s="1142"/>
      <c r="AN55" s="1142"/>
      <c r="AO55" s="1142"/>
      <c r="AP55" s="1142"/>
      <c r="AQ55" s="1142"/>
      <c r="AR55" s="1142"/>
      <c r="AS55" s="1142"/>
      <c r="AT55" s="1143"/>
      <c r="AU55" s="533"/>
      <c r="AV55" s="533"/>
      <c r="AW55" s="533"/>
      <c r="AX55" s="533"/>
      <c r="AY55" s="533"/>
      <c r="AZ55" s="533"/>
    </row>
    <row r="56" spans="1:52" ht="12.75" hidden="1" customHeight="1">
      <c r="A56" s="882" t="str">
        <f t="shared" si="0"/>
        <v/>
      </c>
      <c r="B56" s="1887">
        <f>'VERİ GİRİŞİ'!A95</f>
        <v>0</v>
      </c>
      <c r="C56" s="1887"/>
      <c r="D56" s="1887"/>
      <c r="E56" s="1808">
        <f>'VERİ GİRİŞİ'!B95</f>
        <v>0</v>
      </c>
      <c r="F56" s="1808"/>
      <c r="G56" s="1808"/>
      <c r="H56" s="1808"/>
      <c r="I56" s="1808"/>
      <c r="J56" s="1808"/>
      <c r="K56" s="1808"/>
      <c r="L56" s="1808"/>
      <c r="M56" s="1808"/>
      <c r="N56" s="1808"/>
      <c r="O56" s="1808"/>
      <c r="P56" s="1808"/>
      <c r="Q56" s="1808"/>
      <c r="R56" s="1888">
        <f>'VERİ GİRİŞİ'!J95</f>
        <v>0</v>
      </c>
      <c r="S56" s="1889"/>
      <c r="T56" s="1889"/>
      <c r="U56" s="1889"/>
      <c r="V56" s="1890">
        <f>'VERİ GİRİŞİ'!K95</f>
        <v>0</v>
      </c>
      <c r="W56" s="1890"/>
      <c r="X56" s="1890"/>
      <c r="Y56" s="1890"/>
      <c r="Z56" s="1891"/>
      <c r="AA56" s="1147"/>
      <c r="AB56" s="1148"/>
      <c r="AC56" s="1148"/>
      <c r="AD56" s="1148"/>
      <c r="AE56" s="1149"/>
      <c r="AF56" s="1141"/>
      <c r="AG56" s="1142"/>
      <c r="AH56" s="1142"/>
      <c r="AI56" s="1142"/>
      <c r="AJ56" s="1142"/>
      <c r="AK56" s="1143"/>
      <c r="AL56" s="1141"/>
      <c r="AM56" s="1142"/>
      <c r="AN56" s="1142"/>
      <c r="AO56" s="1142"/>
      <c r="AP56" s="1142"/>
      <c r="AQ56" s="1142"/>
      <c r="AR56" s="1142"/>
      <c r="AS56" s="1142"/>
      <c r="AT56" s="1143"/>
      <c r="AU56" s="533"/>
      <c r="AV56" s="533"/>
      <c r="AW56" s="533"/>
      <c r="AX56" s="533"/>
      <c r="AY56" s="533"/>
      <c r="AZ56" s="533"/>
    </row>
    <row r="57" spans="1:52" ht="12.75" hidden="1" customHeight="1">
      <c r="A57" s="882" t="str">
        <f t="shared" si="0"/>
        <v/>
      </c>
      <c r="B57" s="1887">
        <f>'VERİ GİRİŞİ'!A96</f>
        <v>0</v>
      </c>
      <c r="C57" s="1887"/>
      <c r="D57" s="1887"/>
      <c r="E57" s="1808">
        <f>'VERİ GİRİŞİ'!B96</f>
        <v>0</v>
      </c>
      <c r="F57" s="1808"/>
      <c r="G57" s="1808"/>
      <c r="H57" s="1808"/>
      <c r="I57" s="1808"/>
      <c r="J57" s="1808"/>
      <c r="K57" s="1808"/>
      <c r="L57" s="1808"/>
      <c r="M57" s="1808"/>
      <c r="N57" s="1808"/>
      <c r="O57" s="1808"/>
      <c r="P57" s="1808"/>
      <c r="Q57" s="1808"/>
      <c r="R57" s="1888">
        <f>'VERİ GİRİŞİ'!J96</f>
        <v>0</v>
      </c>
      <c r="S57" s="1889"/>
      <c r="T57" s="1889"/>
      <c r="U57" s="1889"/>
      <c r="V57" s="1890">
        <f>'VERİ GİRİŞİ'!K96</f>
        <v>0</v>
      </c>
      <c r="W57" s="1890"/>
      <c r="X57" s="1890"/>
      <c r="Y57" s="1890"/>
      <c r="Z57" s="1891"/>
      <c r="AA57" s="1147"/>
      <c r="AB57" s="1148"/>
      <c r="AC57" s="1148"/>
      <c r="AD57" s="1148"/>
      <c r="AE57" s="1149"/>
      <c r="AF57" s="1141"/>
      <c r="AG57" s="1142"/>
      <c r="AH57" s="1142"/>
      <c r="AI57" s="1142"/>
      <c r="AJ57" s="1142"/>
      <c r="AK57" s="1143"/>
      <c r="AL57" s="1141"/>
      <c r="AM57" s="1142"/>
      <c r="AN57" s="1142"/>
      <c r="AO57" s="1142"/>
      <c r="AP57" s="1142"/>
      <c r="AQ57" s="1142"/>
      <c r="AR57" s="1142"/>
      <c r="AS57" s="1142"/>
      <c r="AT57" s="1143"/>
      <c r="AU57" s="533"/>
      <c r="AV57" s="533"/>
      <c r="AW57" s="533"/>
      <c r="AX57" s="533"/>
      <c r="AY57" s="533"/>
      <c r="AZ57" s="533"/>
    </row>
    <row r="58" spans="1:52" ht="12.75" hidden="1" customHeight="1">
      <c r="A58" s="882" t="str">
        <f t="shared" si="0"/>
        <v/>
      </c>
      <c r="B58" s="1887">
        <f>'VERİ GİRİŞİ'!A97</f>
        <v>0</v>
      </c>
      <c r="C58" s="1887"/>
      <c r="D58" s="1887"/>
      <c r="E58" s="1808">
        <f>'VERİ GİRİŞİ'!B97</f>
        <v>0</v>
      </c>
      <c r="F58" s="1808"/>
      <c r="G58" s="1808"/>
      <c r="H58" s="1808"/>
      <c r="I58" s="1808"/>
      <c r="J58" s="1808"/>
      <c r="K58" s="1808"/>
      <c r="L58" s="1808"/>
      <c r="M58" s="1808"/>
      <c r="N58" s="1808"/>
      <c r="O58" s="1808"/>
      <c r="P58" s="1808"/>
      <c r="Q58" s="1808"/>
      <c r="R58" s="1888">
        <f>'VERİ GİRİŞİ'!J97</f>
        <v>0</v>
      </c>
      <c r="S58" s="1889"/>
      <c r="T58" s="1889"/>
      <c r="U58" s="1889"/>
      <c r="V58" s="1890">
        <f>'VERİ GİRİŞİ'!K97</f>
        <v>0</v>
      </c>
      <c r="W58" s="1890"/>
      <c r="X58" s="1890"/>
      <c r="Y58" s="1890"/>
      <c r="Z58" s="1891"/>
      <c r="AA58" s="1147"/>
      <c r="AB58" s="1148"/>
      <c r="AC58" s="1148"/>
      <c r="AD58" s="1148"/>
      <c r="AE58" s="1149"/>
      <c r="AF58" s="1141"/>
      <c r="AG58" s="1142"/>
      <c r="AH58" s="1142"/>
      <c r="AI58" s="1142"/>
      <c r="AJ58" s="1142"/>
      <c r="AK58" s="1143"/>
      <c r="AL58" s="1141"/>
      <c r="AM58" s="1142"/>
      <c r="AN58" s="1142"/>
      <c r="AO58" s="1142"/>
      <c r="AP58" s="1142"/>
      <c r="AQ58" s="1142"/>
      <c r="AR58" s="1142"/>
      <c r="AS58" s="1142"/>
      <c r="AT58" s="1143"/>
      <c r="AU58" s="533"/>
      <c r="AV58" s="533"/>
      <c r="AW58" s="533"/>
      <c r="AX58" s="533"/>
      <c r="AY58" s="533"/>
      <c r="AZ58" s="533"/>
    </row>
    <row r="59" spans="1:52" ht="12.75" hidden="1" customHeight="1">
      <c r="A59" s="882" t="str">
        <f t="shared" si="0"/>
        <v/>
      </c>
      <c r="B59" s="1887">
        <f>'VERİ GİRİŞİ'!A98</f>
        <v>0</v>
      </c>
      <c r="C59" s="1887"/>
      <c r="D59" s="1887"/>
      <c r="E59" s="1808">
        <f>'VERİ GİRİŞİ'!B98</f>
        <v>0</v>
      </c>
      <c r="F59" s="1808"/>
      <c r="G59" s="1808"/>
      <c r="H59" s="1808"/>
      <c r="I59" s="1808"/>
      <c r="J59" s="1808"/>
      <c r="K59" s="1808"/>
      <c r="L59" s="1808"/>
      <c r="M59" s="1808"/>
      <c r="N59" s="1808"/>
      <c r="O59" s="1808"/>
      <c r="P59" s="1808"/>
      <c r="Q59" s="1808"/>
      <c r="R59" s="1888">
        <f>'VERİ GİRİŞİ'!J98</f>
        <v>0</v>
      </c>
      <c r="S59" s="1889"/>
      <c r="T59" s="1889"/>
      <c r="U59" s="1889"/>
      <c r="V59" s="1890">
        <f>'VERİ GİRİŞİ'!K98</f>
        <v>0</v>
      </c>
      <c r="W59" s="1890"/>
      <c r="X59" s="1890"/>
      <c r="Y59" s="1890"/>
      <c r="Z59" s="1891"/>
      <c r="AA59" s="1147"/>
      <c r="AB59" s="1148"/>
      <c r="AC59" s="1148"/>
      <c r="AD59" s="1148"/>
      <c r="AE59" s="1149"/>
      <c r="AF59" s="1141"/>
      <c r="AG59" s="1142"/>
      <c r="AH59" s="1142"/>
      <c r="AI59" s="1142"/>
      <c r="AJ59" s="1142"/>
      <c r="AK59" s="1143"/>
      <c r="AL59" s="1141"/>
      <c r="AM59" s="1142"/>
      <c r="AN59" s="1142"/>
      <c r="AO59" s="1142"/>
      <c r="AP59" s="1142"/>
      <c r="AQ59" s="1142"/>
      <c r="AR59" s="1142"/>
      <c r="AS59" s="1142"/>
      <c r="AT59" s="1143"/>
      <c r="AU59" s="533"/>
      <c r="AV59" s="533"/>
      <c r="AW59" s="533"/>
      <c r="AX59" s="533"/>
      <c r="AY59" s="533"/>
      <c r="AZ59" s="533"/>
    </row>
    <row r="60" spans="1:52" ht="12.75" hidden="1" customHeight="1">
      <c r="A60" s="882" t="str">
        <f t="shared" si="0"/>
        <v/>
      </c>
      <c r="B60" s="1887">
        <f>'VERİ GİRİŞİ'!A99</f>
        <v>0</v>
      </c>
      <c r="C60" s="1887"/>
      <c r="D60" s="1887"/>
      <c r="E60" s="1808">
        <f>'VERİ GİRİŞİ'!B99</f>
        <v>0</v>
      </c>
      <c r="F60" s="1808"/>
      <c r="G60" s="1808"/>
      <c r="H60" s="1808"/>
      <c r="I60" s="1808"/>
      <c r="J60" s="1808"/>
      <c r="K60" s="1808"/>
      <c r="L60" s="1808"/>
      <c r="M60" s="1808"/>
      <c r="N60" s="1808"/>
      <c r="O60" s="1808"/>
      <c r="P60" s="1808"/>
      <c r="Q60" s="1808"/>
      <c r="R60" s="1888">
        <f>'VERİ GİRİŞİ'!J99</f>
        <v>0</v>
      </c>
      <c r="S60" s="1889"/>
      <c r="T60" s="1889"/>
      <c r="U60" s="1889"/>
      <c r="V60" s="1890">
        <f>'VERİ GİRİŞİ'!K99</f>
        <v>0</v>
      </c>
      <c r="W60" s="1890"/>
      <c r="X60" s="1890"/>
      <c r="Y60" s="1890"/>
      <c r="Z60" s="1891"/>
      <c r="AA60" s="1147"/>
      <c r="AB60" s="1148"/>
      <c r="AC60" s="1148"/>
      <c r="AD60" s="1148"/>
      <c r="AE60" s="1149"/>
      <c r="AF60" s="1141"/>
      <c r="AG60" s="1142"/>
      <c r="AH60" s="1142"/>
      <c r="AI60" s="1142"/>
      <c r="AJ60" s="1142"/>
      <c r="AK60" s="1143"/>
      <c r="AL60" s="1141"/>
      <c r="AM60" s="1142"/>
      <c r="AN60" s="1142"/>
      <c r="AO60" s="1142"/>
      <c r="AP60" s="1142"/>
      <c r="AQ60" s="1142"/>
      <c r="AR60" s="1142"/>
      <c r="AS60" s="1142"/>
      <c r="AT60" s="1143"/>
      <c r="AU60" s="533"/>
      <c r="AV60" s="533"/>
      <c r="AW60" s="533"/>
      <c r="AX60" s="533"/>
      <c r="AY60" s="533"/>
      <c r="AZ60" s="533"/>
    </row>
    <row r="61" spans="1:52" ht="12.75" hidden="1" customHeight="1">
      <c r="A61" s="882" t="str">
        <f t="shared" si="0"/>
        <v/>
      </c>
      <c r="B61" s="1887">
        <f>'VERİ GİRİŞİ'!A100</f>
        <v>0</v>
      </c>
      <c r="C61" s="1887"/>
      <c r="D61" s="1887"/>
      <c r="E61" s="1808">
        <f>'VERİ GİRİŞİ'!B100</f>
        <v>0</v>
      </c>
      <c r="F61" s="1808"/>
      <c r="G61" s="1808"/>
      <c r="H61" s="1808"/>
      <c r="I61" s="1808"/>
      <c r="J61" s="1808"/>
      <c r="K61" s="1808"/>
      <c r="L61" s="1808"/>
      <c r="M61" s="1808"/>
      <c r="N61" s="1808"/>
      <c r="O61" s="1808"/>
      <c r="P61" s="1808"/>
      <c r="Q61" s="1808"/>
      <c r="R61" s="1888">
        <f>'VERİ GİRİŞİ'!J100</f>
        <v>0</v>
      </c>
      <c r="S61" s="1889"/>
      <c r="T61" s="1889"/>
      <c r="U61" s="1889"/>
      <c r="V61" s="1890">
        <f>'VERİ GİRİŞİ'!K100</f>
        <v>0</v>
      </c>
      <c r="W61" s="1890"/>
      <c r="X61" s="1890"/>
      <c r="Y61" s="1890"/>
      <c r="Z61" s="1891"/>
      <c r="AA61" s="1147"/>
      <c r="AB61" s="1148"/>
      <c r="AC61" s="1148"/>
      <c r="AD61" s="1148"/>
      <c r="AE61" s="1149"/>
      <c r="AF61" s="1141"/>
      <c r="AG61" s="1142"/>
      <c r="AH61" s="1142"/>
      <c r="AI61" s="1142"/>
      <c r="AJ61" s="1142"/>
      <c r="AK61" s="1143"/>
      <c r="AL61" s="1141"/>
      <c r="AM61" s="1142"/>
      <c r="AN61" s="1142"/>
      <c r="AO61" s="1142"/>
      <c r="AP61" s="1142"/>
      <c r="AQ61" s="1142"/>
      <c r="AR61" s="1142"/>
      <c r="AS61" s="1142"/>
      <c r="AT61" s="1143"/>
      <c r="AU61" s="533"/>
      <c r="AV61" s="533"/>
      <c r="AW61" s="533"/>
      <c r="AX61" s="533"/>
      <c r="AY61" s="533"/>
      <c r="AZ61" s="533"/>
    </row>
    <row r="62" spans="1:52" ht="12.75" hidden="1" customHeight="1">
      <c r="A62" s="882" t="str">
        <f t="shared" si="0"/>
        <v/>
      </c>
      <c r="B62" s="1887">
        <f>'VERİ GİRİŞİ'!A101</f>
        <v>0</v>
      </c>
      <c r="C62" s="1887"/>
      <c r="D62" s="1887"/>
      <c r="E62" s="1808">
        <f>'VERİ GİRİŞİ'!B101</f>
        <v>0</v>
      </c>
      <c r="F62" s="1808"/>
      <c r="G62" s="1808"/>
      <c r="H62" s="1808"/>
      <c r="I62" s="1808"/>
      <c r="J62" s="1808"/>
      <c r="K62" s="1808"/>
      <c r="L62" s="1808"/>
      <c r="M62" s="1808"/>
      <c r="N62" s="1808"/>
      <c r="O62" s="1808"/>
      <c r="P62" s="1808"/>
      <c r="Q62" s="1808"/>
      <c r="R62" s="1888">
        <f>'VERİ GİRİŞİ'!J101</f>
        <v>0</v>
      </c>
      <c r="S62" s="1889"/>
      <c r="T62" s="1889"/>
      <c r="U62" s="1889"/>
      <c r="V62" s="1890">
        <f>'VERİ GİRİŞİ'!K101</f>
        <v>0</v>
      </c>
      <c r="W62" s="1890"/>
      <c r="X62" s="1890"/>
      <c r="Y62" s="1890"/>
      <c r="Z62" s="1891"/>
      <c r="AA62" s="1147"/>
      <c r="AB62" s="1148"/>
      <c r="AC62" s="1148"/>
      <c r="AD62" s="1148"/>
      <c r="AE62" s="1149"/>
      <c r="AF62" s="1141"/>
      <c r="AG62" s="1142"/>
      <c r="AH62" s="1142"/>
      <c r="AI62" s="1142"/>
      <c r="AJ62" s="1142"/>
      <c r="AK62" s="1143"/>
      <c r="AL62" s="1141"/>
      <c r="AM62" s="1142"/>
      <c r="AN62" s="1142"/>
      <c r="AO62" s="1142"/>
      <c r="AP62" s="1142"/>
      <c r="AQ62" s="1142"/>
      <c r="AR62" s="1142"/>
      <c r="AS62" s="1142"/>
      <c r="AT62" s="1143"/>
      <c r="AU62" s="533"/>
      <c r="AV62" s="533"/>
      <c r="AW62" s="533"/>
      <c r="AX62" s="533"/>
      <c r="AY62" s="533"/>
      <c r="AZ62" s="533"/>
    </row>
    <row r="63" spans="1:52" ht="12.75" hidden="1" customHeight="1">
      <c r="A63" s="882" t="str">
        <f t="shared" si="0"/>
        <v/>
      </c>
      <c r="B63" s="1887">
        <f>'VERİ GİRİŞİ'!A102</f>
        <v>0</v>
      </c>
      <c r="C63" s="1887"/>
      <c r="D63" s="1887"/>
      <c r="E63" s="1808">
        <f>'VERİ GİRİŞİ'!B102</f>
        <v>0</v>
      </c>
      <c r="F63" s="1808"/>
      <c r="G63" s="1808"/>
      <c r="H63" s="1808"/>
      <c r="I63" s="1808"/>
      <c r="J63" s="1808"/>
      <c r="K63" s="1808"/>
      <c r="L63" s="1808"/>
      <c r="M63" s="1808"/>
      <c r="N63" s="1808"/>
      <c r="O63" s="1808"/>
      <c r="P63" s="1808"/>
      <c r="Q63" s="1808"/>
      <c r="R63" s="1888">
        <f>'VERİ GİRİŞİ'!J102</f>
        <v>0</v>
      </c>
      <c r="S63" s="1889"/>
      <c r="T63" s="1889"/>
      <c r="U63" s="1889"/>
      <c r="V63" s="1890">
        <f>'VERİ GİRİŞİ'!K102</f>
        <v>0</v>
      </c>
      <c r="W63" s="1890"/>
      <c r="X63" s="1890"/>
      <c r="Y63" s="1890"/>
      <c r="Z63" s="1891"/>
      <c r="AA63" s="1147"/>
      <c r="AB63" s="1148"/>
      <c r="AC63" s="1148"/>
      <c r="AD63" s="1148"/>
      <c r="AE63" s="1149"/>
      <c r="AF63" s="1141"/>
      <c r="AG63" s="1142"/>
      <c r="AH63" s="1142"/>
      <c r="AI63" s="1142"/>
      <c r="AJ63" s="1142"/>
      <c r="AK63" s="1143"/>
      <c r="AL63" s="1141"/>
      <c r="AM63" s="1142"/>
      <c r="AN63" s="1142"/>
      <c r="AO63" s="1142"/>
      <c r="AP63" s="1142"/>
      <c r="AQ63" s="1142"/>
      <c r="AR63" s="1142"/>
      <c r="AS63" s="1142"/>
      <c r="AT63" s="1143"/>
      <c r="AU63" s="533"/>
      <c r="AV63" s="533"/>
      <c r="AW63" s="533"/>
      <c r="AX63" s="533"/>
      <c r="AY63" s="533"/>
      <c r="AZ63" s="533"/>
    </row>
    <row r="64" spans="1:52" ht="12.75" hidden="1" customHeight="1">
      <c r="A64" s="882" t="str">
        <f t="shared" si="0"/>
        <v/>
      </c>
      <c r="B64" s="1887">
        <f>'VERİ GİRİŞİ'!A103</f>
        <v>0</v>
      </c>
      <c r="C64" s="1887"/>
      <c r="D64" s="1887"/>
      <c r="E64" s="1808">
        <f>'VERİ GİRİŞİ'!B103</f>
        <v>0</v>
      </c>
      <c r="F64" s="1808"/>
      <c r="G64" s="1808"/>
      <c r="H64" s="1808"/>
      <c r="I64" s="1808"/>
      <c r="J64" s="1808"/>
      <c r="K64" s="1808"/>
      <c r="L64" s="1808"/>
      <c r="M64" s="1808"/>
      <c r="N64" s="1808"/>
      <c r="O64" s="1808"/>
      <c r="P64" s="1808"/>
      <c r="Q64" s="1808"/>
      <c r="R64" s="1888">
        <f>'VERİ GİRİŞİ'!J103</f>
        <v>0</v>
      </c>
      <c r="S64" s="1889"/>
      <c r="T64" s="1889"/>
      <c r="U64" s="1889"/>
      <c r="V64" s="1890">
        <f>'VERİ GİRİŞİ'!K103</f>
        <v>0</v>
      </c>
      <c r="W64" s="1890"/>
      <c r="X64" s="1890"/>
      <c r="Y64" s="1890"/>
      <c r="Z64" s="1891"/>
      <c r="AA64" s="1147"/>
      <c r="AB64" s="1148"/>
      <c r="AC64" s="1148"/>
      <c r="AD64" s="1148"/>
      <c r="AE64" s="1149"/>
      <c r="AF64" s="1141"/>
      <c r="AG64" s="1142"/>
      <c r="AH64" s="1142"/>
      <c r="AI64" s="1142"/>
      <c r="AJ64" s="1142"/>
      <c r="AK64" s="1143"/>
      <c r="AL64" s="1141"/>
      <c r="AM64" s="1142"/>
      <c r="AN64" s="1142"/>
      <c r="AO64" s="1142"/>
      <c r="AP64" s="1142"/>
      <c r="AQ64" s="1142"/>
      <c r="AR64" s="1142"/>
      <c r="AS64" s="1142"/>
      <c r="AT64" s="1143"/>
      <c r="AU64" s="533"/>
      <c r="AV64" s="533"/>
      <c r="AW64" s="533"/>
      <c r="AX64" s="533"/>
      <c r="AY64" s="533"/>
      <c r="AZ64" s="533"/>
    </row>
    <row r="65" spans="1:52" ht="12.75" hidden="1" customHeight="1">
      <c r="A65" s="882" t="str">
        <f t="shared" si="0"/>
        <v/>
      </c>
      <c r="B65" s="1887">
        <f>'VERİ GİRİŞİ'!A104</f>
        <v>0</v>
      </c>
      <c r="C65" s="1887"/>
      <c r="D65" s="1887"/>
      <c r="E65" s="1808">
        <f>'VERİ GİRİŞİ'!B104</f>
        <v>0</v>
      </c>
      <c r="F65" s="1808"/>
      <c r="G65" s="1808"/>
      <c r="H65" s="1808"/>
      <c r="I65" s="1808"/>
      <c r="J65" s="1808"/>
      <c r="K65" s="1808"/>
      <c r="L65" s="1808"/>
      <c r="M65" s="1808"/>
      <c r="N65" s="1808"/>
      <c r="O65" s="1808"/>
      <c r="P65" s="1808"/>
      <c r="Q65" s="1808"/>
      <c r="R65" s="1888">
        <f>'VERİ GİRİŞİ'!J104</f>
        <v>0</v>
      </c>
      <c r="S65" s="1889"/>
      <c r="T65" s="1889"/>
      <c r="U65" s="1889"/>
      <c r="V65" s="1890">
        <f>'VERİ GİRİŞİ'!K104</f>
        <v>0</v>
      </c>
      <c r="W65" s="1890"/>
      <c r="X65" s="1890"/>
      <c r="Y65" s="1890"/>
      <c r="Z65" s="1891"/>
      <c r="AA65" s="1147"/>
      <c r="AB65" s="1148"/>
      <c r="AC65" s="1148"/>
      <c r="AD65" s="1148"/>
      <c r="AE65" s="1149"/>
      <c r="AF65" s="1141"/>
      <c r="AG65" s="1142"/>
      <c r="AH65" s="1142"/>
      <c r="AI65" s="1142"/>
      <c r="AJ65" s="1142"/>
      <c r="AK65" s="1143"/>
      <c r="AL65" s="1141"/>
      <c r="AM65" s="1142"/>
      <c r="AN65" s="1142"/>
      <c r="AO65" s="1142"/>
      <c r="AP65" s="1142"/>
      <c r="AQ65" s="1142"/>
      <c r="AR65" s="1142"/>
      <c r="AS65" s="1142"/>
      <c r="AT65" s="1143"/>
      <c r="AU65" s="533"/>
      <c r="AV65" s="533"/>
      <c r="AW65" s="533"/>
      <c r="AX65" s="533"/>
      <c r="AY65" s="533"/>
      <c r="AZ65" s="533"/>
    </row>
    <row r="66" spans="1:52" ht="12.75" hidden="1" customHeight="1">
      <c r="A66" s="882" t="str">
        <f t="shared" si="0"/>
        <v/>
      </c>
      <c r="B66" s="1887">
        <f>'VERİ GİRİŞİ'!A105</f>
        <v>0</v>
      </c>
      <c r="C66" s="1887"/>
      <c r="D66" s="1887"/>
      <c r="E66" s="1808">
        <f>'VERİ GİRİŞİ'!B105</f>
        <v>0</v>
      </c>
      <c r="F66" s="1808"/>
      <c r="G66" s="1808"/>
      <c r="H66" s="1808"/>
      <c r="I66" s="1808"/>
      <c r="J66" s="1808"/>
      <c r="K66" s="1808"/>
      <c r="L66" s="1808"/>
      <c r="M66" s="1808"/>
      <c r="N66" s="1808"/>
      <c r="O66" s="1808"/>
      <c r="P66" s="1808"/>
      <c r="Q66" s="1808"/>
      <c r="R66" s="1888">
        <f>'VERİ GİRİŞİ'!J105</f>
        <v>0</v>
      </c>
      <c r="S66" s="1889"/>
      <c r="T66" s="1889"/>
      <c r="U66" s="1889"/>
      <c r="V66" s="1890">
        <f>'VERİ GİRİŞİ'!K105</f>
        <v>0</v>
      </c>
      <c r="W66" s="1890"/>
      <c r="X66" s="1890"/>
      <c r="Y66" s="1890"/>
      <c r="Z66" s="1891"/>
      <c r="AA66" s="1147"/>
      <c r="AB66" s="1148"/>
      <c r="AC66" s="1148"/>
      <c r="AD66" s="1148"/>
      <c r="AE66" s="1149"/>
      <c r="AF66" s="1141"/>
      <c r="AG66" s="1142"/>
      <c r="AH66" s="1142"/>
      <c r="AI66" s="1142"/>
      <c r="AJ66" s="1142"/>
      <c r="AK66" s="1143"/>
      <c r="AL66" s="1141"/>
      <c r="AM66" s="1142"/>
      <c r="AN66" s="1142"/>
      <c r="AO66" s="1142"/>
      <c r="AP66" s="1142"/>
      <c r="AQ66" s="1142"/>
      <c r="AR66" s="1142"/>
      <c r="AS66" s="1142"/>
      <c r="AT66" s="1143"/>
      <c r="AU66" s="533"/>
      <c r="AV66" s="533"/>
      <c r="AW66" s="533"/>
      <c r="AX66" s="533"/>
      <c r="AY66" s="533"/>
      <c r="AZ66" s="533"/>
    </row>
    <row r="67" spans="1:52" ht="12.75" hidden="1" customHeight="1">
      <c r="A67" s="882" t="str">
        <f t="shared" si="0"/>
        <v/>
      </c>
      <c r="B67" s="1887">
        <f>'VERİ GİRİŞİ'!A106</f>
        <v>0</v>
      </c>
      <c r="C67" s="1887"/>
      <c r="D67" s="1887"/>
      <c r="E67" s="1808">
        <f>'VERİ GİRİŞİ'!B106</f>
        <v>0</v>
      </c>
      <c r="F67" s="1808"/>
      <c r="G67" s="1808"/>
      <c r="H67" s="1808"/>
      <c r="I67" s="1808"/>
      <c r="J67" s="1808"/>
      <c r="K67" s="1808"/>
      <c r="L67" s="1808"/>
      <c r="M67" s="1808"/>
      <c r="N67" s="1808"/>
      <c r="O67" s="1808"/>
      <c r="P67" s="1808"/>
      <c r="Q67" s="1808"/>
      <c r="R67" s="1888">
        <f>'VERİ GİRİŞİ'!J106</f>
        <v>0</v>
      </c>
      <c r="S67" s="1889"/>
      <c r="T67" s="1889"/>
      <c r="U67" s="1889"/>
      <c r="V67" s="1890">
        <f>'VERİ GİRİŞİ'!K106</f>
        <v>0</v>
      </c>
      <c r="W67" s="1890"/>
      <c r="X67" s="1890"/>
      <c r="Y67" s="1890"/>
      <c r="Z67" s="1891"/>
      <c r="AA67" s="1147"/>
      <c r="AB67" s="1148"/>
      <c r="AC67" s="1148"/>
      <c r="AD67" s="1148"/>
      <c r="AE67" s="1149"/>
      <c r="AF67" s="1141"/>
      <c r="AG67" s="1142"/>
      <c r="AH67" s="1142"/>
      <c r="AI67" s="1142"/>
      <c r="AJ67" s="1142"/>
      <c r="AK67" s="1143"/>
      <c r="AL67" s="1141"/>
      <c r="AM67" s="1142"/>
      <c r="AN67" s="1142"/>
      <c r="AO67" s="1142"/>
      <c r="AP67" s="1142"/>
      <c r="AQ67" s="1142"/>
      <c r="AR67" s="1142"/>
      <c r="AS67" s="1142"/>
      <c r="AT67" s="1143"/>
      <c r="AU67" s="533"/>
      <c r="AV67" s="533"/>
      <c r="AW67" s="533"/>
      <c r="AX67" s="533"/>
      <c r="AY67" s="533"/>
      <c r="AZ67" s="533"/>
    </row>
    <row r="68" spans="1:52" ht="12.75" hidden="1" customHeight="1">
      <c r="A68" s="882" t="str">
        <f t="shared" ref="A68:A102" si="1">IF(ISTEXT(E68),1,"")</f>
        <v/>
      </c>
      <c r="B68" s="1887">
        <f>'VERİ GİRİŞİ'!A107</f>
        <v>0</v>
      </c>
      <c r="C68" s="1887"/>
      <c r="D68" s="1887"/>
      <c r="E68" s="1808">
        <f>'VERİ GİRİŞİ'!B107</f>
        <v>0</v>
      </c>
      <c r="F68" s="1808"/>
      <c r="G68" s="1808"/>
      <c r="H68" s="1808"/>
      <c r="I68" s="1808"/>
      <c r="J68" s="1808"/>
      <c r="K68" s="1808"/>
      <c r="L68" s="1808"/>
      <c r="M68" s="1808"/>
      <c r="N68" s="1808"/>
      <c r="O68" s="1808"/>
      <c r="P68" s="1808"/>
      <c r="Q68" s="1808"/>
      <c r="R68" s="1888">
        <f>'VERİ GİRİŞİ'!J107</f>
        <v>0</v>
      </c>
      <c r="S68" s="1889"/>
      <c r="T68" s="1889"/>
      <c r="U68" s="1889"/>
      <c r="V68" s="1890">
        <f>'VERİ GİRİŞİ'!K107</f>
        <v>0</v>
      </c>
      <c r="W68" s="1890"/>
      <c r="X68" s="1890"/>
      <c r="Y68" s="1890"/>
      <c r="Z68" s="1891"/>
      <c r="AA68" s="1147"/>
      <c r="AB68" s="1148"/>
      <c r="AC68" s="1148"/>
      <c r="AD68" s="1148"/>
      <c r="AE68" s="1149"/>
      <c r="AF68" s="1141"/>
      <c r="AG68" s="1142"/>
      <c r="AH68" s="1142"/>
      <c r="AI68" s="1142"/>
      <c r="AJ68" s="1142"/>
      <c r="AK68" s="1143"/>
      <c r="AL68" s="1141"/>
      <c r="AM68" s="1142"/>
      <c r="AN68" s="1142"/>
      <c r="AO68" s="1142"/>
      <c r="AP68" s="1142"/>
      <c r="AQ68" s="1142"/>
      <c r="AR68" s="1142"/>
      <c r="AS68" s="1142"/>
      <c r="AT68" s="1143"/>
      <c r="AU68" s="533"/>
      <c r="AV68" s="533"/>
      <c r="AW68" s="533"/>
      <c r="AX68" s="533"/>
      <c r="AY68" s="533"/>
      <c r="AZ68" s="533"/>
    </row>
    <row r="69" spans="1:52" ht="12.75" hidden="1" customHeight="1">
      <c r="A69" s="882" t="str">
        <f t="shared" si="1"/>
        <v/>
      </c>
      <c r="B69" s="1887">
        <f>'VERİ GİRİŞİ'!A108</f>
        <v>0</v>
      </c>
      <c r="C69" s="1887"/>
      <c r="D69" s="1887"/>
      <c r="E69" s="1808">
        <f>'VERİ GİRİŞİ'!B108</f>
        <v>0</v>
      </c>
      <c r="F69" s="1808"/>
      <c r="G69" s="1808"/>
      <c r="H69" s="1808"/>
      <c r="I69" s="1808"/>
      <c r="J69" s="1808"/>
      <c r="K69" s="1808"/>
      <c r="L69" s="1808"/>
      <c r="M69" s="1808"/>
      <c r="N69" s="1808"/>
      <c r="O69" s="1808"/>
      <c r="P69" s="1808"/>
      <c r="Q69" s="1808"/>
      <c r="R69" s="1888">
        <f>'VERİ GİRİŞİ'!J108</f>
        <v>0</v>
      </c>
      <c r="S69" s="1889"/>
      <c r="T69" s="1889"/>
      <c r="U69" s="1889"/>
      <c r="V69" s="1890">
        <f>'VERİ GİRİŞİ'!K108</f>
        <v>0</v>
      </c>
      <c r="W69" s="1890"/>
      <c r="X69" s="1890"/>
      <c r="Y69" s="1890"/>
      <c r="Z69" s="1891"/>
      <c r="AA69" s="1147"/>
      <c r="AB69" s="1148"/>
      <c r="AC69" s="1148"/>
      <c r="AD69" s="1148"/>
      <c r="AE69" s="1149"/>
      <c r="AF69" s="1141"/>
      <c r="AG69" s="1142"/>
      <c r="AH69" s="1142"/>
      <c r="AI69" s="1142"/>
      <c r="AJ69" s="1142"/>
      <c r="AK69" s="1143"/>
      <c r="AL69" s="1141"/>
      <c r="AM69" s="1142"/>
      <c r="AN69" s="1142"/>
      <c r="AO69" s="1142"/>
      <c r="AP69" s="1142"/>
      <c r="AQ69" s="1142"/>
      <c r="AR69" s="1142"/>
      <c r="AS69" s="1142"/>
      <c r="AT69" s="1143"/>
      <c r="AU69" s="533"/>
      <c r="AV69" s="533"/>
      <c r="AW69" s="533"/>
      <c r="AX69" s="533"/>
      <c r="AY69" s="533"/>
      <c r="AZ69" s="533"/>
    </row>
    <row r="70" spans="1:52" ht="12.75" hidden="1" customHeight="1">
      <c r="A70" s="882" t="str">
        <f t="shared" si="1"/>
        <v/>
      </c>
      <c r="B70" s="1887">
        <f>'VERİ GİRİŞİ'!A109</f>
        <v>0</v>
      </c>
      <c r="C70" s="1887"/>
      <c r="D70" s="1887"/>
      <c r="E70" s="1808">
        <f>'VERİ GİRİŞİ'!B109</f>
        <v>0</v>
      </c>
      <c r="F70" s="1808"/>
      <c r="G70" s="1808"/>
      <c r="H70" s="1808"/>
      <c r="I70" s="1808"/>
      <c r="J70" s="1808"/>
      <c r="K70" s="1808"/>
      <c r="L70" s="1808"/>
      <c r="M70" s="1808"/>
      <c r="N70" s="1808"/>
      <c r="O70" s="1808"/>
      <c r="P70" s="1808"/>
      <c r="Q70" s="1808"/>
      <c r="R70" s="1888">
        <f>'VERİ GİRİŞİ'!J109</f>
        <v>0</v>
      </c>
      <c r="S70" s="1889"/>
      <c r="T70" s="1889"/>
      <c r="U70" s="1889"/>
      <c r="V70" s="1890">
        <f>'VERİ GİRİŞİ'!K109</f>
        <v>0</v>
      </c>
      <c r="W70" s="1890"/>
      <c r="X70" s="1890"/>
      <c r="Y70" s="1890"/>
      <c r="Z70" s="1891"/>
      <c r="AA70" s="1147"/>
      <c r="AB70" s="1148"/>
      <c r="AC70" s="1148"/>
      <c r="AD70" s="1148"/>
      <c r="AE70" s="1149"/>
      <c r="AF70" s="1141"/>
      <c r="AG70" s="1142"/>
      <c r="AH70" s="1142"/>
      <c r="AI70" s="1142"/>
      <c r="AJ70" s="1142"/>
      <c r="AK70" s="1143"/>
      <c r="AL70" s="1141"/>
      <c r="AM70" s="1142"/>
      <c r="AN70" s="1142"/>
      <c r="AO70" s="1142"/>
      <c r="AP70" s="1142"/>
      <c r="AQ70" s="1142"/>
      <c r="AR70" s="1142"/>
      <c r="AS70" s="1142"/>
      <c r="AT70" s="1143"/>
      <c r="AU70" s="533"/>
      <c r="AV70" s="533"/>
      <c r="AW70" s="533"/>
      <c r="AX70" s="533"/>
      <c r="AY70" s="533"/>
      <c r="AZ70" s="533"/>
    </row>
    <row r="71" spans="1:52" ht="12.75" hidden="1" customHeight="1">
      <c r="A71" s="882" t="str">
        <f t="shared" si="1"/>
        <v/>
      </c>
      <c r="B71" s="1887">
        <f>'VERİ GİRİŞİ'!A110</f>
        <v>0</v>
      </c>
      <c r="C71" s="1887"/>
      <c r="D71" s="1887"/>
      <c r="E71" s="1808">
        <f>'VERİ GİRİŞİ'!B110</f>
        <v>0</v>
      </c>
      <c r="F71" s="1808"/>
      <c r="G71" s="1808"/>
      <c r="H71" s="1808"/>
      <c r="I71" s="1808"/>
      <c r="J71" s="1808"/>
      <c r="K71" s="1808"/>
      <c r="L71" s="1808"/>
      <c r="M71" s="1808"/>
      <c r="N71" s="1808"/>
      <c r="O71" s="1808"/>
      <c r="P71" s="1808"/>
      <c r="Q71" s="1808"/>
      <c r="R71" s="1888">
        <f>'VERİ GİRİŞİ'!J110</f>
        <v>0</v>
      </c>
      <c r="S71" s="1889"/>
      <c r="T71" s="1889"/>
      <c r="U71" s="1889"/>
      <c r="V71" s="1890">
        <f>'VERİ GİRİŞİ'!K110</f>
        <v>0</v>
      </c>
      <c r="W71" s="1890"/>
      <c r="X71" s="1890"/>
      <c r="Y71" s="1890"/>
      <c r="Z71" s="1891"/>
      <c r="AA71" s="1147"/>
      <c r="AB71" s="1148"/>
      <c r="AC71" s="1148"/>
      <c r="AD71" s="1148"/>
      <c r="AE71" s="1149"/>
      <c r="AF71" s="1141"/>
      <c r="AG71" s="1142"/>
      <c r="AH71" s="1142"/>
      <c r="AI71" s="1142"/>
      <c r="AJ71" s="1142"/>
      <c r="AK71" s="1143"/>
      <c r="AL71" s="1141"/>
      <c r="AM71" s="1142"/>
      <c r="AN71" s="1142"/>
      <c r="AO71" s="1142"/>
      <c r="AP71" s="1142"/>
      <c r="AQ71" s="1142"/>
      <c r="AR71" s="1142"/>
      <c r="AS71" s="1142"/>
      <c r="AT71" s="1143"/>
      <c r="AU71" s="533"/>
      <c r="AV71" s="533"/>
      <c r="AW71" s="533"/>
      <c r="AX71" s="533"/>
      <c r="AY71" s="533"/>
      <c r="AZ71" s="533"/>
    </row>
    <row r="72" spans="1:52" ht="12.75" hidden="1" customHeight="1">
      <c r="A72" s="882" t="str">
        <f t="shared" si="1"/>
        <v/>
      </c>
      <c r="B72" s="1887">
        <f>'VERİ GİRİŞİ'!A111</f>
        <v>0</v>
      </c>
      <c r="C72" s="1887"/>
      <c r="D72" s="1887"/>
      <c r="E72" s="1808">
        <f>'VERİ GİRİŞİ'!B111</f>
        <v>0</v>
      </c>
      <c r="F72" s="1808"/>
      <c r="G72" s="1808"/>
      <c r="H72" s="1808"/>
      <c r="I72" s="1808"/>
      <c r="J72" s="1808"/>
      <c r="K72" s="1808"/>
      <c r="L72" s="1808"/>
      <c r="M72" s="1808"/>
      <c r="N72" s="1808"/>
      <c r="O72" s="1808"/>
      <c r="P72" s="1808"/>
      <c r="Q72" s="1808"/>
      <c r="R72" s="1888">
        <f>'VERİ GİRİŞİ'!J111</f>
        <v>0</v>
      </c>
      <c r="S72" s="1889"/>
      <c r="T72" s="1889"/>
      <c r="U72" s="1889"/>
      <c r="V72" s="1890">
        <f>'VERİ GİRİŞİ'!K111</f>
        <v>0</v>
      </c>
      <c r="W72" s="1890"/>
      <c r="X72" s="1890"/>
      <c r="Y72" s="1890"/>
      <c r="Z72" s="1891"/>
      <c r="AA72" s="1147"/>
      <c r="AB72" s="1148"/>
      <c r="AC72" s="1148"/>
      <c r="AD72" s="1148"/>
      <c r="AE72" s="1149"/>
      <c r="AF72" s="1141"/>
      <c r="AG72" s="1142"/>
      <c r="AH72" s="1142"/>
      <c r="AI72" s="1142"/>
      <c r="AJ72" s="1142"/>
      <c r="AK72" s="1143"/>
      <c r="AL72" s="1141"/>
      <c r="AM72" s="1142"/>
      <c r="AN72" s="1142"/>
      <c r="AO72" s="1142"/>
      <c r="AP72" s="1142"/>
      <c r="AQ72" s="1142"/>
      <c r="AR72" s="1142"/>
      <c r="AS72" s="1142"/>
      <c r="AT72" s="1143"/>
      <c r="AU72" s="533"/>
      <c r="AV72" s="533"/>
      <c r="AW72" s="533"/>
      <c r="AX72" s="533"/>
      <c r="AY72" s="533"/>
      <c r="AZ72" s="533"/>
    </row>
    <row r="73" spans="1:52" ht="12.75" hidden="1" customHeight="1">
      <c r="A73" s="882" t="str">
        <f t="shared" si="1"/>
        <v/>
      </c>
      <c r="B73" s="1887">
        <f>'VERİ GİRİŞİ'!A112</f>
        <v>0</v>
      </c>
      <c r="C73" s="1887"/>
      <c r="D73" s="1887"/>
      <c r="E73" s="1808">
        <f>'VERİ GİRİŞİ'!B112</f>
        <v>0</v>
      </c>
      <c r="F73" s="1808"/>
      <c r="G73" s="1808"/>
      <c r="H73" s="1808"/>
      <c r="I73" s="1808"/>
      <c r="J73" s="1808"/>
      <c r="K73" s="1808"/>
      <c r="L73" s="1808"/>
      <c r="M73" s="1808"/>
      <c r="N73" s="1808"/>
      <c r="O73" s="1808"/>
      <c r="P73" s="1808"/>
      <c r="Q73" s="1808"/>
      <c r="R73" s="1888">
        <f>'VERİ GİRİŞİ'!J112</f>
        <v>0</v>
      </c>
      <c r="S73" s="1889"/>
      <c r="T73" s="1889"/>
      <c r="U73" s="1889"/>
      <c r="V73" s="1890">
        <f>'VERİ GİRİŞİ'!K112</f>
        <v>0</v>
      </c>
      <c r="W73" s="1890"/>
      <c r="X73" s="1890"/>
      <c r="Y73" s="1890"/>
      <c r="Z73" s="1891"/>
      <c r="AA73" s="1147"/>
      <c r="AB73" s="1148"/>
      <c r="AC73" s="1148"/>
      <c r="AD73" s="1148"/>
      <c r="AE73" s="1149"/>
      <c r="AF73" s="1141"/>
      <c r="AG73" s="1142"/>
      <c r="AH73" s="1142"/>
      <c r="AI73" s="1142"/>
      <c r="AJ73" s="1142"/>
      <c r="AK73" s="1143"/>
      <c r="AL73" s="1141"/>
      <c r="AM73" s="1142"/>
      <c r="AN73" s="1142"/>
      <c r="AO73" s="1142"/>
      <c r="AP73" s="1142"/>
      <c r="AQ73" s="1142"/>
      <c r="AR73" s="1142"/>
      <c r="AS73" s="1142"/>
      <c r="AT73" s="1143"/>
      <c r="AU73" s="533"/>
      <c r="AV73" s="533"/>
      <c r="AW73" s="533"/>
      <c r="AX73" s="533"/>
      <c r="AY73" s="533"/>
      <c r="AZ73" s="533"/>
    </row>
    <row r="74" spans="1:52" ht="12.75" hidden="1" customHeight="1">
      <c r="A74" s="882" t="str">
        <f t="shared" si="1"/>
        <v/>
      </c>
      <c r="B74" s="1887">
        <f>'VERİ GİRİŞİ'!A113</f>
        <v>0</v>
      </c>
      <c r="C74" s="1887"/>
      <c r="D74" s="1887"/>
      <c r="E74" s="1808">
        <f>'VERİ GİRİŞİ'!B113</f>
        <v>0</v>
      </c>
      <c r="F74" s="1808"/>
      <c r="G74" s="1808"/>
      <c r="H74" s="1808"/>
      <c r="I74" s="1808"/>
      <c r="J74" s="1808"/>
      <c r="K74" s="1808"/>
      <c r="L74" s="1808"/>
      <c r="M74" s="1808"/>
      <c r="N74" s="1808"/>
      <c r="O74" s="1808"/>
      <c r="P74" s="1808"/>
      <c r="Q74" s="1808"/>
      <c r="R74" s="1888">
        <f>'VERİ GİRİŞİ'!J113</f>
        <v>0</v>
      </c>
      <c r="S74" s="1889"/>
      <c r="T74" s="1889"/>
      <c r="U74" s="1889"/>
      <c r="V74" s="1890">
        <f>'VERİ GİRİŞİ'!K113</f>
        <v>0</v>
      </c>
      <c r="W74" s="1890"/>
      <c r="X74" s="1890"/>
      <c r="Y74" s="1890"/>
      <c r="Z74" s="1891"/>
      <c r="AA74" s="1147"/>
      <c r="AB74" s="1148"/>
      <c r="AC74" s="1148"/>
      <c r="AD74" s="1148"/>
      <c r="AE74" s="1149"/>
      <c r="AF74" s="1141"/>
      <c r="AG74" s="1142"/>
      <c r="AH74" s="1142"/>
      <c r="AI74" s="1142"/>
      <c r="AJ74" s="1142"/>
      <c r="AK74" s="1143"/>
      <c r="AL74" s="1141"/>
      <c r="AM74" s="1142"/>
      <c r="AN74" s="1142"/>
      <c r="AO74" s="1142"/>
      <c r="AP74" s="1142"/>
      <c r="AQ74" s="1142"/>
      <c r="AR74" s="1142"/>
      <c r="AS74" s="1142"/>
      <c r="AT74" s="1143"/>
      <c r="AU74" s="533"/>
      <c r="AV74" s="533"/>
      <c r="AW74" s="533"/>
      <c r="AX74" s="533"/>
      <c r="AY74" s="533"/>
      <c r="AZ74" s="533"/>
    </row>
    <row r="75" spans="1:52" ht="12.75" hidden="1" customHeight="1">
      <c r="A75" s="882" t="str">
        <f t="shared" si="1"/>
        <v/>
      </c>
      <c r="B75" s="1887">
        <f>'VERİ GİRİŞİ'!A114</f>
        <v>0</v>
      </c>
      <c r="C75" s="1887"/>
      <c r="D75" s="1887"/>
      <c r="E75" s="1808">
        <f>'VERİ GİRİŞİ'!B114</f>
        <v>0</v>
      </c>
      <c r="F75" s="1808"/>
      <c r="G75" s="1808"/>
      <c r="H75" s="1808"/>
      <c r="I75" s="1808"/>
      <c r="J75" s="1808"/>
      <c r="K75" s="1808"/>
      <c r="L75" s="1808"/>
      <c r="M75" s="1808"/>
      <c r="N75" s="1808"/>
      <c r="O75" s="1808"/>
      <c r="P75" s="1808"/>
      <c r="Q75" s="1808"/>
      <c r="R75" s="1888">
        <f>'VERİ GİRİŞİ'!J114</f>
        <v>0</v>
      </c>
      <c r="S75" s="1889"/>
      <c r="T75" s="1889"/>
      <c r="U75" s="1889"/>
      <c r="V75" s="1890">
        <f>'VERİ GİRİŞİ'!K114</f>
        <v>0</v>
      </c>
      <c r="W75" s="1890"/>
      <c r="X75" s="1890"/>
      <c r="Y75" s="1890"/>
      <c r="Z75" s="1891"/>
      <c r="AA75" s="1147"/>
      <c r="AB75" s="1148"/>
      <c r="AC75" s="1148"/>
      <c r="AD75" s="1148"/>
      <c r="AE75" s="1149"/>
      <c r="AF75" s="1141"/>
      <c r="AG75" s="1142"/>
      <c r="AH75" s="1142"/>
      <c r="AI75" s="1142"/>
      <c r="AJ75" s="1142"/>
      <c r="AK75" s="1143"/>
      <c r="AL75" s="1141"/>
      <c r="AM75" s="1142"/>
      <c r="AN75" s="1142"/>
      <c r="AO75" s="1142"/>
      <c r="AP75" s="1142"/>
      <c r="AQ75" s="1142"/>
      <c r="AR75" s="1142"/>
      <c r="AS75" s="1142"/>
      <c r="AT75" s="1143"/>
      <c r="AU75" s="533"/>
      <c r="AV75" s="533"/>
      <c r="AW75" s="533"/>
      <c r="AX75" s="533"/>
      <c r="AY75" s="533"/>
      <c r="AZ75" s="533"/>
    </row>
    <row r="76" spans="1:52" ht="12.75" hidden="1" customHeight="1">
      <c r="A76" s="882" t="str">
        <f t="shared" si="1"/>
        <v/>
      </c>
      <c r="B76" s="1887">
        <f>'VERİ GİRİŞİ'!A115</f>
        <v>0</v>
      </c>
      <c r="C76" s="1887"/>
      <c r="D76" s="1887"/>
      <c r="E76" s="1808">
        <f>'VERİ GİRİŞİ'!B115</f>
        <v>0</v>
      </c>
      <c r="F76" s="1808"/>
      <c r="G76" s="1808"/>
      <c r="H76" s="1808"/>
      <c r="I76" s="1808"/>
      <c r="J76" s="1808"/>
      <c r="K76" s="1808"/>
      <c r="L76" s="1808"/>
      <c r="M76" s="1808"/>
      <c r="N76" s="1808"/>
      <c r="O76" s="1808"/>
      <c r="P76" s="1808"/>
      <c r="Q76" s="1808"/>
      <c r="R76" s="1888">
        <f>'VERİ GİRİŞİ'!J115</f>
        <v>0</v>
      </c>
      <c r="S76" s="1889"/>
      <c r="T76" s="1889"/>
      <c r="U76" s="1889"/>
      <c r="V76" s="1890">
        <f>'VERİ GİRİŞİ'!K115</f>
        <v>0</v>
      </c>
      <c r="W76" s="1890"/>
      <c r="X76" s="1890"/>
      <c r="Y76" s="1890"/>
      <c r="Z76" s="1891"/>
      <c r="AA76" s="1147"/>
      <c r="AB76" s="1148"/>
      <c r="AC76" s="1148"/>
      <c r="AD76" s="1148"/>
      <c r="AE76" s="1149"/>
      <c r="AF76" s="1141"/>
      <c r="AG76" s="1142"/>
      <c r="AH76" s="1142"/>
      <c r="AI76" s="1142"/>
      <c r="AJ76" s="1142"/>
      <c r="AK76" s="1143"/>
      <c r="AL76" s="1141"/>
      <c r="AM76" s="1142"/>
      <c r="AN76" s="1142"/>
      <c r="AO76" s="1142"/>
      <c r="AP76" s="1142"/>
      <c r="AQ76" s="1142"/>
      <c r="AR76" s="1142"/>
      <c r="AS76" s="1142"/>
      <c r="AT76" s="1143"/>
      <c r="AU76" s="533"/>
      <c r="AV76" s="533"/>
      <c r="AW76" s="533"/>
      <c r="AX76" s="533"/>
      <c r="AY76" s="533"/>
      <c r="AZ76" s="533"/>
    </row>
    <row r="77" spans="1:52" ht="12.75" hidden="1" customHeight="1">
      <c r="A77" s="882" t="str">
        <f t="shared" si="1"/>
        <v/>
      </c>
      <c r="B77" s="1887">
        <f>'VERİ GİRİŞİ'!A116</f>
        <v>0</v>
      </c>
      <c r="C77" s="1887"/>
      <c r="D77" s="1887"/>
      <c r="E77" s="1808">
        <f>'VERİ GİRİŞİ'!B116</f>
        <v>0</v>
      </c>
      <c r="F77" s="1808"/>
      <c r="G77" s="1808"/>
      <c r="H77" s="1808"/>
      <c r="I77" s="1808"/>
      <c r="J77" s="1808"/>
      <c r="K77" s="1808"/>
      <c r="L77" s="1808"/>
      <c r="M77" s="1808"/>
      <c r="N77" s="1808"/>
      <c r="O77" s="1808"/>
      <c r="P77" s="1808"/>
      <c r="Q77" s="1808"/>
      <c r="R77" s="1888">
        <f>'VERİ GİRİŞİ'!J116</f>
        <v>0</v>
      </c>
      <c r="S77" s="1889"/>
      <c r="T77" s="1889"/>
      <c r="U77" s="1889"/>
      <c r="V77" s="1890">
        <f>'VERİ GİRİŞİ'!K116</f>
        <v>0</v>
      </c>
      <c r="W77" s="1890"/>
      <c r="X77" s="1890"/>
      <c r="Y77" s="1890"/>
      <c r="Z77" s="1891"/>
      <c r="AA77" s="1147"/>
      <c r="AB77" s="1148"/>
      <c r="AC77" s="1148"/>
      <c r="AD77" s="1148"/>
      <c r="AE77" s="1149"/>
      <c r="AF77" s="1141"/>
      <c r="AG77" s="1142"/>
      <c r="AH77" s="1142"/>
      <c r="AI77" s="1142"/>
      <c r="AJ77" s="1142"/>
      <c r="AK77" s="1143"/>
      <c r="AL77" s="1141"/>
      <c r="AM77" s="1142"/>
      <c r="AN77" s="1142"/>
      <c r="AO77" s="1142"/>
      <c r="AP77" s="1142"/>
      <c r="AQ77" s="1142"/>
      <c r="AR77" s="1142"/>
      <c r="AS77" s="1142"/>
      <c r="AT77" s="1143"/>
      <c r="AU77" s="533"/>
      <c r="AV77" s="533"/>
      <c r="AW77" s="533"/>
      <c r="AX77" s="533"/>
      <c r="AY77" s="533"/>
      <c r="AZ77" s="533"/>
    </row>
    <row r="78" spans="1:52" ht="12.75" hidden="1" customHeight="1">
      <c r="A78" s="882" t="str">
        <f t="shared" si="1"/>
        <v/>
      </c>
      <c r="B78" s="1887">
        <f>'VERİ GİRİŞİ'!A117</f>
        <v>0</v>
      </c>
      <c r="C78" s="1887"/>
      <c r="D78" s="1887"/>
      <c r="E78" s="1808">
        <f>'VERİ GİRİŞİ'!B117</f>
        <v>0</v>
      </c>
      <c r="F78" s="1808"/>
      <c r="G78" s="1808"/>
      <c r="H78" s="1808"/>
      <c r="I78" s="1808"/>
      <c r="J78" s="1808"/>
      <c r="K78" s="1808"/>
      <c r="L78" s="1808"/>
      <c r="M78" s="1808"/>
      <c r="N78" s="1808"/>
      <c r="O78" s="1808"/>
      <c r="P78" s="1808"/>
      <c r="Q78" s="1808"/>
      <c r="R78" s="1888">
        <f>'VERİ GİRİŞİ'!J117</f>
        <v>0</v>
      </c>
      <c r="S78" s="1889"/>
      <c r="T78" s="1889"/>
      <c r="U78" s="1889"/>
      <c r="V78" s="1890">
        <f>'VERİ GİRİŞİ'!K117</f>
        <v>0</v>
      </c>
      <c r="W78" s="1890"/>
      <c r="X78" s="1890"/>
      <c r="Y78" s="1890"/>
      <c r="Z78" s="1891"/>
      <c r="AA78" s="1147"/>
      <c r="AB78" s="1148"/>
      <c r="AC78" s="1148"/>
      <c r="AD78" s="1148"/>
      <c r="AE78" s="1149"/>
      <c r="AF78" s="1141"/>
      <c r="AG78" s="1142"/>
      <c r="AH78" s="1142"/>
      <c r="AI78" s="1142"/>
      <c r="AJ78" s="1142"/>
      <c r="AK78" s="1143"/>
      <c r="AL78" s="1141"/>
      <c r="AM78" s="1142"/>
      <c r="AN78" s="1142"/>
      <c r="AO78" s="1142"/>
      <c r="AP78" s="1142"/>
      <c r="AQ78" s="1142"/>
      <c r="AR78" s="1142"/>
      <c r="AS78" s="1142"/>
      <c r="AT78" s="1143"/>
      <c r="AU78" s="533"/>
      <c r="AV78" s="533"/>
      <c r="AW78" s="533"/>
      <c r="AX78" s="533"/>
      <c r="AY78" s="533"/>
      <c r="AZ78" s="533"/>
    </row>
    <row r="79" spans="1:52" ht="12.75" hidden="1" customHeight="1">
      <c r="A79" s="882" t="str">
        <f t="shared" si="1"/>
        <v/>
      </c>
      <c r="B79" s="1887">
        <f>'VERİ GİRİŞİ'!A118</f>
        <v>0</v>
      </c>
      <c r="C79" s="1887"/>
      <c r="D79" s="1887"/>
      <c r="E79" s="1808">
        <f>'VERİ GİRİŞİ'!B118</f>
        <v>0</v>
      </c>
      <c r="F79" s="1808"/>
      <c r="G79" s="1808"/>
      <c r="H79" s="1808"/>
      <c r="I79" s="1808"/>
      <c r="J79" s="1808"/>
      <c r="K79" s="1808"/>
      <c r="L79" s="1808"/>
      <c r="M79" s="1808"/>
      <c r="N79" s="1808"/>
      <c r="O79" s="1808"/>
      <c r="P79" s="1808"/>
      <c r="Q79" s="1808"/>
      <c r="R79" s="1888">
        <f>'VERİ GİRİŞİ'!J118</f>
        <v>0</v>
      </c>
      <c r="S79" s="1889"/>
      <c r="T79" s="1889"/>
      <c r="U79" s="1889"/>
      <c r="V79" s="1890">
        <f>'VERİ GİRİŞİ'!K118</f>
        <v>0</v>
      </c>
      <c r="W79" s="1890"/>
      <c r="X79" s="1890"/>
      <c r="Y79" s="1890"/>
      <c r="Z79" s="1891"/>
      <c r="AA79" s="1147"/>
      <c r="AB79" s="1148"/>
      <c r="AC79" s="1148"/>
      <c r="AD79" s="1148"/>
      <c r="AE79" s="1149"/>
      <c r="AF79" s="1141"/>
      <c r="AG79" s="1142"/>
      <c r="AH79" s="1142"/>
      <c r="AI79" s="1142"/>
      <c r="AJ79" s="1142"/>
      <c r="AK79" s="1143"/>
      <c r="AL79" s="1141"/>
      <c r="AM79" s="1142"/>
      <c r="AN79" s="1142"/>
      <c r="AO79" s="1142"/>
      <c r="AP79" s="1142"/>
      <c r="AQ79" s="1142"/>
      <c r="AR79" s="1142"/>
      <c r="AS79" s="1142"/>
      <c r="AT79" s="1143"/>
      <c r="AU79" s="533"/>
      <c r="AV79" s="533"/>
      <c r="AW79" s="533"/>
      <c r="AX79" s="533"/>
      <c r="AY79" s="533"/>
      <c r="AZ79" s="533"/>
    </row>
    <row r="80" spans="1:52" ht="12.75" hidden="1" customHeight="1">
      <c r="A80" s="882" t="str">
        <f t="shared" si="1"/>
        <v/>
      </c>
      <c r="B80" s="1887">
        <f>'VERİ GİRİŞİ'!A119</f>
        <v>0</v>
      </c>
      <c r="C80" s="1887"/>
      <c r="D80" s="1887"/>
      <c r="E80" s="1808">
        <f>'VERİ GİRİŞİ'!B119</f>
        <v>0</v>
      </c>
      <c r="F80" s="1808"/>
      <c r="G80" s="1808"/>
      <c r="H80" s="1808"/>
      <c r="I80" s="1808"/>
      <c r="J80" s="1808"/>
      <c r="K80" s="1808"/>
      <c r="L80" s="1808"/>
      <c r="M80" s="1808"/>
      <c r="N80" s="1808"/>
      <c r="O80" s="1808"/>
      <c r="P80" s="1808"/>
      <c r="Q80" s="1808"/>
      <c r="R80" s="1888">
        <f>'VERİ GİRİŞİ'!J119</f>
        <v>0</v>
      </c>
      <c r="S80" s="1889"/>
      <c r="T80" s="1889"/>
      <c r="U80" s="1889"/>
      <c r="V80" s="1890">
        <f>'VERİ GİRİŞİ'!K119</f>
        <v>0</v>
      </c>
      <c r="W80" s="1890"/>
      <c r="X80" s="1890"/>
      <c r="Y80" s="1890"/>
      <c r="Z80" s="1891"/>
      <c r="AA80" s="1147"/>
      <c r="AB80" s="1148"/>
      <c r="AC80" s="1148"/>
      <c r="AD80" s="1148"/>
      <c r="AE80" s="1149"/>
      <c r="AF80" s="1141"/>
      <c r="AG80" s="1142"/>
      <c r="AH80" s="1142"/>
      <c r="AI80" s="1142"/>
      <c r="AJ80" s="1142"/>
      <c r="AK80" s="1143"/>
      <c r="AL80" s="1141"/>
      <c r="AM80" s="1142"/>
      <c r="AN80" s="1142"/>
      <c r="AO80" s="1142"/>
      <c r="AP80" s="1142"/>
      <c r="AQ80" s="1142"/>
      <c r="AR80" s="1142"/>
      <c r="AS80" s="1142"/>
      <c r="AT80" s="1143"/>
      <c r="AU80" s="533"/>
      <c r="AV80" s="533"/>
      <c r="AW80" s="533"/>
      <c r="AX80" s="533"/>
      <c r="AY80" s="533"/>
      <c r="AZ80" s="533"/>
    </row>
    <row r="81" spans="1:52" ht="12.75" hidden="1" customHeight="1">
      <c r="A81" s="882" t="str">
        <f t="shared" si="1"/>
        <v/>
      </c>
      <c r="B81" s="1887">
        <f>'VERİ GİRİŞİ'!A120</f>
        <v>0</v>
      </c>
      <c r="C81" s="1887"/>
      <c r="D81" s="1887"/>
      <c r="E81" s="1808">
        <f>'VERİ GİRİŞİ'!B120</f>
        <v>0</v>
      </c>
      <c r="F81" s="1808"/>
      <c r="G81" s="1808"/>
      <c r="H81" s="1808"/>
      <c r="I81" s="1808"/>
      <c r="J81" s="1808"/>
      <c r="K81" s="1808"/>
      <c r="L81" s="1808"/>
      <c r="M81" s="1808"/>
      <c r="N81" s="1808"/>
      <c r="O81" s="1808"/>
      <c r="P81" s="1808"/>
      <c r="Q81" s="1808"/>
      <c r="R81" s="1888">
        <f>'VERİ GİRİŞİ'!J120</f>
        <v>0</v>
      </c>
      <c r="S81" s="1889"/>
      <c r="T81" s="1889"/>
      <c r="U81" s="1889"/>
      <c r="V81" s="1890">
        <f>'VERİ GİRİŞİ'!K120</f>
        <v>0</v>
      </c>
      <c r="W81" s="1890"/>
      <c r="X81" s="1890"/>
      <c r="Y81" s="1890"/>
      <c r="Z81" s="1891"/>
      <c r="AA81" s="1147"/>
      <c r="AB81" s="1148"/>
      <c r="AC81" s="1148"/>
      <c r="AD81" s="1148"/>
      <c r="AE81" s="1149"/>
      <c r="AF81" s="1141"/>
      <c r="AG81" s="1142"/>
      <c r="AH81" s="1142"/>
      <c r="AI81" s="1142"/>
      <c r="AJ81" s="1142"/>
      <c r="AK81" s="1143"/>
      <c r="AL81" s="1141"/>
      <c r="AM81" s="1142"/>
      <c r="AN81" s="1142"/>
      <c r="AO81" s="1142"/>
      <c r="AP81" s="1142"/>
      <c r="AQ81" s="1142"/>
      <c r="AR81" s="1142"/>
      <c r="AS81" s="1142"/>
      <c r="AT81" s="1143"/>
      <c r="AU81" s="533"/>
      <c r="AV81" s="533"/>
      <c r="AW81" s="533"/>
      <c r="AX81" s="533"/>
      <c r="AY81" s="533"/>
      <c r="AZ81" s="533"/>
    </row>
    <row r="82" spans="1:52" ht="12.75" hidden="1" customHeight="1">
      <c r="A82" s="882" t="str">
        <f t="shared" si="1"/>
        <v/>
      </c>
      <c r="B82" s="1887">
        <f>'VERİ GİRİŞİ'!A121</f>
        <v>0</v>
      </c>
      <c r="C82" s="1887"/>
      <c r="D82" s="1887"/>
      <c r="E82" s="1808">
        <f>'VERİ GİRİŞİ'!B121</f>
        <v>0</v>
      </c>
      <c r="F82" s="1808"/>
      <c r="G82" s="1808"/>
      <c r="H82" s="1808"/>
      <c r="I82" s="1808"/>
      <c r="J82" s="1808"/>
      <c r="K82" s="1808"/>
      <c r="L82" s="1808"/>
      <c r="M82" s="1808"/>
      <c r="N82" s="1808"/>
      <c r="O82" s="1808"/>
      <c r="P82" s="1808"/>
      <c r="Q82" s="1808"/>
      <c r="R82" s="1888">
        <f>'VERİ GİRİŞİ'!J121</f>
        <v>0</v>
      </c>
      <c r="S82" s="1889"/>
      <c r="T82" s="1889"/>
      <c r="U82" s="1889"/>
      <c r="V82" s="1890">
        <f>'VERİ GİRİŞİ'!K121</f>
        <v>0</v>
      </c>
      <c r="W82" s="1890"/>
      <c r="X82" s="1890"/>
      <c r="Y82" s="1890"/>
      <c r="Z82" s="1891"/>
      <c r="AA82" s="1147"/>
      <c r="AB82" s="1148"/>
      <c r="AC82" s="1148"/>
      <c r="AD82" s="1148"/>
      <c r="AE82" s="1149"/>
      <c r="AF82" s="1141"/>
      <c r="AG82" s="1142"/>
      <c r="AH82" s="1142"/>
      <c r="AI82" s="1142"/>
      <c r="AJ82" s="1142"/>
      <c r="AK82" s="1143"/>
      <c r="AL82" s="1141"/>
      <c r="AM82" s="1142"/>
      <c r="AN82" s="1142"/>
      <c r="AO82" s="1142"/>
      <c r="AP82" s="1142"/>
      <c r="AQ82" s="1142"/>
      <c r="AR82" s="1142"/>
      <c r="AS82" s="1142"/>
      <c r="AT82" s="1143"/>
      <c r="AU82" s="533"/>
      <c r="AV82" s="533"/>
      <c r="AW82" s="533"/>
      <c r="AX82" s="533"/>
      <c r="AY82" s="533"/>
      <c r="AZ82" s="533"/>
    </row>
    <row r="83" spans="1:52" ht="12.75" hidden="1" customHeight="1">
      <c r="A83" s="882" t="str">
        <f t="shared" si="1"/>
        <v/>
      </c>
      <c r="B83" s="1887">
        <f>'VERİ GİRİŞİ'!A122</f>
        <v>0</v>
      </c>
      <c r="C83" s="1887"/>
      <c r="D83" s="1887"/>
      <c r="E83" s="1808">
        <f>'VERİ GİRİŞİ'!B122</f>
        <v>0</v>
      </c>
      <c r="F83" s="1808"/>
      <c r="G83" s="1808"/>
      <c r="H83" s="1808"/>
      <c r="I83" s="1808"/>
      <c r="J83" s="1808"/>
      <c r="K83" s="1808"/>
      <c r="L83" s="1808"/>
      <c r="M83" s="1808"/>
      <c r="N83" s="1808"/>
      <c r="O83" s="1808"/>
      <c r="P83" s="1808"/>
      <c r="Q83" s="1808"/>
      <c r="R83" s="1888">
        <f>'VERİ GİRİŞİ'!J122</f>
        <v>0</v>
      </c>
      <c r="S83" s="1889"/>
      <c r="T83" s="1889"/>
      <c r="U83" s="1889"/>
      <c r="V83" s="1890">
        <f>'VERİ GİRİŞİ'!K122</f>
        <v>0</v>
      </c>
      <c r="W83" s="1890"/>
      <c r="X83" s="1890"/>
      <c r="Y83" s="1890"/>
      <c r="Z83" s="1891"/>
      <c r="AA83" s="1147"/>
      <c r="AB83" s="1148"/>
      <c r="AC83" s="1148"/>
      <c r="AD83" s="1148"/>
      <c r="AE83" s="1149"/>
      <c r="AF83" s="1141"/>
      <c r="AG83" s="1142"/>
      <c r="AH83" s="1142"/>
      <c r="AI83" s="1142"/>
      <c r="AJ83" s="1142"/>
      <c r="AK83" s="1143"/>
      <c r="AL83" s="1141"/>
      <c r="AM83" s="1142"/>
      <c r="AN83" s="1142"/>
      <c r="AO83" s="1142"/>
      <c r="AP83" s="1142"/>
      <c r="AQ83" s="1142"/>
      <c r="AR83" s="1142"/>
      <c r="AS83" s="1142"/>
      <c r="AT83" s="1143"/>
      <c r="AU83" s="533"/>
      <c r="AV83" s="533"/>
      <c r="AW83" s="533"/>
      <c r="AX83" s="533"/>
      <c r="AY83" s="533"/>
      <c r="AZ83" s="533"/>
    </row>
    <row r="84" spans="1:52" ht="12.75" hidden="1" customHeight="1">
      <c r="A84" s="882" t="str">
        <f t="shared" si="1"/>
        <v/>
      </c>
      <c r="B84" s="1887">
        <f>'VERİ GİRİŞİ'!A123</f>
        <v>0</v>
      </c>
      <c r="C84" s="1887"/>
      <c r="D84" s="1887"/>
      <c r="E84" s="1808">
        <f>'VERİ GİRİŞİ'!B123</f>
        <v>0</v>
      </c>
      <c r="F84" s="1808"/>
      <c r="G84" s="1808"/>
      <c r="H84" s="1808"/>
      <c r="I84" s="1808"/>
      <c r="J84" s="1808"/>
      <c r="K84" s="1808"/>
      <c r="L84" s="1808"/>
      <c r="M84" s="1808"/>
      <c r="N84" s="1808"/>
      <c r="O84" s="1808"/>
      <c r="P84" s="1808"/>
      <c r="Q84" s="1808"/>
      <c r="R84" s="1888">
        <f>'VERİ GİRİŞİ'!J123</f>
        <v>0</v>
      </c>
      <c r="S84" s="1889"/>
      <c r="T84" s="1889"/>
      <c r="U84" s="1889"/>
      <c r="V84" s="1890">
        <f>'VERİ GİRİŞİ'!K123</f>
        <v>0</v>
      </c>
      <c r="W84" s="1890"/>
      <c r="X84" s="1890"/>
      <c r="Y84" s="1890"/>
      <c r="Z84" s="1891"/>
      <c r="AA84" s="1147"/>
      <c r="AB84" s="1148"/>
      <c r="AC84" s="1148"/>
      <c r="AD84" s="1148"/>
      <c r="AE84" s="1149"/>
      <c r="AF84" s="1141"/>
      <c r="AG84" s="1142"/>
      <c r="AH84" s="1142"/>
      <c r="AI84" s="1142"/>
      <c r="AJ84" s="1142"/>
      <c r="AK84" s="1143"/>
      <c r="AL84" s="1141"/>
      <c r="AM84" s="1142"/>
      <c r="AN84" s="1142"/>
      <c r="AO84" s="1142"/>
      <c r="AP84" s="1142"/>
      <c r="AQ84" s="1142"/>
      <c r="AR84" s="1142"/>
      <c r="AS84" s="1142"/>
      <c r="AT84" s="1143"/>
      <c r="AU84" s="533"/>
      <c r="AV84" s="533"/>
      <c r="AW84" s="533"/>
      <c r="AX84" s="533"/>
      <c r="AY84" s="533"/>
      <c r="AZ84" s="533"/>
    </row>
    <row r="85" spans="1:52" ht="12.75" hidden="1" customHeight="1">
      <c r="A85" s="882" t="str">
        <f t="shared" si="1"/>
        <v/>
      </c>
      <c r="B85" s="1887">
        <f>'VERİ GİRİŞİ'!A124</f>
        <v>0</v>
      </c>
      <c r="C85" s="1887"/>
      <c r="D85" s="1887"/>
      <c r="E85" s="1808">
        <f>'VERİ GİRİŞİ'!B124</f>
        <v>0</v>
      </c>
      <c r="F85" s="1808"/>
      <c r="G85" s="1808"/>
      <c r="H85" s="1808"/>
      <c r="I85" s="1808"/>
      <c r="J85" s="1808"/>
      <c r="K85" s="1808"/>
      <c r="L85" s="1808"/>
      <c r="M85" s="1808"/>
      <c r="N85" s="1808"/>
      <c r="O85" s="1808"/>
      <c r="P85" s="1808"/>
      <c r="Q85" s="1808"/>
      <c r="R85" s="1888">
        <f>'VERİ GİRİŞİ'!J124</f>
        <v>0</v>
      </c>
      <c r="S85" s="1889"/>
      <c r="T85" s="1889"/>
      <c r="U85" s="1889"/>
      <c r="V85" s="1890">
        <f>'VERİ GİRİŞİ'!K124</f>
        <v>0</v>
      </c>
      <c r="W85" s="1890"/>
      <c r="X85" s="1890"/>
      <c r="Y85" s="1890"/>
      <c r="Z85" s="1891"/>
      <c r="AA85" s="1147"/>
      <c r="AB85" s="1148"/>
      <c r="AC85" s="1148"/>
      <c r="AD85" s="1148"/>
      <c r="AE85" s="1149"/>
      <c r="AF85" s="1141"/>
      <c r="AG85" s="1142"/>
      <c r="AH85" s="1142"/>
      <c r="AI85" s="1142"/>
      <c r="AJ85" s="1142"/>
      <c r="AK85" s="1143"/>
      <c r="AL85" s="1141"/>
      <c r="AM85" s="1142"/>
      <c r="AN85" s="1142"/>
      <c r="AO85" s="1142"/>
      <c r="AP85" s="1142"/>
      <c r="AQ85" s="1142"/>
      <c r="AR85" s="1142"/>
      <c r="AS85" s="1142"/>
      <c r="AT85" s="1143"/>
      <c r="AU85" s="533"/>
      <c r="AV85" s="533"/>
      <c r="AW85" s="533"/>
      <c r="AX85" s="533"/>
      <c r="AY85" s="533"/>
      <c r="AZ85" s="533"/>
    </row>
    <row r="86" spans="1:52" ht="12.75" hidden="1" customHeight="1">
      <c r="A86" s="882" t="str">
        <f t="shared" si="1"/>
        <v/>
      </c>
      <c r="B86" s="1887">
        <f>'VERİ GİRİŞİ'!A125</f>
        <v>0</v>
      </c>
      <c r="C86" s="1887"/>
      <c r="D86" s="1887"/>
      <c r="E86" s="1808">
        <f>'VERİ GİRİŞİ'!B125</f>
        <v>0</v>
      </c>
      <c r="F86" s="1808"/>
      <c r="G86" s="1808"/>
      <c r="H86" s="1808"/>
      <c r="I86" s="1808"/>
      <c r="J86" s="1808"/>
      <c r="K86" s="1808"/>
      <c r="L86" s="1808"/>
      <c r="M86" s="1808"/>
      <c r="N86" s="1808"/>
      <c r="O86" s="1808"/>
      <c r="P86" s="1808"/>
      <c r="Q86" s="1808"/>
      <c r="R86" s="1888">
        <f>'VERİ GİRİŞİ'!J125</f>
        <v>0</v>
      </c>
      <c r="S86" s="1889"/>
      <c r="T86" s="1889"/>
      <c r="U86" s="1889"/>
      <c r="V86" s="1890">
        <f>'VERİ GİRİŞİ'!K125</f>
        <v>0</v>
      </c>
      <c r="W86" s="1890"/>
      <c r="X86" s="1890"/>
      <c r="Y86" s="1890"/>
      <c r="Z86" s="1891"/>
      <c r="AA86" s="1147"/>
      <c r="AB86" s="1148"/>
      <c r="AC86" s="1148"/>
      <c r="AD86" s="1148"/>
      <c r="AE86" s="1149"/>
      <c r="AF86" s="1141"/>
      <c r="AG86" s="1142"/>
      <c r="AH86" s="1142"/>
      <c r="AI86" s="1142"/>
      <c r="AJ86" s="1142"/>
      <c r="AK86" s="1143"/>
      <c r="AL86" s="1141"/>
      <c r="AM86" s="1142"/>
      <c r="AN86" s="1142"/>
      <c r="AO86" s="1142"/>
      <c r="AP86" s="1142"/>
      <c r="AQ86" s="1142"/>
      <c r="AR86" s="1142"/>
      <c r="AS86" s="1142"/>
      <c r="AT86" s="1143"/>
      <c r="AU86" s="533"/>
      <c r="AV86" s="533"/>
      <c r="AW86" s="533"/>
      <c r="AX86" s="533"/>
      <c r="AY86" s="533"/>
      <c r="AZ86" s="533"/>
    </row>
    <row r="87" spans="1:52" ht="12.75" hidden="1" customHeight="1">
      <c r="A87" s="882" t="str">
        <f t="shared" si="1"/>
        <v/>
      </c>
      <c r="B87" s="1887">
        <f>'VERİ GİRİŞİ'!A126</f>
        <v>0</v>
      </c>
      <c r="C87" s="1887"/>
      <c r="D87" s="1887"/>
      <c r="E87" s="1808">
        <f>'VERİ GİRİŞİ'!B126</f>
        <v>0</v>
      </c>
      <c r="F87" s="1808"/>
      <c r="G87" s="1808"/>
      <c r="H87" s="1808"/>
      <c r="I87" s="1808"/>
      <c r="J87" s="1808"/>
      <c r="K87" s="1808"/>
      <c r="L87" s="1808"/>
      <c r="M87" s="1808"/>
      <c r="N87" s="1808"/>
      <c r="O87" s="1808"/>
      <c r="P87" s="1808"/>
      <c r="Q87" s="1808"/>
      <c r="R87" s="1888">
        <f>'VERİ GİRİŞİ'!J126</f>
        <v>0</v>
      </c>
      <c r="S87" s="1889"/>
      <c r="T87" s="1889"/>
      <c r="U87" s="1889"/>
      <c r="V87" s="1890">
        <f>'VERİ GİRİŞİ'!K126</f>
        <v>0</v>
      </c>
      <c r="W87" s="1890"/>
      <c r="X87" s="1890"/>
      <c r="Y87" s="1890"/>
      <c r="Z87" s="1891"/>
      <c r="AA87" s="1147"/>
      <c r="AB87" s="1148"/>
      <c r="AC87" s="1148"/>
      <c r="AD87" s="1148"/>
      <c r="AE87" s="1149"/>
      <c r="AF87" s="1141"/>
      <c r="AG87" s="1142"/>
      <c r="AH87" s="1142"/>
      <c r="AI87" s="1142"/>
      <c r="AJ87" s="1142"/>
      <c r="AK87" s="1143"/>
      <c r="AL87" s="1141"/>
      <c r="AM87" s="1142"/>
      <c r="AN87" s="1142"/>
      <c r="AO87" s="1142"/>
      <c r="AP87" s="1142"/>
      <c r="AQ87" s="1142"/>
      <c r="AR87" s="1142"/>
      <c r="AS87" s="1142"/>
      <c r="AT87" s="1143"/>
      <c r="AU87" s="533"/>
      <c r="AV87" s="533"/>
      <c r="AW87" s="533"/>
      <c r="AX87" s="533"/>
      <c r="AY87" s="533"/>
      <c r="AZ87" s="533"/>
    </row>
    <row r="88" spans="1:52" ht="12.75" hidden="1" customHeight="1">
      <c r="A88" s="882" t="str">
        <f t="shared" si="1"/>
        <v/>
      </c>
      <c r="B88" s="1887">
        <f>'VERİ GİRİŞİ'!A127</f>
        <v>0</v>
      </c>
      <c r="C88" s="1887"/>
      <c r="D88" s="1887"/>
      <c r="E88" s="1808">
        <f>'VERİ GİRİŞİ'!B127</f>
        <v>0</v>
      </c>
      <c r="F88" s="1808"/>
      <c r="G88" s="1808"/>
      <c r="H88" s="1808"/>
      <c r="I88" s="1808"/>
      <c r="J88" s="1808"/>
      <c r="K88" s="1808"/>
      <c r="L88" s="1808"/>
      <c r="M88" s="1808"/>
      <c r="N88" s="1808"/>
      <c r="O88" s="1808"/>
      <c r="P88" s="1808"/>
      <c r="Q88" s="1808"/>
      <c r="R88" s="1888">
        <f>'VERİ GİRİŞİ'!J127</f>
        <v>0</v>
      </c>
      <c r="S88" s="1889"/>
      <c r="T88" s="1889"/>
      <c r="U88" s="1889"/>
      <c r="V88" s="1890">
        <f>'VERİ GİRİŞİ'!K127</f>
        <v>0</v>
      </c>
      <c r="W88" s="1890"/>
      <c r="X88" s="1890"/>
      <c r="Y88" s="1890"/>
      <c r="Z88" s="1891"/>
      <c r="AA88" s="1147"/>
      <c r="AB88" s="1148"/>
      <c r="AC88" s="1148"/>
      <c r="AD88" s="1148"/>
      <c r="AE88" s="1149"/>
      <c r="AF88" s="1141"/>
      <c r="AG88" s="1142"/>
      <c r="AH88" s="1142"/>
      <c r="AI88" s="1142"/>
      <c r="AJ88" s="1142"/>
      <c r="AK88" s="1143"/>
      <c r="AL88" s="1141"/>
      <c r="AM88" s="1142"/>
      <c r="AN88" s="1142"/>
      <c r="AO88" s="1142"/>
      <c r="AP88" s="1142"/>
      <c r="AQ88" s="1142"/>
      <c r="AR88" s="1142"/>
      <c r="AS88" s="1142"/>
      <c r="AT88" s="1143"/>
      <c r="AU88" s="533"/>
      <c r="AV88" s="533"/>
      <c r="AW88" s="533"/>
      <c r="AX88" s="533"/>
      <c r="AY88" s="533"/>
      <c r="AZ88" s="533"/>
    </row>
    <row r="89" spans="1:52" ht="12.75" hidden="1" customHeight="1">
      <c r="A89" s="882" t="str">
        <f t="shared" si="1"/>
        <v/>
      </c>
      <c r="B89" s="1887">
        <f>'VERİ GİRİŞİ'!A128</f>
        <v>0</v>
      </c>
      <c r="C89" s="1887"/>
      <c r="D89" s="1887"/>
      <c r="E89" s="1808">
        <f>'VERİ GİRİŞİ'!B128</f>
        <v>0</v>
      </c>
      <c r="F89" s="1808"/>
      <c r="G89" s="1808"/>
      <c r="H89" s="1808"/>
      <c r="I89" s="1808"/>
      <c r="J89" s="1808"/>
      <c r="K89" s="1808"/>
      <c r="L89" s="1808"/>
      <c r="M89" s="1808"/>
      <c r="N89" s="1808"/>
      <c r="O89" s="1808"/>
      <c r="P89" s="1808"/>
      <c r="Q89" s="1808"/>
      <c r="R89" s="1888">
        <f>'VERİ GİRİŞİ'!J128</f>
        <v>0</v>
      </c>
      <c r="S89" s="1889"/>
      <c r="T89" s="1889"/>
      <c r="U89" s="1889"/>
      <c r="V89" s="1890">
        <f>'VERİ GİRİŞİ'!K128</f>
        <v>0</v>
      </c>
      <c r="W89" s="1890"/>
      <c r="X89" s="1890"/>
      <c r="Y89" s="1890"/>
      <c r="Z89" s="1891"/>
      <c r="AA89" s="1147"/>
      <c r="AB89" s="1148"/>
      <c r="AC89" s="1148"/>
      <c r="AD89" s="1148"/>
      <c r="AE89" s="1149"/>
      <c r="AF89" s="1141"/>
      <c r="AG89" s="1142"/>
      <c r="AH89" s="1142"/>
      <c r="AI89" s="1142"/>
      <c r="AJ89" s="1142"/>
      <c r="AK89" s="1143"/>
      <c r="AL89" s="1141"/>
      <c r="AM89" s="1142"/>
      <c r="AN89" s="1142"/>
      <c r="AO89" s="1142"/>
      <c r="AP89" s="1142"/>
      <c r="AQ89" s="1142"/>
      <c r="AR89" s="1142"/>
      <c r="AS89" s="1142"/>
      <c r="AT89" s="1143"/>
      <c r="AU89" s="533"/>
      <c r="AV89" s="533"/>
      <c r="AW89" s="533"/>
      <c r="AX89" s="533"/>
      <c r="AY89" s="533"/>
      <c r="AZ89" s="533"/>
    </row>
    <row r="90" spans="1:52" ht="12.75" hidden="1" customHeight="1">
      <c r="A90" s="882" t="str">
        <f t="shared" si="1"/>
        <v/>
      </c>
      <c r="B90" s="1887">
        <f>'VERİ GİRİŞİ'!A129</f>
        <v>0</v>
      </c>
      <c r="C90" s="1887"/>
      <c r="D90" s="1887"/>
      <c r="E90" s="1808">
        <f>'VERİ GİRİŞİ'!B129</f>
        <v>0</v>
      </c>
      <c r="F90" s="1808"/>
      <c r="G90" s="1808"/>
      <c r="H90" s="1808"/>
      <c r="I90" s="1808"/>
      <c r="J90" s="1808"/>
      <c r="K90" s="1808"/>
      <c r="L90" s="1808"/>
      <c r="M90" s="1808"/>
      <c r="N90" s="1808"/>
      <c r="O90" s="1808"/>
      <c r="P90" s="1808"/>
      <c r="Q90" s="1808"/>
      <c r="R90" s="1888">
        <f>'VERİ GİRİŞİ'!J129</f>
        <v>0</v>
      </c>
      <c r="S90" s="1889"/>
      <c r="T90" s="1889"/>
      <c r="U90" s="1889"/>
      <c r="V90" s="1890">
        <f>'VERİ GİRİŞİ'!K129</f>
        <v>0</v>
      </c>
      <c r="W90" s="1890"/>
      <c r="X90" s="1890"/>
      <c r="Y90" s="1890"/>
      <c r="Z90" s="1891"/>
      <c r="AA90" s="1147"/>
      <c r="AB90" s="1148"/>
      <c r="AC90" s="1148"/>
      <c r="AD90" s="1148"/>
      <c r="AE90" s="1149"/>
      <c r="AF90" s="1141"/>
      <c r="AG90" s="1142"/>
      <c r="AH90" s="1142"/>
      <c r="AI90" s="1142"/>
      <c r="AJ90" s="1142"/>
      <c r="AK90" s="1143"/>
      <c r="AL90" s="1141"/>
      <c r="AM90" s="1142"/>
      <c r="AN90" s="1142"/>
      <c r="AO90" s="1142"/>
      <c r="AP90" s="1142"/>
      <c r="AQ90" s="1142"/>
      <c r="AR90" s="1142"/>
      <c r="AS90" s="1142"/>
      <c r="AT90" s="1143"/>
      <c r="AU90" s="533"/>
      <c r="AV90" s="533"/>
      <c r="AW90" s="533"/>
      <c r="AX90" s="533"/>
      <c r="AY90" s="533"/>
      <c r="AZ90" s="533"/>
    </row>
    <row r="91" spans="1:52" ht="12.75" hidden="1" customHeight="1">
      <c r="A91" s="882" t="str">
        <f t="shared" si="1"/>
        <v/>
      </c>
      <c r="B91" s="1887">
        <f>'VERİ GİRİŞİ'!A130</f>
        <v>0</v>
      </c>
      <c r="C91" s="1887"/>
      <c r="D91" s="1887"/>
      <c r="E91" s="1808">
        <f>'VERİ GİRİŞİ'!B130</f>
        <v>0</v>
      </c>
      <c r="F91" s="1808"/>
      <c r="G91" s="1808"/>
      <c r="H91" s="1808"/>
      <c r="I91" s="1808"/>
      <c r="J91" s="1808"/>
      <c r="K91" s="1808"/>
      <c r="L91" s="1808"/>
      <c r="M91" s="1808"/>
      <c r="N91" s="1808"/>
      <c r="O91" s="1808"/>
      <c r="P91" s="1808"/>
      <c r="Q91" s="1808"/>
      <c r="R91" s="1888">
        <f>'VERİ GİRİŞİ'!J130</f>
        <v>0</v>
      </c>
      <c r="S91" s="1889"/>
      <c r="T91" s="1889"/>
      <c r="U91" s="1889"/>
      <c r="V91" s="1890">
        <f>'VERİ GİRİŞİ'!K130</f>
        <v>0</v>
      </c>
      <c r="W91" s="1890"/>
      <c r="X91" s="1890"/>
      <c r="Y91" s="1890"/>
      <c r="Z91" s="1891"/>
      <c r="AA91" s="1147"/>
      <c r="AB91" s="1148"/>
      <c r="AC91" s="1148"/>
      <c r="AD91" s="1148"/>
      <c r="AE91" s="1149"/>
      <c r="AF91" s="1141"/>
      <c r="AG91" s="1142"/>
      <c r="AH91" s="1142"/>
      <c r="AI91" s="1142"/>
      <c r="AJ91" s="1142"/>
      <c r="AK91" s="1143"/>
      <c r="AL91" s="1141"/>
      <c r="AM91" s="1142"/>
      <c r="AN91" s="1142"/>
      <c r="AO91" s="1142"/>
      <c r="AP91" s="1142"/>
      <c r="AQ91" s="1142"/>
      <c r="AR91" s="1142"/>
      <c r="AS91" s="1142"/>
      <c r="AT91" s="1143"/>
      <c r="AU91" s="533"/>
      <c r="AV91" s="533"/>
      <c r="AW91" s="533"/>
      <c r="AX91" s="533"/>
      <c r="AY91" s="533"/>
      <c r="AZ91" s="533"/>
    </row>
    <row r="92" spans="1:52" ht="12.75" hidden="1" customHeight="1">
      <c r="A92" s="882" t="str">
        <f t="shared" si="1"/>
        <v/>
      </c>
      <c r="B92" s="1887">
        <f>'VERİ GİRİŞİ'!A131</f>
        <v>0</v>
      </c>
      <c r="C92" s="1887"/>
      <c r="D92" s="1887"/>
      <c r="E92" s="1808">
        <f>'VERİ GİRİŞİ'!B131</f>
        <v>0</v>
      </c>
      <c r="F92" s="1808"/>
      <c r="G92" s="1808"/>
      <c r="H92" s="1808"/>
      <c r="I92" s="1808"/>
      <c r="J92" s="1808"/>
      <c r="K92" s="1808"/>
      <c r="L92" s="1808"/>
      <c r="M92" s="1808"/>
      <c r="N92" s="1808"/>
      <c r="O92" s="1808"/>
      <c r="P92" s="1808"/>
      <c r="Q92" s="1808"/>
      <c r="R92" s="1888">
        <f>'VERİ GİRİŞİ'!J131</f>
        <v>0</v>
      </c>
      <c r="S92" s="1889"/>
      <c r="T92" s="1889"/>
      <c r="U92" s="1889"/>
      <c r="V92" s="1890">
        <f>'VERİ GİRİŞİ'!K131</f>
        <v>0</v>
      </c>
      <c r="W92" s="1890"/>
      <c r="X92" s="1890"/>
      <c r="Y92" s="1890"/>
      <c r="Z92" s="1891"/>
      <c r="AA92" s="1147"/>
      <c r="AB92" s="1148"/>
      <c r="AC92" s="1148"/>
      <c r="AD92" s="1148"/>
      <c r="AE92" s="1149"/>
      <c r="AF92" s="1141"/>
      <c r="AG92" s="1142"/>
      <c r="AH92" s="1142"/>
      <c r="AI92" s="1142"/>
      <c r="AJ92" s="1142"/>
      <c r="AK92" s="1143"/>
      <c r="AL92" s="1141"/>
      <c r="AM92" s="1142"/>
      <c r="AN92" s="1142"/>
      <c r="AO92" s="1142"/>
      <c r="AP92" s="1142"/>
      <c r="AQ92" s="1142"/>
      <c r="AR92" s="1142"/>
      <c r="AS92" s="1142"/>
      <c r="AT92" s="1143"/>
      <c r="AU92" s="533"/>
      <c r="AV92" s="533"/>
      <c r="AW92" s="533"/>
      <c r="AX92" s="533"/>
      <c r="AY92" s="533"/>
      <c r="AZ92" s="533"/>
    </row>
    <row r="93" spans="1:52" ht="12.75" hidden="1" customHeight="1">
      <c r="A93" s="882" t="str">
        <f t="shared" si="1"/>
        <v/>
      </c>
      <c r="B93" s="1887">
        <f>'VERİ GİRİŞİ'!A132</f>
        <v>0</v>
      </c>
      <c r="C93" s="1887"/>
      <c r="D93" s="1887"/>
      <c r="E93" s="1808">
        <f>'VERİ GİRİŞİ'!B132</f>
        <v>0</v>
      </c>
      <c r="F93" s="1808"/>
      <c r="G93" s="1808"/>
      <c r="H93" s="1808"/>
      <c r="I93" s="1808"/>
      <c r="J93" s="1808"/>
      <c r="K93" s="1808"/>
      <c r="L93" s="1808"/>
      <c r="M93" s="1808"/>
      <c r="N93" s="1808"/>
      <c r="O93" s="1808"/>
      <c r="P93" s="1808"/>
      <c r="Q93" s="1808"/>
      <c r="R93" s="1888">
        <f>'VERİ GİRİŞİ'!J132</f>
        <v>0</v>
      </c>
      <c r="S93" s="1889"/>
      <c r="T93" s="1889"/>
      <c r="U93" s="1889"/>
      <c r="V93" s="1890">
        <f>'VERİ GİRİŞİ'!K132</f>
        <v>0</v>
      </c>
      <c r="W93" s="1890"/>
      <c r="X93" s="1890"/>
      <c r="Y93" s="1890"/>
      <c r="Z93" s="1891"/>
      <c r="AA93" s="1147"/>
      <c r="AB93" s="1148"/>
      <c r="AC93" s="1148"/>
      <c r="AD93" s="1148"/>
      <c r="AE93" s="1149"/>
      <c r="AF93" s="1141"/>
      <c r="AG93" s="1142"/>
      <c r="AH93" s="1142"/>
      <c r="AI93" s="1142"/>
      <c r="AJ93" s="1142"/>
      <c r="AK93" s="1143"/>
      <c r="AL93" s="1141"/>
      <c r="AM93" s="1142"/>
      <c r="AN93" s="1142"/>
      <c r="AO93" s="1142"/>
      <c r="AP93" s="1142"/>
      <c r="AQ93" s="1142"/>
      <c r="AR93" s="1142"/>
      <c r="AS93" s="1142"/>
      <c r="AT93" s="1143"/>
      <c r="AU93" s="533"/>
      <c r="AV93" s="533"/>
      <c r="AW93" s="533"/>
      <c r="AX93" s="533"/>
      <c r="AY93" s="533"/>
      <c r="AZ93" s="533"/>
    </row>
    <row r="94" spans="1:52" ht="12.75" hidden="1" customHeight="1">
      <c r="A94" s="882" t="str">
        <f t="shared" si="1"/>
        <v/>
      </c>
      <c r="B94" s="1887">
        <f>'VERİ GİRİŞİ'!A133</f>
        <v>0</v>
      </c>
      <c r="C94" s="1887"/>
      <c r="D94" s="1887"/>
      <c r="E94" s="1808">
        <f>'VERİ GİRİŞİ'!B133</f>
        <v>0</v>
      </c>
      <c r="F94" s="1808"/>
      <c r="G94" s="1808"/>
      <c r="H94" s="1808"/>
      <c r="I94" s="1808"/>
      <c r="J94" s="1808"/>
      <c r="K94" s="1808"/>
      <c r="L94" s="1808"/>
      <c r="M94" s="1808"/>
      <c r="N94" s="1808"/>
      <c r="O94" s="1808"/>
      <c r="P94" s="1808"/>
      <c r="Q94" s="1808"/>
      <c r="R94" s="1888">
        <f>'VERİ GİRİŞİ'!J133</f>
        <v>0</v>
      </c>
      <c r="S94" s="1889"/>
      <c r="T94" s="1889"/>
      <c r="U94" s="1889"/>
      <c r="V94" s="1890">
        <f>'VERİ GİRİŞİ'!K133</f>
        <v>0</v>
      </c>
      <c r="W94" s="1890"/>
      <c r="X94" s="1890"/>
      <c r="Y94" s="1890"/>
      <c r="Z94" s="1891"/>
      <c r="AA94" s="1147"/>
      <c r="AB94" s="1148"/>
      <c r="AC94" s="1148"/>
      <c r="AD94" s="1148"/>
      <c r="AE94" s="1149"/>
      <c r="AF94" s="1141"/>
      <c r="AG94" s="1142"/>
      <c r="AH94" s="1142"/>
      <c r="AI94" s="1142"/>
      <c r="AJ94" s="1142"/>
      <c r="AK94" s="1143"/>
      <c r="AL94" s="1141"/>
      <c r="AM94" s="1142"/>
      <c r="AN94" s="1142"/>
      <c r="AO94" s="1142"/>
      <c r="AP94" s="1142"/>
      <c r="AQ94" s="1142"/>
      <c r="AR94" s="1142"/>
      <c r="AS94" s="1142"/>
      <c r="AT94" s="1143"/>
      <c r="AU94" s="533"/>
      <c r="AV94" s="533"/>
      <c r="AW94" s="533"/>
      <c r="AX94" s="533"/>
      <c r="AY94" s="533"/>
      <c r="AZ94" s="533"/>
    </row>
    <row r="95" spans="1:52" ht="12.75" hidden="1" customHeight="1">
      <c r="A95" s="882" t="str">
        <f t="shared" si="1"/>
        <v/>
      </c>
      <c r="B95" s="1887">
        <f>'VERİ GİRİŞİ'!A134</f>
        <v>0</v>
      </c>
      <c r="C95" s="1887"/>
      <c r="D95" s="1887"/>
      <c r="E95" s="1808">
        <f>'VERİ GİRİŞİ'!B134</f>
        <v>0</v>
      </c>
      <c r="F95" s="1808"/>
      <c r="G95" s="1808"/>
      <c r="H95" s="1808"/>
      <c r="I95" s="1808"/>
      <c r="J95" s="1808"/>
      <c r="K95" s="1808"/>
      <c r="L95" s="1808"/>
      <c r="M95" s="1808"/>
      <c r="N95" s="1808"/>
      <c r="O95" s="1808"/>
      <c r="P95" s="1808"/>
      <c r="Q95" s="1808"/>
      <c r="R95" s="1888">
        <f>'VERİ GİRİŞİ'!J134</f>
        <v>0</v>
      </c>
      <c r="S95" s="1889"/>
      <c r="T95" s="1889"/>
      <c r="U95" s="1889"/>
      <c r="V95" s="1890">
        <f>'VERİ GİRİŞİ'!K134</f>
        <v>0</v>
      </c>
      <c r="W95" s="1890"/>
      <c r="X95" s="1890"/>
      <c r="Y95" s="1890"/>
      <c r="Z95" s="1891"/>
      <c r="AA95" s="1147"/>
      <c r="AB95" s="1148"/>
      <c r="AC95" s="1148"/>
      <c r="AD95" s="1148"/>
      <c r="AE95" s="1149"/>
      <c r="AF95" s="1141"/>
      <c r="AG95" s="1142"/>
      <c r="AH95" s="1142"/>
      <c r="AI95" s="1142"/>
      <c r="AJ95" s="1142"/>
      <c r="AK95" s="1143"/>
      <c r="AL95" s="1141"/>
      <c r="AM95" s="1142"/>
      <c r="AN95" s="1142"/>
      <c r="AO95" s="1142"/>
      <c r="AP95" s="1142"/>
      <c r="AQ95" s="1142"/>
      <c r="AR95" s="1142"/>
      <c r="AS95" s="1142"/>
      <c r="AT95" s="1143"/>
      <c r="AU95" s="533"/>
      <c r="AV95" s="533"/>
      <c r="AW95" s="533"/>
      <c r="AX95" s="533"/>
      <c r="AY95" s="533"/>
      <c r="AZ95" s="533"/>
    </row>
    <row r="96" spans="1:52" ht="12.75" hidden="1" customHeight="1">
      <c r="A96" s="882" t="str">
        <f t="shared" si="1"/>
        <v/>
      </c>
      <c r="B96" s="1887">
        <f>'VERİ GİRİŞİ'!A135</f>
        <v>0</v>
      </c>
      <c r="C96" s="1887"/>
      <c r="D96" s="1887"/>
      <c r="E96" s="1808">
        <f>'VERİ GİRİŞİ'!B135</f>
        <v>0</v>
      </c>
      <c r="F96" s="1808"/>
      <c r="G96" s="1808"/>
      <c r="H96" s="1808"/>
      <c r="I96" s="1808"/>
      <c r="J96" s="1808"/>
      <c r="K96" s="1808"/>
      <c r="L96" s="1808"/>
      <c r="M96" s="1808"/>
      <c r="N96" s="1808"/>
      <c r="O96" s="1808"/>
      <c r="P96" s="1808"/>
      <c r="Q96" s="1808"/>
      <c r="R96" s="1888">
        <f>'VERİ GİRİŞİ'!J135</f>
        <v>0</v>
      </c>
      <c r="S96" s="1889"/>
      <c r="T96" s="1889"/>
      <c r="U96" s="1889"/>
      <c r="V96" s="1890">
        <f>'VERİ GİRİŞİ'!K135</f>
        <v>0</v>
      </c>
      <c r="W96" s="1890"/>
      <c r="X96" s="1890"/>
      <c r="Y96" s="1890"/>
      <c r="Z96" s="1891"/>
      <c r="AA96" s="1147"/>
      <c r="AB96" s="1148"/>
      <c r="AC96" s="1148"/>
      <c r="AD96" s="1148"/>
      <c r="AE96" s="1149"/>
      <c r="AF96" s="1141"/>
      <c r="AG96" s="1142"/>
      <c r="AH96" s="1142"/>
      <c r="AI96" s="1142"/>
      <c r="AJ96" s="1142"/>
      <c r="AK96" s="1143"/>
      <c r="AL96" s="1141"/>
      <c r="AM96" s="1142"/>
      <c r="AN96" s="1142"/>
      <c r="AO96" s="1142"/>
      <c r="AP96" s="1142"/>
      <c r="AQ96" s="1142"/>
      <c r="AR96" s="1142"/>
      <c r="AS96" s="1142"/>
      <c r="AT96" s="1143"/>
      <c r="AU96" s="533"/>
      <c r="AV96" s="533"/>
      <c r="AW96" s="533"/>
      <c r="AX96" s="533"/>
      <c r="AY96" s="533"/>
      <c r="AZ96" s="533"/>
    </row>
    <row r="97" spans="1:52" ht="12.75" hidden="1" customHeight="1">
      <c r="A97" s="882" t="str">
        <f t="shared" si="1"/>
        <v/>
      </c>
      <c r="B97" s="1887">
        <f>'VERİ GİRİŞİ'!A136</f>
        <v>0</v>
      </c>
      <c r="C97" s="1887"/>
      <c r="D97" s="1887"/>
      <c r="E97" s="1808">
        <f>'VERİ GİRİŞİ'!B136</f>
        <v>0</v>
      </c>
      <c r="F97" s="1808"/>
      <c r="G97" s="1808"/>
      <c r="H97" s="1808"/>
      <c r="I97" s="1808"/>
      <c r="J97" s="1808"/>
      <c r="K97" s="1808"/>
      <c r="L97" s="1808"/>
      <c r="M97" s="1808"/>
      <c r="N97" s="1808"/>
      <c r="O97" s="1808"/>
      <c r="P97" s="1808"/>
      <c r="Q97" s="1808"/>
      <c r="R97" s="1888">
        <f>'VERİ GİRİŞİ'!J136</f>
        <v>0</v>
      </c>
      <c r="S97" s="1889"/>
      <c r="T97" s="1889"/>
      <c r="U97" s="1889"/>
      <c r="V97" s="1890">
        <f>'VERİ GİRİŞİ'!K136</f>
        <v>0</v>
      </c>
      <c r="W97" s="1890"/>
      <c r="X97" s="1890"/>
      <c r="Y97" s="1890"/>
      <c r="Z97" s="1891"/>
      <c r="AA97" s="1147"/>
      <c r="AB97" s="1148"/>
      <c r="AC97" s="1148"/>
      <c r="AD97" s="1148"/>
      <c r="AE97" s="1149"/>
      <c r="AF97" s="1141"/>
      <c r="AG97" s="1142"/>
      <c r="AH97" s="1142"/>
      <c r="AI97" s="1142"/>
      <c r="AJ97" s="1142"/>
      <c r="AK97" s="1143"/>
      <c r="AL97" s="1141"/>
      <c r="AM97" s="1142"/>
      <c r="AN97" s="1142"/>
      <c r="AO97" s="1142"/>
      <c r="AP97" s="1142"/>
      <c r="AQ97" s="1142"/>
      <c r="AR97" s="1142"/>
      <c r="AS97" s="1142"/>
      <c r="AT97" s="1143"/>
      <c r="AU97" s="533"/>
      <c r="AV97" s="533"/>
      <c r="AW97" s="533"/>
      <c r="AX97" s="533"/>
      <c r="AY97" s="533"/>
      <c r="AZ97" s="533"/>
    </row>
    <row r="98" spans="1:52" ht="12.75" hidden="1" customHeight="1">
      <c r="A98" s="882" t="str">
        <f t="shared" si="1"/>
        <v/>
      </c>
      <c r="B98" s="1887">
        <f>'VERİ GİRİŞİ'!A137</f>
        <v>0</v>
      </c>
      <c r="C98" s="1887"/>
      <c r="D98" s="1887"/>
      <c r="E98" s="1808">
        <f>'VERİ GİRİŞİ'!B137</f>
        <v>0</v>
      </c>
      <c r="F98" s="1808"/>
      <c r="G98" s="1808"/>
      <c r="H98" s="1808"/>
      <c r="I98" s="1808"/>
      <c r="J98" s="1808"/>
      <c r="K98" s="1808"/>
      <c r="L98" s="1808"/>
      <c r="M98" s="1808"/>
      <c r="N98" s="1808"/>
      <c r="O98" s="1808"/>
      <c r="P98" s="1808"/>
      <c r="Q98" s="1808"/>
      <c r="R98" s="1888">
        <f>'VERİ GİRİŞİ'!J137</f>
        <v>0</v>
      </c>
      <c r="S98" s="1889"/>
      <c r="T98" s="1889"/>
      <c r="U98" s="1889"/>
      <c r="V98" s="1890">
        <f>'VERİ GİRİŞİ'!K137</f>
        <v>0</v>
      </c>
      <c r="W98" s="1890"/>
      <c r="X98" s="1890"/>
      <c r="Y98" s="1890"/>
      <c r="Z98" s="1891"/>
      <c r="AA98" s="1147"/>
      <c r="AB98" s="1148"/>
      <c r="AC98" s="1148"/>
      <c r="AD98" s="1148"/>
      <c r="AE98" s="1149"/>
      <c r="AF98" s="1141"/>
      <c r="AG98" s="1142"/>
      <c r="AH98" s="1142"/>
      <c r="AI98" s="1142"/>
      <c r="AJ98" s="1142"/>
      <c r="AK98" s="1143"/>
      <c r="AL98" s="1141"/>
      <c r="AM98" s="1142"/>
      <c r="AN98" s="1142"/>
      <c r="AO98" s="1142"/>
      <c r="AP98" s="1142"/>
      <c r="AQ98" s="1142"/>
      <c r="AR98" s="1142"/>
      <c r="AS98" s="1142"/>
      <c r="AT98" s="1143"/>
      <c r="AU98" s="533"/>
      <c r="AV98" s="533"/>
      <c r="AW98" s="533"/>
      <c r="AX98" s="533"/>
      <c r="AY98" s="533"/>
      <c r="AZ98" s="533"/>
    </row>
    <row r="99" spans="1:52" ht="12.75" hidden="1" customHeight="1">
      <c r="A99" s="882" t="str">
        <f t="shared" si="1"/>
        <v/>
      </c>
      <c r="B99" s="1887">
        <f>'VERİ GİRİŞİ'!A138</f>
        <v>0</v>
      </c>
      <c r="C99" s="1887"/>
      <c r="D99" s="1887"/>
      <c r="E99" s="1808">
        <f>'VERİ GİRİŞİ'!B138</f>
        <v>0</v>
      </c>
      <c r="F99" s="1808"/>
      <c r="G99" s="1808"/>
      <c r="H99" s="1808"/>
      <c r="I99" s="1808"/>
      <c r="J99" s="1808"/>
      <c r="K99" s="1808"/>
      <c r="L99" s="1808"/>
      <c r="M99" s="1808"/>
      <c r="N99" s="1808"/>
      <c r="O99" s="1808"/>
      <c r="P99" s="1808"/>
      <c r="Q99" s="1808"/>
      <c r="R99" s="1888">
        <f>'VERİ GİRİŞİ'!J138</f>
        <v>0</v>
      </c>
      <c r="S99" s="1889"/>
      <c r="T99" s="1889"/>
      <c r="U99" s="1889"/>
      <c r="V99" s="1890">
        <f>'VERİ GİRİŞİ'!K138</f>
        <v>0</v>
      </c>
      <c r="W99" s="1890"/>
      <c r="X99" s="1890"/>
      <c r="Y99" s="1890"/>
      <c r="Z99" s="1891"/>
      <c r="AA99" s="1147"/>
      <c r="AB99" s="1148"/>
      <c r="AC99" s="1148"/>
      <c r="AD99" s="1148"/>
      <c r="AE99" s="1149"/>
      <c r="AF99" s="1141"/>
      <c r="AG99" s="1142"/>
      <c r="AH99" s="1142"/>
      <c r="AI99" s="1142"/>
      <c r="AJ99" s="1142"/>
      <c r="AK99" s="1143"/>
      <c r="AL99" s="1141"/>
      <c r="AM99" s="1142"/>
      <c r="AN99" s="1142"/>
      <c r="AO99" s="1142"/>
      <c r="AP99" s="1142"/>
      <c r="AQ99" s="1142"/>
      <c r="AR99" s="1142"/>
      <c r="AS99" s="1142"/>
      <c r="AT99" s="1143"/>
      <c r="AU99" s="533"/>
      <c r="AV99" s="533"/>
      <c r="AW99" s="533"/>
      <c r="AX99" s="533"/>
      <c r="AY99" s="533"/>
      <c r="AZ99" s="533"/>
    </row>
    <row r="100" spans="1:52" ht="12.75" hidden="1" customHeight="1">
      <c r="A100" s="882" t="str">
        <f t="shared" si="1"/>
        <v/>
      </c>
      <c r="B100" s="1887">
        <f>'VERİ GİRİŞİ'!A139</f>
        <v>0</v>
      </c>
      <c r="C100" s="1887"/>
      <c r="D100" s="1887"/>
      <c r="E100" s="1808">
        <f>'VERİ GİRİŞİ'!B139</f>
        <v>0</v>
      </c>
      <c r="F100" s="1808"/>
      <c r="G100" s="1808"/>
      <c r="H100" s="1808"/>
      <c r="I100" s="1808"/>
      <c r="J100" s="1808"/>
      <c r="K100" s="1808"/>
      <c r="L100" s="1808"/>
      <c r="M100" s="1808"/>
      <c r="N100" s="1808"/>
      <c r="O100" s="1808"/>
      <c r="P100" s="1808"/>
      <c r="Q100" s="1808"/>
      <c r="R100" s="1888">
        <f>'VERİ GİRİŞİ'!J139</f>
        <v>0</v>
      </c>
      <c r="S100" s="1889"/>
      <c r="T100" s="1889"/>
      <c r="U100" s="1889"/>
      <c r="V100" s="1890">
        <f>'VERİ GİRİŞİ'!K139</f>
        <v>0</v>
      </c>
      <c r="W100" s="1890"/>
      <c r="X100" s="1890"/>
      <c r="Y100" s="1890"/>
      <c r="Z100" s="1891"/>
      <c r="AA100" s="1147"/>
      <c r="AB100" s="1148"/>
      <c r="AC100" s="1148"/>
      <c r="AD100" s="1148"/>
      <c r="AE100" s="1149"/>
      <c r="AF100" s="1141"/>
      <c r="AG100" s="1142"/>
      <c r="AH100" s="1142"/>
      <c r="AI100" s="1142"/>
      <c r="AJ100" s="1142"/>
      <c r="AK100" s="1143"/>
      <c r="AL100" s="1141"/>
      <c r="AM100" s="1142"/>
      <c r="AN100" s="1142"/>
      <c r="AO100" s="1142"/>
      <c r="AP100" s="1142"/>
      <c r="AQ100" s="1142"/>
      <c r="AR100" s="1142"/>
      <c r="AS100" s="1142"/>
      <c r="AT100" s="1143"/>
      <c r="AU100" s="533"/>
      <c r="AV100" s="533"/>
      <c r="AW100" s="533"/>
      <c r="AX100" s="533"/>
      <c r="AY100" s="533"/>
      <c r="AZ100" s="533"/>
    </row>
    <row r="101" spans="1:52" ht="12.75" hidden="1" customHeight="1">
      <c r="A101" s="882" t="str">
        <f t="shared" si="1"/>
        <v/>
      </c>
      <c r="B101" s="1887">
        <f>'VERİ GİRİŞİ'!A140</f>
        <v>0</v>
      </c>
      <c r="C101" s="1887"/>
      <c r="D101" s="1887"/>
      <c r="E101" s="1808">
        <f>'VERİ GİRİŞİ'!B140</f>
        <v>0</v>
      </c>
      <c r="F101" s="1808"/>
      <c r="G101" s="1808"/>
      <c r="H101" s="1808"/>
      <c r="I101" s="1808"/>
      <c r="J101" s="1808"/>
      <c r="K101" s="1808"/>
      <c r="L101" s="1808"/>
      <c r="M101" s="1808"/>
      <c r="N101" s="1808"/>
      <c r="O101" s="1808"/>
      <c r="P101" s="1808"/>
      <c r="Q101" s="1808"/>
      <c r="R101" s="1888">
        <f>'VERİ GİRİŞİ'!J140</f>
        <v>0</v>
      </c>
      <c r="S101" s="1889"/>
      <c r="T101" s="1889"/>
      <c r="U101" s="1889"/>
      <c r="V101" s="1890">
        <f>'VERİ GİRİŞİ'!K140</f>
        <v>0</v>
      </c>
      <c r="W101" s="1890"/>
      <c r="X101" s="1890"/>
      <c r="Y101" s="1890"/>
      <c r="Z101" s="1891"/>
      <c r="AA101" s="1147"/>
      <c r="AB101" s="1148"/>
      <c r="AC101" s="1148"/>
      <c r="AD101" s="1148"/>
      <c r="AE101" s="1149"/>
      <c r="AF101" s="1141"/>
      <c r="AG101" s="1142"/>
      <c r="AH101" s="1142"/>
      <c r="AI101" s="1142"/>
      <c r="AJ101" s="1142"/>
      <c r="AK101" s="1143"/>
      <c r="AL101" s="1141"/>
      <c r="AM101" s="1142"/>
      <c r="AN101" s="1142"/>
      <c r="AO101" s="1142"/>
      <c r="AP101" s="1142"/>
      <c r="AQ101" s="1142"/>
      <c r="AR101" s="1142"/>
      <c r="AS101" s="1142"/>
      <c r="AT101" s="1143"/>
      <c r="AU101" s="533"/>
      <c r="AV101" s="533"/>
      <c r="AW101" s="533"/>
      <c r="AX101" s="533"/>
      <c r="AY101" s="533"/>
      <c r="AZ101" s="533"/>
    </row>
    <row r="102" spans="1:52" ht="12.75" hidden="1" customHeight="1">
      <c r="A102" s="882" t="str">
        <f t="shared" si="1"/>
        <v/>
      </c>
      <c r="B102" s="1887">
        <f>'VERİ GİRİŞİ'!A141</f>
        <v>0</v>
      </c>
      <c r="C102" s="1887"/>
      <c r="D102" s="1887"/>
      <c r="E102" s="1808">
        <f>'VERİ GİRİŞİ'!B141</f>
        <v>0</v>
      </c>
      <c r="F102" s="1808"/>
      <c r="G102" s="1808"/>
      <c r="H102" s="1808"/>
      <c r="I102" s="1808"/>
      <c r="J102" s="1808"/>
      <c r="K102" s="1808"/>
      <c r="L102" s="1808"/>
      <c r="M102" s="1808"/>
      <c r="N102" s="1808"/>
      <c r="O102" s="1808"/>
      <c r="P102" s="1808"/>
      <c r="Q102" s="1808"/>
      <c r="R102" s="1888">
        <f>'VERİ GİRİŞİ'!J141</f>
        <v>0</v>
      </c>
      <c r="S102" s="1889"/>
      <c r="T102" s="1889"/>
      <c r="U102" s="1889"/>
      <c r="V102" s="1890">
        <f>'VERİ GİRİŞİ'!K141</f>
        <v>0</v>
      </c>
      <c r="W102" s="1890"/>
      <c r="X102" s="1890"/>
      <c r="Y102" s="1890"/>
      <c r="Z102" s="1891"/>
      <c r="AA102" s="1147"/>
      <c r="AB102" s="1148"/>
      <c r="AC102" s="1148"/>
      <c r="AD102" s="1148"/>
      <c r="AE102" s="1149"/>
      <c r="AF102" s="1141"/>
      <c r="AG102" s="1142"/>
      <c r="AH102" s="1142"/>
      <c r="AI102" s="1142"/>
      <c r="AJ102" s="1142"/>
      <c r="AK102" s="1143"/>
      <c r="AL102" s="1141"/>
      <c r="AM102" s="1142"/>
      <c r="AN102" s="1142"/>
      <c r="AO102" s="1142"/>
      <c r="AP102" s="1142"/>
      <c r="AQ102" s="1142"/>
      <c r="AR102" s="1142"/>
      <c r="AS102" s="1142"/>
      <c r="AT102" s="1143"/>
      <c r="AU102" s="533"/>
      <c r="AV102" s="533"/>
      <c r="AW102" s="533"/>
      <c r="AX102" s="533"/>
      <c r="AY102" s="533"/>
      <c r="AZ102" s="533"/>
    </row>
    <row r="103" spans="1:52" ht="12.75" hidden="1" customHeight="1">
      <c r="A103" s="882">
        <v>1</v>
      </c>
      <c r="B103" s="1898">
        <f>'VERİ GİRİŞİ'!A142</f>
        <v>0</v>
      </c>
      <c r="C103" s="1898"/>
      <c r="D103" s="1898"/>
      <c r="E103" s="1899">
        <f>'VERİ GİRİŞİ'!B142</f>
        <v>0</v>
      </c>
      <c r="F103" s="1899"/>
      <c r="G103" s="1899"/>
      <c r="H103" s="1899"/>
      <c r="I103" s="1899"/>
      <c r="J103" s="1899"/>
      <c r="K103" s="1899"/>
      <c r="L103" s="1899"/>
      <c r="M103" s="1899"/>
      <c r="N103" s="1899"/>
      <c r="O103" s="1899"/>
      <c r="P103" s="1899"/>
      <c r="Q103" s="1899"/>
      <c r="R103" s="1900">
        <f>'VERİ GİRİŞİ'!J142</f>
        <v>0</v>
      </c>
      <c r="S103" s="1901"/>
      <c r="T103" s="1901"/>
      <c r="U103" s="1901"/>
      <c r="V103" s="1902">
        <f>'VERİ GİRİŞİ'!K142</f>
        <v>0</v>
      </c>
      <c r="W103" s="1902"/>
      <c r="X103" s="1902"/>
      <c r="Y103" s="1902"/>
      <c r="Z103" s="1903"/>
      <c r="AA103" s="1150"/>
      <c r="AB103" s="1151"/>
      <c r="AC103" s="1151"/>
      <c r="AD103" s="1151"/>
      <c r="AE103" s="1152"/>
      <c r="AF103" s="1144"/>
      <c r="AG103" s="1145"/>
      <c r="AH103" s="1145"/>
      <c r="AI103" s="1145"/>
      <c r="AJ103" s="1145"/>
      <c r="AK103" s="1146"/>
      <c r="AL103" s="1144"/>
      <c r="AM103" s="1145"/>
      <c r="AN103" s="1145"/>
      <c r="AO103" s="1145"/>
      <c r="AP103" s="1145"/>
      <c r="AQ103" s="1145"/>
      <c r="AR103" s="1145"/>
      <c r="AS103" s="1145"/>
      <c r="AT103" s="1146"/>
      <c r="AU103" s="533"/>
      <c r="AV103" s="533"/>
      <c r="AW103" s="533"/>
      <c r="AX103" s="533"/>
      <c r="AY103" s="533"/>
      <c r="AZ103" s="533"/>
    </row>
    <row r="104" spans="1:52" ht="3.75" customHeight="1">
      <c r="A104" s="53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533"/>
      <c r="AV104" s="533"/>
      <c r="AW104" s="533"/>
      <c r="AX104" s="533"/>
      <c r="AY104" s="533"/>
      <c r="AZ104" s="533"/>
    </row>
    <row r="105" spans="1:52" ht="4.5" customHeight="1">
      <c r="A105" s="53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533"/>
      <c r="AV105" s="533"/>
      <c r="AW105" s="533"/>
      <c r="AX105" s="533"/>
      <c r="AY105" s="533"/>
      <c r="AZ105" s="533"/>
    </row>
    <row r="106" spans="1:52" ht="15">
      <c r="A106" s="533"/>
      <c r="B106" s="1934" t="str">
        <f>'VERİ GİRİŞİ'!B29</f>
        <v>T.C.</v>
      </c>
      <c r="C106" s="1934"/>
      <c r="D106" s="1934"/>
      <c r="E106" s="1934"/>
      <c r="F106" s="1934"/>
      <c r="G106" s="1934"/>
      <c r="H106" s="1934"/>
      <c r="I106" s="1934"/>
      <c r="J106" s="1934"/>
      <c r="K106" s="1934"/>
      <c r="L106" s="1934"/>
      <c r="M106" s="1934"/>
      <c r="N106" s="1934"/>
      <c r="O106" s="1934"/>
      <c r="P106" s="1934"/>
      <c r="Q106" s="1934"/>
      <c r="R106" s="1934"/>
      <c r="S106" s="1934"/>
      <c r="T106" s="1934"/>
      <c r="U106" s="1934"/>
      <c r="V106" s="1934"/>
      <c r="W106" s="1934"/>
      <c r="X106" s="1934"/>
      <c r="Y106" s="1934"/>
      <c r="Z106" s="1934"/>
      <c r="AA106" s="1934"/>
      <c r="AB106" s="1934"/>
      <c r="AC106" s="1934"/>
      <c r="AD106" s="1934"/>
      <c r="AE106" s="1934"/>
      <c r="AF106" s="1934"/>
      <c r="AG106" s="1934"/>
      <c r="AH106" s="1934"/>
      <c r="AI106" s="1934"/>
      <c r="AJ106" s="1934"/>
      <c r="AK106" s="1934"/>
      <c r="AL106" s="1934"/>
      <c r="AM106" s="1934"/>
      <c r="AN106" s="1934"/>
      <c r="AO106" s="1934"/>
      <c r="AP106" s="1934"/>
      <c r="AQ106" s="1934"/>
      <c r="AR106" s="1934"/>
      <c r="AS106" s="1934"/>
      <c r="AT106" s="1934"/>
      <c r="AU106" s="533"/>
      <c r="AV106" s="533"/>
      <c r="AW106" s="533"/>
      <c r="AX106" s="533"/>
      <c r="AY106" s="533"/>
      <c r="AZ106" s="533"/>
    </row>
    <row r="107" spans="1:52" ht="15">
      <c r="A107" s="533"/>
      <c r="B107" s="1934" t="str">
        <f>'VERİ GİRİŞİ'!B30</f>
        <v>KARATAY KAYMAKAMLIĞI</v>
      </c>
      <c r="C107" s="1934"/>
      <c r="D107" s="1934"/>
      <c r="E107" s="1934"/>
      <c r="F107" s="1934"/>
      <c r="G107" s="1934"/>
      <c r="H107" s="1934"/>
      <c r="I107" s="1934"/>
      <c r="J107" s="1934"/>
      <c r="K107" s="1934"/>
      <c r="L107" s="1934"/>
      <c r="M107" s="1934"/>
      <c r="N107" s="1934"/>
      <c r="O107" s="1934"/>
      <c r="P107" s="1934"/>
      <c r="Q107" s="1934"/>
      <c r="R107" s="1934"/>
      <c r="S107" s="1934"/>
      <c r="T107" s="1934"/>
      <c r="U107" s="1934"/>
      <c r="V107" s="1934"/>
      <c r="W107" s="1934"/>
      <c r="X107" s="1934"/>
      <c r="Y107" s="1934"/>
      <c r="Z107" s="1934"/>
      <c r="AA107" s="1934"/>
      <c r="AB107" s="1934"/>
      <c r="AC107" s="1934"/>
      <c r="AD107" s="1934"/>
      <c r="AE107" s="1934"/>
      <c r="AF107" s="1934"/>
      <c r="AG107" s="1934"/>
      <c r="AH107" s="1934"/>
      <c r="AI107" s="1934"/>
      <c r="AJ107" s="1934"/>
      <c r="AK107" s="1934"/>
      <c r="AL107" s="1934"/>
      <c r="AM107" s="1934"/>
      <c r="AN107" s="1934"/>
      <c r="AO107" s="1934"/>
      <c r="AP107" s="1934"/>
      <c r="AQ107" s="1934"/>
      <c r="AR107" s="1934"/>
      <c r="AS107" s="1934"/>
      <c r="AT107" s="1934"/>
      <c r="AU107" s="533"/>
      <c r="AV107" s="533"/>
      <c r="AW107" s="533"/>
      <c r="AX107" s="533"/>
      <c r="AY107" s="533"/>
      <c r="AZ107" s="533"/>
    </row>
    <row r="108" spans="1:52" ht="15">
      <c r="A108" s="533"/>
      <c r="B108" s="1934" t="str">
        <f>'VERİ GİRİŞİ'!B31</f>
        <v>Zeliha Seymen İlkokulu Müdürlüğü</v>
      </c>
      <c r="C108" s="1934"/>
      <c r="D108" s="1934"/>
      <c r="E108" s="1934"/>
      <c r="F108" s="1934"/>
      <c r="G108" s="1934"/>
      <c r="H108" s="1934"/>
      <c r="I108" s="1934"/>
      <c r="J108" s="1934"/>
      <c r="K108" s="1934"/>
      <c r="L108" s="1934"/>
      <c r="M108" s="1934"/>
      <c r="N108" s="1934"/>
      <c r="O108" s="1934"/>
      <c r="P108" s="1934"/>
      <c r="Q108" s="1934"/>
      <c r="R108" s="1934"/>
      <c r="S108" s="1934"/>
      <c r="T108" s="1934"/>
      <c r="U108" s="1934"/>
      <c r="V108" s="1934"/>
      <c r="W108" s="1934"/>
      <c r="X108" s="1934"/>
      <c r="Y108" s="1934"/>
      <c r="Z108" s="1934"/>
      <c r="AA108" s="1934"/>
      <c r="AB108" s="1934"/>
      <c r="AC108" s="1934"/>
      <c r="AD108" s="1934"/>
      <c r="AE108" s="1934"/>
      <c r="AF108" s="1934"/>
      <c r="AG108" s="1934"/>
      <c r="AH108" s="1934"/>
      <c r="AI108" s="1934"/>
      <c r="AJ108" s="1934"/>
      <c r="AK108" s="1934"/>
      <c r="AL108" s="1934"/>
      <c r="AM108" s="1934"/>
      <c r="AN108" s="1934"/>
      <c r="AO108" s="1934"/>
      <c r="AP108" s="1934"/>
      <c r="AQ108" s="1934"/>
      <c r="AR108" s="1934"/>
      <c r="AS108" s="1934"/>
      <c r="AT108" s="1934"/>
      <c r="AU108" s="533"/>
      <c r="AV108" s="533"/>
      <c r="AW108" s="533"/>
      <c r="AX108" s="533"/>
      <c r="AY108" s="533"/>
      <c r="AZ108" s="533"/>
    </row>
    <row r="109" spans="1:52" ht="15" customHeight="1">
      <c r="A109" s="533"/>
      <c r="B109" s="1934">
        <f>'VERİ GİRİŞİ'!B32</f>
        <v>0</v>
      </c>
      <c r="C109" s="1934"/>
      <c r="D109" s="1934"/>
      <c r="E109" s="1934"/>
      <c r="F109" s="1934"/>
      <c r="G109" s="1934"/>
      <c r="H109" s="1934"/>
      <c r="I109" s="1934"/>
      <c r="J109" s="1934"/>
      <c r="K109" s="1934"/>
      <c r="L109" s="1934"/>
      <c r="M109" s="1934"/>
      <c r="N109" s="1934"/>
      <c r="O109" s="1934"/>
      <c r="P109" s="1934"/>
      <c r="Q109" s="1934"/>
      <c r="R109" s="1934"/>
      <c r="S109" s="1934"/>
      <c r="T109" s="1934"/>
      <c r="U109" s="1934"/>
      <c r="V109" s="1934"/>
      <c r="W109" s="1934"/>
      <c r="X109" s="1934"/>
      <c r="Y109" s="1934"/>
      <c r="Z109" s="1934"/>
      <c r="AA109" s="1934"/>
      <c r="AB109" s="1934"/>
      <c r="AC109" s="1934"/>
      <c r="AD109" s="1934"/>
      <c r="AE109" s="1934"/>
      <c r="AF109" s="1934"/>
      <c r="AG109" s="1934"/>
      <c r="AH109" s="1934"/>
      <c r="AI109" s="1934"/>
      <c r="AJ109" s="1934"/>
      <c r="AK109" s="1934"/>
      <c r="AL109" s="1934"/>
      <c r="AM109" s="1934"/>
      <c r="AN109" s="1934"/>
      <c r="AO109" s="1934"/>
      <c r="AP109" s="1934"/>
      <c r="AQ109" s="1934"/>
      <c r="AR109" s="1934"/>
      <c r="AS109" s="1934"/>
      <c r="AT109" s="1934"/>
      <c r="AU109" s="533"/>
      <c r="AV109" s="533"/>
      <c r="AW109" s="533"/>
      <c r="AX109" s="533"/>
      <c r="AY109" s="533"/>
      <c r="AZ109" s="533"/>
    </row>
    <row r="110" spans="1:52" ht="15">
      <c r="A110" s="533"/>
      <c r="B110" s="1935" t="s">
        <v>212</v>
      </c>
      <c r="C110" s="1935"/>
      <c r="D110" s="1935"/>
      <c r="E110" s="841" t="s">
        <v>213</v>
      </c>
      <c r="F110" s="1937" t="str">
        <f>'VERİ GİRİŞİ'!B18</f>
        <v>E-45199961-841.02/ 120928280</v>
      </c>
      <c r="G110" s="1937"/>
      <c r="H110" s="1937"/>
      <c r="I110" s="1937"/>
      <c r="J110" s="1937"/>
      <c r="K110" s="1937"/>
      <c r="L110" s="1937"/>
      <c r="M110" s="1937"/>
      <c r="N110" s="1937"/>
      <c r="O110" s="1937"/>
      <c r="P110" s="1937"/>
      <c r="Q110" s="1937"/>
      <c r="R110" s="1937"/>
      <c r="S110" s="1937"/>
      <c r="T110" s="840"/>
      <c r="U110" s="840"/>
      <c r="V110" s="840"/>
      <c r="W110" s="840"/>
      <c r="X110" s="840"/>
      <c r="Y110" s="840"/>
      <c r="Z110" s="840"/>
      <c r="AA110" s="840"/>
      <c r="AB110" s="840"/>
      <c r="AC110" s="840"/>
      <c r="AD110" s="840"/>
      <c r="AE110" s="840"/>
      <c r="AF110" s="840"/>
      <c r="AG110" s="840"/>
      <c r="AH110" s="840"/>
      <c r="AI110" s="840"/>
      <c r="AJ110" s="840"/>
      <c r="AK110" s="840"/>
      <c r="AL110" s="1936"/>
      <c r="AM110" s="1936"/>
      <c r="AN110" s="1936"/>
      <c r="AO110" s="1936"/>
      <c r="AP110" s="1936"/>
      <c r="AQ110" s="1936"/>
      <c r="AR110" s="1936"/>
      <c r="AS110" s="840"/>
      <c r="AT110" s="840"/>
      <c r="AU110" s="533"/>
      <c r="AV110" s="533"/>
      <c r="AW110" s="533"/>
      <c r="AX110" s="533"/>
      <c r="AY110" s="533"/>
      <c r="AZ110" s="533"/>
    </row>
    <row r="111" spans="1:52" ht="3.75" customHeight="1">
      <c r="A111" s="533"/>
      <c r="B111" s="842"/>
      <c r="C111" s="842"/>
      <c r="D111" s="842"/>
      <c r="E111" s="841"/>
      <c r="F111" s="840"/>
      <c r="G111" s="840"/>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533"/>
      <c r="AV111" s="533"/>
      <c r="AW111" s="533"/>
      <c r="AX111" s="533"/>
      <c r="AY111" s="533"/>
      <c r="AZ111" s="533"/>
    </row>
    <row r="112" spans="1:52" ht="15">
      <c r="A112" s="533"/>
      <c r="B112" s="1935" t="s">
        <v>214</v>
      </c>
      <c r="C112" s="1935"/>
      <c r="D112" s="1935"/>
      <c r="E112" s="841" t="s">
        <v>213</v>
      </c>
      <c r="F112" s="1938" t="s">
        <v>215</v>
      </c>
      <c r="G112" s="1938"/>
      <c r="H112" s="1938"/>
      <c r="I112" s="1938"/>
      <c r="J112" s="1938"/>
      <c r="K112" s="1938"/>
      <c r="L112" s="1938"/>
      <c r="M112" s="1938"/>
      <c r="N112" s="1938"/>
      <c r="O112" s="1938"/>
      <c r="P112" s="1938"/>
      <c r="Q112" s="1938"/>
      <c r="R112" s="1938"/>
      <c r="S112" s="840"/>
      <c r="T112" s="840"/>
      <c r="U112" s="840"/>
      <c r="V112" s="840"/>
      <c r="W112" s="840"/>
      <c r="X112" s="840"/>
      <c r="Y112" s="840"/>
      <c r="Z112" s="840"/>
      <c r="AA112" s="840"/>
      <c r="AB112" s="840"/>
      <c r="AC112" s="840"/>
      <c r="AD112" s="840"/>
      <c r="AE112" s="840"/>
      <c r="AF112" s="840"/>
      <c r="AG112" s="840"/>
      <c r="AH112" s="840"/>
      <c r="AI112" s="840"/>
      <c r="AJ112" s="840"/>
      <c r="AK112" s="840"/>
      <c r="AL112" s="840"/>
      <c r="AM112" s="840"/>
      <c r="AN112" s="840"/>
      <c r="AO112" s="840"/>
      <c r="AP112" s="840"/>
      <c r="AQ112" s="840"/>
      <c r="AR112" s="840"/>
      <c r="AS112" s="840"/>
      <c r="AT112" s="840"/>
      <c r="AU112" s="533"/>
      <c r="AV112" s="533"/>
      <c r="AW112" s="533"/>
      <c r="AX112" s="533"/>
      <c r="AY112" s="533"/>
      <c r="AZ112" s="533"/>
    </row>
    <row r="113" spans="1:52" ht="3" customHeight="1">
      <c r="A113" s="533"/>
      <c r="B113" s="846"/>
      <c r="C113" s="846"/>
      <c r="D113" s="846"/>
      <c r="E113" s="1944"/>
      <c r="F113" s="1944"/>
      <c r="G113" s="1944"/>
      <c r="H113" s="1944"/>
      <c r="I113" s="1944"/>
      <c r="J113" s="1944"/>
      <c r="K113" s="1944"/>
      <c r="L113" s="1944"/>
      <c r="M113" s="1944"/>
      <c r="N113" s="1944"/>
      <c r="O113" s="1944"/>
      <c r="P113" s="1944"/>
      <c r="Q113" s="1944"/>
      <c r="R113" s="1944"/>
      <c r="S113" s="1944"/>
      <c r="T113" s="1944"/>
      <c r="U113" s="1944"/>
      <c r="V113" s="1944"/>
      <c r="W113" s="1944"/>
      <c r="X113" s="1944"/>
      <c r="Y113" s="1944"/>
      <c r="Z113" s="1944"/>
      <c r="AA113" s="1944"/>
      <c r="AB113" s="1944"/>
      <c r="AC113" s="1944"/>
      <c r="AD113" s="1944"/>
      <c r="AE113" s="1944"/>
      <c r="AF113" s="1944"/>
      <c r="AG113" s="1944"/>
      <c r="AH113" s="1944"/>
      <c r="AI113" s="1944"/>
      <c r="AJ113" s="1944"/>
      <c r="AK113" s="1944"/>
      <c r="AL113" s="1944"/>
      <c r="AM113" s="1944"/>
      <c r="AN113" s="1944"/>
      <c r="AO113" s="1944"/>
      <c r="AP113" s="1944"/>
      <c r="AQ113" s="1944"/>
      <c r="AR113" s="846"/>
      <c r="AS113" s="846"/>
      <c r="AT113" s="846"/>
      <c r="AU113" s="533"/>
      <c r="AV113" s="533"/>
      <c r="AW113" s="533"/>
      <c r="AX113" s="533"/>
      <c r="AY113" s="533"/>
      <c r="AZ113" s="533"/>
    </row>
    <row r="114" spans="1:52" ht="5.25" customHeight="1">
      <c r="A114" s="533"/>
      <c r="B114" s="846"/>
      <c r="C114" s="846"/>
      <c r="D114" s="846"/>
      <c r="E114" s="1944"/>
      <c r="F114" s="1944"/>
      <c r="G114" s="1944"/>
      <c r="H114" s="1944"/>
      <c r="I114" s="1944"/>
      <c r="J114" s="1944"/>
      <c r="K114" s="1944"/>
      <c r="L114" s="1944"/>
      <c r="M114" s="1944"/>
      <c r="N114" s="1944"/>
      <c r="O114" s="1944"/>
      <c r="P114" s="1944"/>
      <c r="Q114" s="1944"/>
      <c r="R114" s="1944"/>
      <c r="S114" s="1944"/>
      <c r="T114" s="1944"/>
      <c r="U114" s="1944"/>
      <c r="V114" s="1944"/>
      <c r="W114" s="1944"/>
      <c r="X114" s="1944"/>
      <c r="Y114" s="1944"/>
      <c r="Z114" s="1944"/>
      <c r="AA114" s="1944"/>
      <c r="AB114" s="1944"/>
      <c r="AC114" s="1944"/>
      <c r="AD114" s="1944"/>
      <c r="AE114" s="1944"/>
      <c r="AF114" s="1944"/>
      <c r="AG114" s="1944"/>
      <c r="AH114" s="1944"/>
      <c r="AI114" s="1944"/>
      <c r="AJ114" s="1944"/>
      <c r="AK114" s="1944"/>
      <c r="AL114" s="1944"/>
      <c r="AM114" s="1944"/>
      <c r="AN114" s="1944"/>
      <c r="AO114" s="1944"/>
      <c r="AP114" s="1944"/>
      <c r="AQ114" s="1944"/>
      <c r="AR114" s="846"/>
      <c r="AS114" s="846"/>
      <c r="AT114" s="846"/>
      <c r="AU114" s="533"/>
      <c r="AV114" s="533"/>
      <c r="AW114" s="533"/>
      <c r="AX114" s="533"/>
      <c r="AY114" s="533"/>
      <c r="AZ114" s="533"/>
    </row>
    <row r="115" spans="1:52" ht="9.75" customHeight="1">
      <c r="A115" s="533"/>
      <c r="B115" s="846"/>
      <c r="C115" s="846"/>
      <c r="D115" s="846"/>
      <c r="E115" s="1944"/>
      <c r="F115" s="1944"/>
      <c r="G115" s="1944"/>
      <c r="H115" s="1944"/>
      <c r="I115" s="1944"/>
      <c r="J115" s="1944"/>
      <c r="K115" s="1944"/>
      <c r="L115" s="1944"/>
      <c r="M115" s="1944"/>
      <c r="N115" s="1944"/>
      <c r="O115" s="1944"/>
      <c r="P115" s="1944"/>
      <c r="Q115" s="1944"/>
      <c r="R115" s="1944"/>
      <c r="S115" s="1944"/>
      <c r="T115" s="1944"/>
      <c r="U115" s="1944"/>
      <c r="V115" s="1944"/>
      <c r="W115" s="1944"/>
      <c r="X115" s="1944"/>
      <c r="Y115" s="1944"/>
      <c r="Z115" s="1944"/>
      <c r="AA115" s="1944"/>
      <c r="AB115" s="1944"/>
      <c r="AC115" s="1944"/>
      <c r="AD115" s="1944"/>
      <c r="AE115" s="1944"/>
      <c r="AF115" s="1944"/>
      <c r="AG115" s="1944"/>
      <c r="AH115" s="1944"/>
      <c r="AI115" s="1944"/>
      <c r="AJ115" s="1944"/>
      <c r="AK115" s="1944"/>
      <c r="AL115" s="1944"/>
      <c r="AM115" s="1944"/>
      <c r="AN115" s="1944"/>
      <c r="AO115" s="1944"/>
      <c r="AP115" s="1944"/>
      <c r="AQ115" s="1944"/>
      <c r="AR115" s="846"/>
      <c r="AS115" s="846"/>
      <c r="AT115" s="846"/>
      <c r="AU115" s="533"/>
      <c r="AV115" s="533"/>
      <c r="AW115" s="533"/>
      <c r="AX115" s="533"/>
      <c r="AY115" s="533"/>
      <c r="AZ115" s="533"/>
    </row>
    <row r="116" spans="1:52" ht="15">
      <c r="A116" s="533"/>
      <c r="B116" s="845"/>
      <c r="C116" s="845"/>
      <c r="D116" s="845"/>
      <c r="E116" s="1942" t="s">
        <v>216</v>
      </c>
      <c r="F116" s="1942"/>
      <c r="G116" s="1942"/>
      <c r="H116" s="1942"/>
      <c r="I116" s="1942"/>
      <c r="J116" s="1942"/>
      <c r="K116" s="1942"/>
      <c r="L116" s="1942"/>
      <c r="M116" s="1942"/>
      <c r="N116" s="1942"/>
      <c r="O116" s="1942"/>
      <c r="P116" s="1942"/>
      <c r="Q116" s="1942"/>
      <c r="R116" s="1942"/>
      <c r="S116" s="1942"/>
      <c r="T116" s="1942"/>
      <c r="U116" s="1942"/>
      <c r="V116" s="1942"/>
      <c r="W116" s="1942"/>
      <c r="X116" s="1942"/>
      <c r="Y116" s="1942"/>
      <c r="Z116" s="1942"/>
      <c r="AA116" s="1942"/>
      <c r="AB116" s="1942"/>
      <c r="AC116" s="1942"/>
      <c r="AD116" s="1942"/>
      <c r="AE116" s="1942"/>
      <c r="AF116" s="1942"/>
      <c r="AG116" s="1942"/>
      <c r="AH116" s="1942"/>
      <c r="AI116" s="1942"/>
      <c r="AJ116" s="1942"/>
      <c r="AK116" s="1942"/>
      <c r="AL116" s="1942"/>
      <c r="AM116" s="1942"/>
      <c r="AN116" s="1942"/>
      <c r="AO116" s="1942"/>
      <c r="AP116" s="1942"/>
      <c r="AQ116" s="1942"/>
      <c r="AR116" s="845"/>
      <c r="AS116" s="845"/>
      <c r="AT116" s="845"/>
      <c r="AU116" s="533"/>
      <c r="AV116" s="533"/>
      <c r="AW116" s="533"/>
      <c r="AX116" s="533"/>
      <c r="AY116" s="533"/>
      <c r="AZ116" s="533"/>
    </row>
    <row r="117" spans="1:52" ht="6.75" customHeight="1">
      <c r="A117" s="533"/>
      <c r="B117" s="845"/>
      <c r="C117" s="845"/>
      <c r="D117" s="845"/>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45"/>
      <c r="AS117" s="845"/>
      <c r="AT117" s="845"/>
      <c r="AU117" s="533"/>
      <c r="AV117" s="533"/>
      <c r="AW117" s="533"/>
      <c r="AX117" s="533"/>
      <c r="AY117" s="533"/>
      <c r="AZ117" s="533"/>
    </row>
    <row r="118" spans="1:52" ht="3" customHeight="1">
      <c r="A118" s="533"/>
      <c r="B118" s="1940"/>
      <c r="C118" s="1940"/>
      <c r="D118" s="1940"/>
      <c r="E118" s="1940"/>
      <c r="F118" s="1940"/>
      <c r="G118" s="1940"/>
      <c r="H118" s="1940"/>
      <c r="I118" s="1940"/>
      <c r="J118" s="1940"/>
      <c r="K118" s="1940"/>
      <c r="L118" s="1940"/>
      <c r="M118" s="1940"/>
      <c r="N118" s="1940"/>
      <c r="O118" s="1940"/>
      <c r="P118" s="1940"/>
      <c r="Q118" s="1940"/>
      <c r="R118" s="1940"/>
      <c r="S118" s="1940"/>
      <c r="T118" s="1940"/>
      <c r="U118" s="1940"/>
      <c r="V118" s="1940"/>
      <c r="W118" s="1940"/>
      <c r="X118" s="1940"/>
      <c r="Y118" s="1940"/>
      <c r="Z118" s="1940"/>
      <c r="AA118" s="1940"/>
      <c r="AB118" s="1940"/>
      <c r="AC118" s="1940"/>
      <c r="AD118" s="1940"/>
      <c r="AE118" s="1940"/>
      <c r="AF118" s="1940"/>
      <c r="AG118" s="1940"/>
      <c r="AH118" s="1940"/>
      <c r="AI118" s="1940"/>
      <c r="AJ118" s="1940"/>
      <c r="AK118" s="1940"/>
      <c r="AL118" s="1940"/>
      <c r="AM118" s="1940"/>
      <c r="AN118" s="1940"/>
      <c r="AO118" s="1940"/>
      <c r="AP118" s="1940"/>
      <c r="AQ118" s="1940"/>
      <c r="AR118" s="1940"/>
      <c r="AS118" s="1940"/>
      <c r="AT118" s="1940"/>
      <c r="AU118" s="533"/>
      <c r="AV118" s="533"/>
      <c r="AW118" s="533"/>
      <c r="AX118" s="533"/>
      <c r="AY118" s="533"/>
      <c r="AZ118" s="533"/>
    </row>
    <row r="119" spans="1:52" ht="77.25" customHeight="1">
      <c r="A119" s="533"/>
      <c r="B119" s="1943" t="str">
        <f>CONCATENATE("         ",AF4," tarafından ambara getirilen ",'muayene raporu'!B127," kalem malzemenin  adı ve miktarı yukarıda yazılmıştır. Getirilen malzemelerin, Mal Alımlarında Uygulanacak Ara Denetim  ile Mal Alımları Muayene ve Kabul  Yönetmeliğine göre, ihale dokümanında yazılı şartlar  dahilinde fiziksel muayenesinin yapılıp ","ilgili malzemelerin ihale dokümanında yazılı niteliklere uygun olup olmadığının  belirtilmesi husunda muayenesi rica olunur.")</f>
        <v xml:space="preserve">         ODAK KIRTASİYE tarafından ambara getirilen 1 kalem malzemenin  adı ve miktarı yukarıda yazılmıştır. Getirilen malzemelerin, Mal Alımlarında Uygulanacak Ara Denetim  ile Mal Alımları Muayene ve Kabul  Yönetmeliğine göre, ihale dokümanında yazılı şartlar  dahilinde fiziksel muayenesinin yapılıp ilgili malzemelerin ihale dokümanında yazılı niteliklere uygun olup olmadığının  belirtilmesi husunda muayenesi rica olunur.</v>
      </c>
      <c r="C119" s="1943"/>
      <c r="D119" s="1943"/>
      <c r="E119" s="1943"/>
      <c r="F119" s="1943"/>
      <c r="G119" s="1943"/>
      <c r="H119" s="1943"/>
      <c r="I119" s="1943"/>
      <c r="J119" s="1943"/>
      <c r="K119" s="1943"/>
      <c r="L119" s="1943"/>
      <c r="M119" s="1943"/>
      <c r="N119" s="1943"/>
      <c r="O119" s="1943"/>
      <c r="P119" s="1943"/>
      <c r="Q119" s="1943"/>
      <c r="R119" s="1943"/>
      <c r="S119" s="1943"/>
      <c r="T119" s="1943"/>
      <c r="U119" s="1943"/>
      <c r="V119" s="1943"/>
      <c r="W119" s="1943"/>
      <c r="X119" s="1943"/>
      <c r="Y119" s="1943"/>
      <c r="Z119" s="1943"/>
      <c r="AA119" s="1943"/>
      <c r="AB119" s="1943"/>
      <c r="AC119" s="1943"/>
      <c r="AD119" s="1943"/>
      <c r="AE119" s="1943"/>
      <c r="AF119" s="1943"/>
      <c r="AG119" s="1943"/>
      <c r="AH119" s="1943"/>
      <c r="AI119" s="1943"/>
      <c r="AJ119" s="1943"/>
      <c r="AK119" s="1943"/>
      <c r="AL119" s="1943"/>
      <c r="AM119" s="1943"/>
      <c r="AN119" s="1943"/>
      <c r="AO119" s="1943"/>
      <c r="AP119" s="1943"/>
      <c r="AQ119" s="1943"/>
      <c r="AR119" s="1943"/>
      <c r="AS119" s="1943"/>
      <c r="AT119" s="1943"/>
      <c r="AU119" s="533"/>
      <c r="AV119" s="533"/>
      <c r="AW119" s="533"/>
      <c r="AX119" s="533"/>
      <c r="AY119" s="533"/>
      <c r="AZ119" s="533"/>
    </row>
    <row r="120" spans="1:52" ht="15">
      <c r="A120" s="533"/>
      <c r="B120" s="845"/>
      <c r="C120" s="845"/>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5"/>
      <c r="AA120" s="845"/>
      <c r="AB120" s="845"/>
      <c r="AC120" s="845"/>
      <c r="AD120" s="845"/>
      <c r="AE120" s="845"/>
      <c r="AF120" s="845"/>
      <c r="AG120" s="845"/>
      <c r="AH120" s="845"/>
      <c r="AI120" s="845"/>
      <c r="AJ120" s="845"/>
      <c r="AK120" s="845"/>
      <c r="AL120" s="845"/>
      <c r="AM120" s="845"/>
      <c r="AN120" s="845"/>
      <c r="AO120" s="845"/>
      <c r="AP120" s="845"/>
      <c r="AQ120" s="845"/>
      <c r="AR120" s="845"/>
      <c r="AS120" s="845"/>
      <c r="AT120" s="845"/>
      <c r="AU120" s="533"/>
      <c r="AV120" s="533"/>
      <c r="AW120" s="533"/>
      <c r="AX120" s="533"/>
      <c r="AY120" s="533"/>
      <c r="AZ120" s="533"/>
    </row>
    <row r="121" spans="1:52" ht="15">
      <c r="A121" s="533"/>
      <c r="B121" s="845"/>
      <c r="C121" s="845"/>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1934" t="str">
        <f>INDEX('VERİ GİRİŞİ'!M4:M32,A147)</f>
        <v>Mehmet Ali DİRİCAN</v>
      </c>
      <c r="AH121" s="1934"/>
      <c r="AI121" s="1934"/>
      <c r="AJ121" s="1934"/>
      <c r="AK121" s="1934"/>
      <c r="AL121" s="1934"/>
      <c r="AM121" s="1934"/>
      <c r="AN121" s="1934"/>
      <c r="AO121" s="1934"/>
      <c r="AP121" s="1934"/>
      <c r="AQ121" s="1934"/>
      <c r="AR121" s="1934"/>
      <c r="AS121" s="845"/>
      <c r="AT121" s="845"/>
      <c r="AU121" s="533"/>
      <c r="AV121" s="533"/>
      <c r="AW121" s="533"/>
      <c r="AX121" s="533"/>
      <c r="AY121" s="533"/>
      <c r="AZ121" s="533"/>
    </row>
    <row r="122" spans="1:52" ht="15">
      <c r="A122" s="533"/>
      <c r="B122" s="845"/>
      <c r="C122" s="845"/>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1934" t="str">
        <f>INDEX('VERİ GİRİŞİ'!BO4:BO32,A147)</f>
        <v>Müdür Yardımcısı</v>
      </c>
      <c r="AH122" s="1934"/>
      <c r="AI122" s="1934"/>
      <c r="AJ122" s="1934"/>
      <c r="AK122" s="1934"/>
      <c r="AL122" s="1934"/>
      <c r="AM122" s="1934"/>
      <c r="AN122" s="1934"/>
      <c r="AO122" s="1934"/>
      <c r="AP122" s="1934"/>
      <c r="AQ122" s="1934"/>
      <c r="AR122" s="1934"/>
      <c r="AS122" s="845"/>
      <c r="AT122" s="845"/>
      <c r="AU122" s="533"/>
      <c r="AV122" s="533"/>
      <c r="AW122" s="533"/>
      <c r="AX122" s="533"/>
      <c r="AY122" s="533"/>
      <c r="AZ122" s="533"/>
    </row>
    <row r="123" spans="1:52" ht="15.75" customHeight="1">
      <c r="A123" s="533"/>
      <c r="B123" s="840"/>
      <c r="C123" s="840"/>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0"/>
      <c r="AA123" s="840"/>
      <c r="AB123" s="840"/>
      <c r="AC123" s="840"/>
      <c r="AD123" s="840"/>
      <c r="AE123" s="840"/>
      <c r="AF123" s="840"/>
      <c r="AG123" s="1934">
        <f>INDEX('VERİ GİRİŞİ'!BQ4:BQ32,A147)</f>
        <v>0</v>
      </c>
      <c r="AH123" s="1934"/>
      <c r="AI123" s="1934"/>
      <c r="AJ123" s="1934"/>
      <c r="AK123" s="1934"/>
      <c r="AL123" s="1934"/>
      <c r="AM123" s="1934"/>
      <c r="AN123" s="1934"/>
      <c r="AO123" s="1934"/>
      <c r="AP123" s="1934"/>
      <c r="AQ123" s="1934"/>
      <c r="AR123" s="1934"/>
      <c r="AS123" s="840"/>
      <c r="AT123" s="840"/>
      <c r="AU123" s="533"/>
      <c r="AV123" s="533"/>
      <c r="AW123" s="533"/>
      <c r="AX123" s="533"/>
      <c r="AY123" s="533"/>
      <c r="AZ123" s="533"/>
    </row>
    <row r="124" spans="1:52" ht="11.25" customHeight="1">
      <c r="A124" s="533"/>
      <c r="B124" s="840"/>
      <c r="C124" s="840"/>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0"/>
      <c r="AA124" s="840"/>
      <c r="AB124" s="840"/>
      <c r="AC124" s="840"/>
      <c r="AD124" s="840"/>
      <c r="AE124" s="840"/>
      <c r="AF124" s="840"/>
      <c r="AG124" s="840"/>
      <c r="AH124" s="840"/>
      <c r="AI124" s="840"/>
      <c r="AJ124" s="840"/>
      <c r="AK124" s="840"/>
      <c r="AL124" s="840"/>
      <c r="AM124" s="840"/>
      <c r="AN124" s="840"/>
      <c r="AO124" s="840"/>
      <c r="AP124" s="840"/>
      <c r="AQ124" s="840"/>
      <c r="AR124" s="840"/>
      <c r="AS124" s="840"/>
      <c r="AT124" s="840"/>
      <c r="AU124" s="533"/>
      <c r="AV124" s="533"/>
      <c r="AW124" s="533"/>
      <c r="AX124" s="533"/>
      <c r="AY124" s="533"/>
      <c r="AZ124" s="533"/>
    </row>
    <row r="125" spans="1:52" ht="11.25" customHeight="1">
      <c r="A125" s="533"/>
      <c r="B125" s="840"/>
      <c r="C125" s="840"/>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0"/>
      <c r="AA125" s="840"/>
      <c r="AB125" s="840"/>
      <c r="AC125" s="840"/>
      <c r="AD125" s="840"/>
      <c r="AE125" s="840"/>
      <c r="AF125" s="1939"/>
      <c r="AG125" s="1939"/>
      <c r="AH125" s="1939"/>
      <c r="AI125" s="1939"/>
      <c r="AJ125" s="1939"/>
      <c r="AK125" s="1939"/>
      <c r="AL125" s="1939"/>
      <c r="AM125" s="1939"/>
      <c r="AN125" s="1939"/>
      <c r="AO125" s="1939"/>
      <c r="AP125" s="1939"/>
      <c r="AQ125" s="1939"/>
      <c r="AR125" s="840"/>
      <c r="AS125" s="840"/>
      <c r="AT125" s="840"/>
      <c r="AU125" s="533"/>
      <c r="AV125" s="533"/>
      <c r="AW125" s="533"/>
      <c r="AX125" s="533"/>
      <c r="AY125" s="533"/>
      <c r="AZ125" s="533"/>
    </row>
    <row r="126" spans="1:52" s="533" customFormat="1" ht="11.25" customHeight="1">
      <c r="B126" s="844"/>
      <c r="C126" s="844"/>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4"/>
      <c r="AA126" s="844"/>
      <c r="AB126" s="844"/>
      <c r="AC126" s="844"/>
      <c r="AD126" s="844"/>
      <c r="AE126" s="844"/>
      <c r="AF126" s="844"/>
      <c r="AG126" s="844"/>
      <c r="AH126" s="844"/>
      <c r="AI126" s="844"/>
      <c r="AJ126" s="844"/>
      <c r="AK126" s="844"/>
      <c r="AL126" s="844"/>
      <c r="AM126" s="844"/>
      <c r="AN126" s="844"/>
      <c r="AO126" s="844"/>
      <c r="AP126" s="844"/>
      <c r="AQ126" s="844"/>
      <c r="AR126" s="844"/>
      <c r="AS126" s="844"/>
      <c r="AT126" s="844"/>
    </row>
    <row r="127" spans="1:52" s="533" customFormat="1" ht="11.25" customHeight="1">
      <c r="B127" s="844"/>
      <c r="C127" s="844"/>
      <c r="D127" s="844"/>
      <c r="E127" s="844"/>
      <c r="F127" s="844"/>
      <c r="G127" s="844"/>
      <c r="H127" s="844"/>
      <c r="I127" s="844"/>
      <c r="J127" s="844"/>
      <c r="K127" s="844"/>
      <c r="L127" s="844"/>
      <c r="M127" s="844"/>
      <c r="N127" s="844"/>
      <c r="O127" s="844"/>
      <c r="P127" s="844"/>
      <c r="Q127" s="844"/>
      <c r="R127" s="844"/>
      <c r="S127" s="844"/>
      <c r="T127" s="844"/>
      <c r="U127" s="844"/>
      <c r="V127" s="844"/>
      <c r="W127" s="844"/>
      <c r="X127" s="844"/>
      <c r="Y127" s="844"/>
      <c r="Z127" s="844"/>
      <c r="AA127" s="844"/>
      <c r="AB127" s="844"/>
      <c r="AC127" s="844"/>
      <c r="AD127" s="844"/>
      <c r="AE127" s="844"/>
      <c r="AF127" s="844"/>
      <c r="AG127" s="844"/>
      <c r="AH127" s="844"/>
      <c r="AI127" s="844"/>
      <c r="AJ127" s="844"/>
      <c r="AK127" s="844"/>
      <c r="AL127" s="844"/>
      <c r="AM127" s="844"/>
      <c r="AN127" s="844"/>
      <c r="AO127" s="844"/>
      <c r="AP127" s="844"/>
      <c r="AQ127" s="844"/>
      <c r="AR127" s="844"/>
      <c r="AS127" s="844"/>
      <c r="AT127" s="844"/>
    </row>
    <row r="128" spans="1:52" s="533" customFormat="1" ht="11.25" customHeight="1"/>
    <row r="129" spans="2:46" s="533" customFormat="1" ht="11.25" customHeight="1"/>
    <row r="130" spans="2:46" s="533" customFormat="1" ht="11.25" customHeight="1">
      <c r="B130" s="1941"/>
      <c r="C130" s="1941"/>
      <c r="D130" s="1941"/>
      <c r="E130" s="1941"/>
      <c r="F130" s="1941"/>
      <c r="G130" s="1941"/>
      <c r="H130" s="1941"/>
      <c r="I130" s="1941"/>
      <c r="J130" s="1941"/>
      <c r="K130" s="1941"/>
      <c r="L130" s="1941"/>
      <c r="M130" s="1941"/>
      <c r="N130" s="1941"/>
      <c r="O130" s="1941"/>
      <c r="P130" s="1941"/>
      <c r="Q130" s="1941"/>
      <c r="R130" s="1941"/>
      <c r="S130" s="1941"/>
      <c r="T130" s="1941"/>
      <c r="U130" s="1941"/>
      <c r="V130" s="1941"/>
      <c r="W130" s="1941"/>
      <c r="X130" s="1941"/>
      <c r="Y130" s="1941"/>
      <c r="Z130" s="1941"/>
      <c r="AA130" s="1941"/>
      <c r="AB130" s="1941"/>
      <c r="AC130" s="1941"/>
      <c r="AD130" s="1941"/>
      <c r="AE130" s="1941"/>
      <c r="AF130" s="1941"/>
      <c r="AG130" s="1941"/>
      <c r="AH130" s="1941"/>
      <c r="AI130" s="1941"/>
      <c r="AJ130" s="1941"/>
      <c r="AK130" s="1941"/>
      <c r="AL130" s="1941"/>
      <c r="AM130" s="1941"/>
      <c r="AN130" s="1941"/>
      <c r="AO130" s="1941"/>
      <c r="AP130" s="1941"/>
      <c r="AQ130" s="1941"/>
      <c r="AR130" s="1941"/>
      <c r="AS130" s="1941"/>
      <c r="AT130" s="1941"/>
    </row>
    <row r="131" spans="2:46" s="533" customFormat="1" ht="11.25" customHeight="1"/>
    <row r="132" spans="2:46" s="533" customFormat="1" ht="11.25" customHeight="1"/>
    <row r="133" spans="2:46" s="533" customFormat="1" ht="11.25" customHeight="1"/>
    <row r="134" spans="2:46" s="533" customFormat="1" ht="11.25" customHeight="1"/>
    <row r="135" spans="2:46" s="533" customFormat="1" ht="11.25" customHeight="1"/>
    <row r="136" spans="2:46" s="533" customFormat="1" ht="11.25" customHeight="1"/>
    <row r="137" spans="2:46" s="533" customFormat="1" ht="11.25" customHeight="1"/>
    <row r="138" spans="2:46" s="533" customFormat="1" ht="11.25" customHeight="1"/>
    <row r="139" spans="2:46" s="533" customFormat="1" ht="11.25" customHeight="1"/>
    <row r="140" spans="2:46" s="533" customFormat="1" ht="11.25" customHeight="1"/>
    <row r="141" spans="2:46" s="533" customFormat="1" ht="11.25" customHeight="1"/>
    <row r="142" spans="2:46" s="533" customFormat="1" ht="11.25" customHeight="1"/>
    <row r="143" spans="2:46" s="533" customFormat="1" ht="11.25" customHeight="1"/>
    <row r="144" spans="2:46" s="533" customFormat="1" ht="11.25" customHeight="1"/>
    <row r="145" spans="1:1" ht="11.25" hidden="1" customHeight="1">
      <c r="A145" s="533"/>
    </row>
    <row r="146" spans="1:1" ht="11.25" hidden="1" customHeight="1">
      <c r="A146" s="843">
        <v>4</v>
      </c>
    </row>
    <row r="147" spans="1:1" hidden="1">
      <c r="A147" s="843">
        <v>3</v>
      </c>
    </row>
  </sheetData>
  <sheetProtection password="CB70" sheet="1" objects="1" scenarios="1" formatCells="0"/>
  <customSheetViews>
    <customSheetView guid="{95D0C6C0-F15D-449A-B6BA-3466C2F1E3FF}" showGridLines="0" zeroValues="0" hiddenRows="1" hiddenColumns="1" showRuler="0">
      <selection activeCell="R7" sqref="R7:U7"/>
      <pageMargins left="0.78740157480314965" right="0.55118110236220474" top="0.59055118110236227" bottom="0.59055118110236227" header="0" footer="0"/>
      <printOptions horizontalCentered="1"/>
      <pageSetup paperSize="9" scale="90" orientation="portrait" blackAndWhite="1" r:id="rId1"/>
      <headerFooter alignWithMargins="0"/>
    </customSheetView>
  </customSheetViews>
  <mergeCells count="430">
    <mergeCell ref="AF125:AQ125"/>
    <mergeCell ref="B118:AT118"/>
    <mergeCell ref="AG122:AR122"/>
    <mergeCell ref="AG121:AR121"/>
    <mergeCell ref="B130:AT130"/>
    <mergeCell ref="AG123:AR123"/>
    <mergeCell ref="E103:Q103"/>
    <mergeCell ref="R103:U103"/>
    <mergeCell ref="V103:Z103"/>
    <mergeCell ref="B106:AT106"/>
    <mergeCell ref="B107:AT107"/>
    <mergeCell ref="B109:AT109"/>
    <mergeCell ref="E116:AQ116"/>
    <mergeCell ref="B119:AT119"/>
    <mergeCell ref="E115:AQ115"/>
    <mergeCell ref="E114:AQ114"/>
    <mergeCell ref="E113:AQ113"/>
    <mergeCell ref="B102:D102"/>
    <mergeCell ref="E102:Q102"/>
    <mergeCell ref="R102:U102"/>
    <mergeCell ref="V102:Z102"/>
    <mergeCell ref="B108:AT108"/>
    <mergeCell ref="B112:D112"/>
    <mergeCell ref="B110:D110"/>
    <mergeCell ref="B103:D103"/>
    <mergeCell ref="AL110:AR110"/>
    <mergeCell ref="F110:S110"/>
    <mergeCell ref="F112:R112"/>
    <mergeCell ref="V7:Z7"/>
    <mergeCell ref="B6:D6"/>
    <mergeCell ref="R9:U9"/>
    <mergeCell ref="V9:Z9"/>
    <mergeCell ref="B8:D8"/>
    <mergeCell ref="E8:Q8"/>
    <mergeCell ref="R8:U8"/>
    <mergeCell ref="V8:Z8"/>
    <mergeCell ref="B9:D9"/>
    <mergeCell ref="E9:Q9"/>
    <mergeCell ref="AA3:AE3"/>
    <mergeCell ref="AF3:AK3"/>
    <mergeCell ref="B2:AT2"/>
    <mergeCell ref="B3:D3"/>
    <mergeCell ref="E3:Q3"/>
    <mergeCell ref="R3:Z3"/>
    <mergeCell ref="AL3:AT3"/>
    <mergeCell ref="R4:U4"/>
    <mergeCell ref="V4:Z4"/>
    <mergeCell ref="AA4:AE33"/>
    <mergeCell ref="AF4:AK33"/>
    <mergeCell ref="AL4:AT32"/>
    <mergeCell ref="B5:D5"/>
    <mergeCell ref="E5:Q5"/>
    <mergeCell ref="R5:U5"/>
    <mergeCell ref="V5:Z5"/>
    <mergeCell ref="B4:D4"/>
    <mergeCell ref="E4:Q4"/>
    <mergeCell ref="E6:Q6"/>
    <mergeCell ref="R6:U6"/>
    <mergeCell ref="V6:Z6"/>
    <mergeCell ref="B7:D7"/>
    <mergeCell ref="E7:Q7"/>
    <mergeCell ref="R7:U7"/>
    <mergeCell ref="B12:D12"/>
    <mergeCell ref="E12:Q12"/>
    <mergeCell ref="R12:U12"/>
    <mergeCell ref="V12:Z12"/>
    <mergeCell ref="B13:D13"/>
    <mergeCell ref="E13:Q13"/>
    <mergeCell ref="R13:U13"/>
    <mergeCell ref="V13:Z13"/>
    <mergeCell ref="B10:D10"/>
    <mergeCell ref="E10:Q10"/>
    <mergeCell ref="R10:U10"/>
    <mergeCell ref="V10:Z10"/>
    <mergeCell ref="B11:D11"/>
    <mergeCell ref="E11:Q11"/>
    <mergeCell ref="R11:U11"/>
    <mergeCell ref="V11:Z11"/>
    <mergeCell ref="B16:D16"/>
    <mergeCell ref="E16:Q16"/>
    <mergeCell ref="R16:U16"/>
    <mergeCell ref="V16:Z16"/>
    <mergeCell ref="B17:D17"/>
    <mergeCell ref="E17:Q17"/>
    <mergeCell ref="R17:U17"/>
    <mergeCell ref="V17:Z17"/>
    <mergeCell ref="B14:D14"/>
    <mergeCell ref="E14:Q14"/>
    <mergeCell ref="R14:U14"/>
    <mergeCell ref="V14:Z14"/>
    <mergeCell ref="B15:D15"/>
    <mergeCell ref="E15:Q15"/>
    <mergeCell ref="R15:U15"/>
    <mergeCell ref="V15:Z15"/>
    <mergeCell ref="B20:D20"/>
    <mergeCell ref="E20:Q20"/>
    <mergeCell ref="R20:U20"/>
    <mergeCell ref="V20:Z20"/>
    <mergeCell ref="B21:D21"/>
    <mergeCell ref="E21:Q21"/>
    <mergeCell ref="R21:U21"/>
    <mergeCell ref="V21:Z21"/>
    <mergeCell ref="B18:D18"/>
    <mergeCell ref="E18:Q18"/>
    <mergeCell ref="R18:U18"/>
    <mergeCell ref="V18:Z18"/>
    <mergeCell ref="B19:D19"/>
    <mergeCell ref="E19:Q19"/>
    <mergeCell ref="R19:U19"/>
    <mergeCell ref="V19:Z19"/>
    <mergeCell ref="B24:D24"/>
    <mergeCell ref="E24:Q24"/>
    <mergeCell ref="R24:U24"/>
    <mergeCell ref="V24:Z24"/>
    <mergeCell ref="B25:D25"/>
    <mergeCell ref="E25:Q25"/>
    <mergeCell ref="R25:U25"/>
    <mergeCell ref="V25:Z25"/>
    <mergeCell ref="B22:D22"/>
    <mergeCell ref="E22:Q22"/>
    <mergeCell ref="R22:U22"/>
    <mergeCell ref="V22:Z22"/>
    <mergeCell ref="B23:D23"/>
    <mergeCell ref="E23:Q23"/>
    <mergeCell ref="R23:U23"/>
    <mergeCell ref="V23:Z23"/>
    <mergeCell ref="B28:D28"/>
    <mergeCell ref="E28:Q28"/>
    <mergeCell ref="R28:U28"/>
    <mergeCell ref="V28:Z28"/>
    <mergeCell ref="B29:D29"/>
    <mergeCell ref="E29:Q29"/>
    <mergeCell ref="R29:U29"/>
    <mergeCell ref="V29:Z29"/>
    <mergeCell ref="B26:D26"/>
    <mergeCell ref="E26:Q26"/>
    <mergeCell ref="R26:U26"/>
    <mergeCell ref="V26:Z26"/>
    <mergeCell ref="B27:D27"/>
    <mergeCell ref="E27:Q27"/>
    <mergeCell ref="R27:U27"/>
    <mergeCell ref="V27:Z27"/>
    <mergeCell ref="B32:D32"/>
    <mergeCell ref="E32:Q32"/>
    <mergeCell ref="R32:U32"/>
    <mergeCell ref="V32:Z32"/>
    <mergeCell ref="B33:D33"/>
    <mergeCell ref="E33:Q33"/>
    <mergeCell ref="R33:U33"/>
    <mergeCell ref="V33:Z33"/>
    <mergeCell ref="B30:D30"/>
    <mergeCell ref="E30:Q30"/>
    <mergeCell ref="R30:U30"/>
    <mergeCell ref="V30:Z30"/>
    <mergeCell ref="B31:D31"/>
    <mergeCell ref="E31:Q31"/>
    <mergeCell ref="R31:U31"/>
    <mergeCell ref="V31:Z31"/>
    <mergeCell ref="B36:D36"/>
    <mergeCell ref="E36:Q36"/>
    <mergeCell ref="R36:U36"/>
    <mergeCell ref="V36:Z36"/>
    <mergeCell ref="B37:D37"/>
    <mergeCell ref="E37:Q37"/>
    <mergeCell ref="R37:U37"/>
    <mergeCell ref="V37:Z37"/>
    <mergeCell ref="B34:D34"/>
    <mergeCell ref="E34:Q34"/>
    <mergeCell ref="R34:U34"/>
    <mergeCell ref="V34:Z34"/>
    <mergeCell ref="B35:D35"/>
    <mergeCell ref="E35:Q35"/>
    <mergeCell ref="R35:U35"/>
    <mergeCell ref="V35:Z35"/>
    <mergeCell ref="B40:D40"/>
    <mergeCell ref="E40:Q40"/>
    <mergeCell ref="R40:U40"/>
    <mergeCell ref="V40:Z40"/>
    <mergeCell ref="B41:D41"/>
    <mergeCell ref="E41:Q41"/>
    <mergeCell ref="R41:U41"/>
    <mergeCell ref="V41:Z41"/>
    <mergeCell ref="B38:D38"/>
    <mergeCell ref="E38:Q38"/>
    <mergeCell ref="R38:U38"/>
    <mergeCell ref="V38:Z38"/>
    <mergeCell ref="B39:D39"/>
    <mergeCell ref="E39:Q39"/>
    <mergeCell ref="R39:U39"/>
    <mergeCell ref="V39:Z39"/>
    <mergeCell ref="B44:D44"/>
    <mergeCell ref="E44:Q44"/>
    <mergeCell ref="R44:U44"/>
    <mergeCell ref="V44:Z44"/>
    <mergeCell ref="B45:D45"/>
    <mergeCell ref="E45:Q45"/>
    <mergeCell ref="R45:U45"/>
    <mergeCell ref="V45:Z45"/>
    <mergeCell ref="B42:D42"/>
    <mergeCell ref="E42:Q42"/>
    <mergeCell ref="R42:U42"/>
    <mergeCell ref="V42:Z42"/>
    <mergeCell ref="B43:D43"/>
    <mergeCell ref="E43:Q43"/>
    <mergeCell ref="R43:U43"/>
    <mergeCell ref="V43:Z43"/>
    <mergeCell ref="B48:D48"/>
    <mergeCell ref="E48:Q48"/>
    <mergeCell ref="R48:U48"/>
    <mergeCell ref="V48:Z48"/>
    <mergeCell ref="B49:D49"/>
    <mergeCell ref="E49:Q49"/>
    <mergeCell ref="R49:U49"/>
    <mergeCell ref="V49:Z49"/>
    <mergeCell ref="B46:D46"/>
    <mergeCell ref="E46:Q46"/>
    <mergeCell ref="R46:U46"/>
    <mergeCell ref="V46:Z46"/>
    <mergeCell ref="B47:D47"/>
    <mergeCell ref="E47:Q47"/>
    <mergeCell ref="R47:U47"/>
    <mergeCell ref="V47:Z47"/>
    <mergeCell ref="B52:D52"/>
    <mergeCell ref="E52:Q52"/>
    <mergeCell ref="R52:U52"/>
    <mergeCell ref="V52:Z52"/>
    <mergeCell ref="B53:D53"/>
    <mergeCell ref="E53:Q53"/>
    <mergeCell ref="R53:U53"/>
    <mergeCell ref="V53:Z53"/>
    <mergeCell ref="B50:D50"/>
    <mergeCell ref="E50:Q50"/>
    <mergeCell ref="R50:U50"/>
    <mergeCell ref="V50:Z50"/>
    <mergeCell ref="B51:D51"/>
    <mergeCell ref="E51:Q51"/>
    <mergeCell ref="R51:U51"/>
    <mergeCell ref="V51:Z51"/>
    <mergeCell ref="B56:D56"/>
    <mergeCell ref="E56:Q56"/>
    <mergeCell ref="R56:U56"/>
    <mergeCell ref="V56:Z56"/>
    <mergeCell ref="B57:D57"/>
    <mergeCell ref="E57:Q57"/>
    <mergeCell ref="R57:U57"/>
    <mergeCell ref="V57:Z57"/>
    <mergeCell ref="B54:D54"/>
    <mergeCell ref="E54:Q54"/>
    <mergeCell ref="R54:U54"/>
    <mergeCell ref="V54:Z54"/>
    <mergeCell ref="B55:D55"/>
    <mergeCell ref="E55:Q55"/>
    <mergeCell ref="R55:U55"/>
    <mergeCell ref="V55:Z55"/>
    <mergeCell ref="B60:D60"/>
    <mergeCell ref="E60:Q60"/>
    <mergeCell ref="R60:U60"/>
    <mergeCell ref="V60:Z60"/>
    <mergeCell ref="B61:D61"/>
    <mergeCell ref="E61:Q61"/>
    <mergeCell ref="R61:U61"/>
    <mergeCell ref="V61:Z61"/>
    <mergeCell ref="B58:D58"/>
    <mergeCell ref="E58:Q58"/>
    <mergeCell ref="R58:U58"/>
    <mergeCell ref="V58:Z58"/>
    <mergeCell ref="B59:D59"/>
    <mergeCell ref="E59:Q59"/>
    <mergeCell ref="R59:U59"/>
    <mergeCell ref="V59:Z59"/>
    <mergeCell ref="B64:D64"/>
    <mergeCell ref="E64:Q64"/>
    <mergeCell ref="R64:U64"/>
    <mergeCell ref="V64:Z64"/>
    <mergeCell ref="B65:D65"/>
    <mergeCell ref="E65:Q65"/>
    <mergeCell ref="R65:U65"/>
    <mergeCell ref="V65:Z65"/>
    <mergeCell ref="B62:D62"/>
    <mergeCell ref="E62:Q62"/>
    <mergeCell ref="R62:U62"/>
    <mergeCell ref="V62:Z62"/>
    <mergeCell ref="B63:D63"/>
    <mergeCell ref="E63:Q63"/>
    <mergeCell ref="R63:U63"/>
    <mergeCell ref="V63:Z63"/>
    <mergeCell ref="B68:D68"/>
    <mergeCell ref="E68:Q68"/>
    <mergeCell ref="R68:U68"/>
    <mergeCell ref="V68:Z68"/>
    <mergeCell ref="B69:D69"/>
    <mergeCell ref="E69:Q69"/>
    <mergeCell ref="R69:U69"/>
    <mergeCell ref="V69:Z69"/>
    <mergeCell ref="B66:D66"/>
    <mergeCell ref="E66:Q66"/>
    <mergeCell ref="R66:U66"/>
    <mergeCell ref="V66:Z66"/>
    <mergeCell ref="B67:D67"/>
    <mergeCell ref="E67:Q67"/>
    <mergeCell ref="R67:U67"/>
    <mergeCell ref="V67:Z67"/>
    <mergeCell ref="B72:D72"/>
    <mergeCell ref="E72:Q72"/>
    <mergeCell ref="R72:U72"/>
    <mergeCell ref="V72:Z72"/>
    <mergeCell ref="B73:D73"/>
    <mergeCell ref="E73:Q73"/>
    <mergeCell ref="R73:U73"/>
    <mergeCell ref="V73:Z73"/>
    <mergeCell ref="B70:D70"/>
    <mergeCell ref="E70:Q70"/>
    <mergeCell ref="R70:U70"/>
    <mergeCell ref="V70:Z70"/>
    <mergeCell ref="B71:D71"/>
    <mergeCell ref="E71:Q71"/>
    <mergeCell ref="R71:U71"/>
    <mergeCell ref="V71:Z71"/>
    <mergeCell ref="B76:D76"/>
    <mergeCell ref="E76:Q76"/>
    <mergeCell ref="R76:U76"/>
    <mergeCell ref="V76:Z76"/>
    <mergeCell ref="B77:D77"/>
    <mergeCell ref="E77:Q77"/>
    <mergeCell ref="R77:U77"/>
    <mergeCell ref="V77:Z77"/>
    <mergeCell ref="B74:D74"/>
    <mergeCell ref="E74:Q74"/>
    <mergeCell ref="R74:U74"/>
    <mergeCell ref="V74:Z74"/>
    <mergeCell ref="B75:D75"/>
    <mergeCell ref="E75:Q75"/>
    <mergeCell ref="R75:U75"/>
    <mergeCell ref="V75:Z75"/>
    <mergeCell ref="B80:D80"/>
    <mergeCell ref="E80:Q80"/>
    <mergeCell ref="R80:U80"/>
    <mergeCell ref="V80:Z80"/>
    <mergeCell ref="B81:D81"/>
    <mergeCell ref="E81:Q81"/>
    <mergeCell ref="R81:U81"/>
    <mergeCell ref="V81:Z81"/>
    <mergeCell ref="B78:D78"/>
    <mergeCell ref="E78:Q78"/>
    <mergeCell ref="R78:U78"/>
    <mergeCell ref="V78:Z78"/>
    <mergeCell ref="B79:D79"/>
    <mergeCell ref="E79:Q79"/>
    <mergeCell ref="R79:U79"/>
    <mergeCell ref="V79:Z79"/>
    <mergeCell ref="B84:D84"/>
    <mergeCell ref="E84:Q84"/>
    <mergeCell ref="R84:U84"/>
    <mergeCell ref="V84:Z84"/>
    <mergeCell ref="B85:D85"/>
    <mergeCell ref="E85:Q85"/>
    <mergeCell ref="R85:U85"/>
    <mergeCell ref="V85:Z85"/>
    <mergeCell ref="B82:D82"/>
    <mergeCell ref="E82:Q82"/>
    <mergeCell ref="R82:U82"/>
    <mergeCell ref="V82:Z82"/>
    <mergeCell ref="B83:D83"/>
    <mergeCell ref="E83:Q83"/>
    <mergeCell ref="R83:U83"/>
    <mergeCell ref="V83:Z83"/>
    <mergeCell ref="B88:D88"/>
    <mergeCell ref="E88:Q88"/>
    <mergeCell ref="R88:U88"/>
    <mergeCell ref="V88:Z88"/>
    <mergeCell ref="B89:D89"/>
    <mergeCell ref="E89:Q89"/>
    <mergeCell ref="R89:U89"/>
    <mergeCell ref="V89:Z89"/>
    <mergeCell ref="B86:D86"/>
    <mergeCell ref="E86:Q86"/>
    <mergeCell ref="R86:U86"/>
    <mergeCell ref="V86:Z86"/>
    <mergeCell ref="B87:D87"/>
    <mergeCell ref="E87:Q87"/>
    <mergeCell ref="R87:U87"/>
    <mergeCell ref="V87:Z87"/>
    <mergeCell ref="B92:D92"/>
    <mergeCell ref="E92:Q92"/>
    <mergeCell ref="R92:U92"/>
    <mergeCell ref="V92:Z92"/>
    <mergeCell ref="B93:D93"/>
    <mergeCell ref="E93:Q93"/>
    <mergeCell ref="R93:U93"/>
    <mergeCell ref="V93:Z93"/>
    <mergeCell ref="B90:D90"/>
    <mergeCell ref="E90:Q90"/>
    <mergeCell ref="R90:U90"/>
    <mergeCell ref="V90:Z90"/>
    <mergeCell ref="B91:D91"/>
    <mergeCell ref="E91:Q91"/>
    <mergeCell ref="R91:U91"/>
    <mergeCell ref="V91:Z91"/>
    <mergeCell ref="E97:Q97"/>
    <mergeCell ref="R97:U97"/>
    <mergeCell ref="V97:Z97"/>
    <mergeCell ref="B94:D94"/>
    <mergeCell ref="E94:Q94"/>
    <mergeCell ref="R94:U94"/>
    <mergeCell ref="V94:Z94"/>
    <mergeCell ref="B95:D95"/>
    <mergeCell ref="E95:Q95"/>
    <mergeCell ref="R95:U95"/>
    <mergeCell ref="V95:Z95"/>
    <mergeCell ref="B96:D96"/>
    <mergeCell ref="E96:Q96"/>
    <mergeCell ref="R96:U96"/>
    <mergeCell ref="V96:Z96"/>
    <mergeCell ref="B97:D97"/>
    <mergeCell ref="B101:D101"/>
    <mergeCell ref="E101:Q101"/>
    <mergeCell ref="R101:U101"/>
    <mergeCell ref="V101:Z101"/>
    <mergeCell ref="B100:D100"/>
    <mergeCell ref="E100:Q100"/>
    <mergeCell ref="R100:U100"/>
    <mergeCell ref="B98:D98"/>
    <mergeCell ref="E98:Q98"/>
    <mergeCell ref="R98:U98"/>
    <mergeCell ref="V98:Z98"/>
    <mergeCell ref="V100:Z100"/>
    <mergeCell ref="B99:D99"/>
    <mergeCell ref="E99:Q99"/>
    <mergeCell ref="R99:U99"/>
    <mergeCell ref="V99:Z99"/>
  </mergeCells>
  <phoneticPr fontId="2" type="noConversion"/>
  <printOptions horizontalCentered="1"/>
  <pageMargins left="0.78740157480314965" right="0.55118110236220474" top="0.59055118110236227" bottom="0.59055118110236227" header="0" footer="0"/>
  <pageSetup paperSize="9" scale="90" orientation="portrait" blackAndWhite="1" r:id="rId2"/>
  <headerFooter alignWithMargins="0"/>
  <legacyDrawing r:id="rId3"/>
</worksheet>
</file>

<file path=xl/worksheets/sheet9.xml><?xml version="1.0" encoding="utf-8"?>
<worksheet xmlns="http://schemas.openxmlformats.org/spreadsheetml/2006/main" xmlns:r="http://schemas.openxmlformats.org/officeDocument/2006/relationships">
  <sheetPr codeName="Sayfa18" enableFormatConditionsCalculation="0">
    <tabColor indexed="8"/>
  </sheetPr>
  <dimension ref="A1:IU158"/>
  <sheetViews>
    <sheetView showZeros="0" topLeftCell="A4" zoomScaleSheetLayoutView="100" workbookViewId="0">
      <selection activeCell="P109" sqref="P109:AF109"/>
    </sheetView>
  </sheetViews>
  <sheetFormatPr defaultColWidth="1.44140625" defaultRowHeight="13.2" zeroHeight="1"/>
  <cols>
    <col min="1" max="1" width="3.6640625" style="533" customWidth="1"/>
    <col min="2" max="2" width="1.5546875" style="533" customWidth="1"/>
    <col min="3" max="3" width="2.33203125" style="533" customWidth="1"/>
    <col min="4" max="17" width="1.88671875" style="533" customWidth="1"/>
    <col min="18" max="21" width="2.6640625" style="533" customWidth="1"/>
    <col min="22" max="25" width="1.88671875" style="533" customWidth="1"/>
    <col min="26" max="26" width="2.44140625" style="533" customWidth="1"/>
    <col min="27" max="32" width="2" style="533" customWidth="1"/>
    <col min="33" max="46" width="1.88671875" style="533" customWidth="1"/>
    <col min="47" max="47" width="4.88671875" style="533" customWidth="1"/>
    <col min="48" max="212" width="9.109375" style="533" hidden="1" customWidth="1"/>
    <col min="213" max="252" width="0" style="533" hidden="1" customWidth="1"/>
    <col min="253" max="253" width="5.44140625" style="533" hidden="1" customWidth="1"/>
    <col min="254" max="254" width="0" style="984" hidden="1" customWidth="1"/>
    <col min="255" max="255" width="18.44140625" style="984" customWidth="1"/>
    <col min="256" max="16384" width="1.44140625" style="533"/>
  </cols>
  <sheetData>
    <row r="1" spans="1:254" ht="9.75" customHeight="1">
      <c r="AV1" s="537"/>
      <c r="AW1" s="537"/>
      <c r="AX1" s="537"/>
      <c r="AY1" s="537"/>
      <c r="AZ1" s="537"/>
      <c r="BA1" s="537"/>
      <c r="BB1" s="537"/>
      <c r="BC1" s="537"/>
      <c r="BD1" s="537"/>
      <c r="BE1" s="537"/>
      <c r="BF1" s="537"/>
      <c r="BG1" s="537"/>
      <c r="BH1" s="537"/>
      <c r="BI1" s="537"/>
      <c r="BJ1" s="537"/>
      <c r="BK1" s="537"/>
      <c r="BL1" s="537"/>
      <c r="BM1" s="537"/>
      <c r="BN1" s="537"/>
      <c r="BO1" s="537"/>
      <c r="BP1" s="537"/>
      <c r="BQ1" s="537"/>
      <c r="BR1" s="537"/>
      <c r="BS1" s="537"/>
      <c r="BT1" s="537"/>
      <c r="BU1" s="537"/>
      <c r="BV1" s="537"/>
      <c r="BW1" s="537"/>
      <c r="BX1" s="537"/>
      <c r="BY1" s="537"/>
      <c r="BZ1" s="537"/>
      <c r="CA1" s="537"/>
      <c r="CB1" s="537"/>
      <c r="CC1" s="537"/>
      <c r="CD1" s="537"/>
      <c r="CE1" s="537"/>
      <c r="CF1" s="537"/>
      <c r="CG1" s="537"/>
      <c r="CH1" s="537"/>
      <c r="CI1" s="537"/>
      <c r="CJ1" s="537"/>
      <c r="CK1" s="537"/>
      <c r="CL1" s="537"/>
      <c r="CM1" s="537"/>
      <c r="CN1" s="537"/>
      <c r="CO1" s="537"/>
      <c r="CP1" s="537"/>
      <c r="CQ1" s="537"/>
      <c r="CR1" s="537"/>
      <c r="CS1" s="537"/>
      <c r="CT1" s="537"/>
      <c r="CU1" s="537"/>
      <c r="CV1" s="537"/>
      <c r="CW1" s="537"/>
      <c r="CX1" s="537"/>
      <c r="CY1" s="537"/>
      <c r="CZ1" s="537"/>
      <c r="DA1" s="537"/>
      <c r="DB1" s="537"/>
      <c r="DC1" s="537"/>
      <c r="DD1" s="537"/>
      <c r="DE1" s="537"/>
      <c r="DF1" s="537"/>
      <c r="DG1" s="537"/>
      <c r="DH1" s="537"/>
      <c r="DI1" s="537"/>
      <c r="DJ1" s="537"/>
      <c r="DK1" s="537"/>
      <c r="DL1" s="537"/>
      <c r="DM1" s="537"/>
      <c r="DN1" s="537"/>
      <c r="DO1" s="537"/>
      <c r="DP1" s="537"/>
      <c r="DQ1" s="537"/>
      <c r="DR1" s="537"/>
      <c r="DS1" s="537"/>
      <c r="DT1" s="537"/>
      <c r="DU1" s="537"/>
      <c r="DV1" s="537"/>
      <c r="DW1" s="537"/>
      <c r="DX1" s="537"/>
      <c r="DY1" s="537"/>
      <c r="DZ1" s="537"/>
      <c r="EA1" s="537"/>
      <c r="EB1" s="537"/>
      <c r="EC1" s="537"/>
      <c r="ED1" s="537"/>
      <c r="EE1" s="537"/>
      <c r="EF1" s="537"/>
      <c r="EG1" s="537"/>
      <c r="EH1" s="537"/>
      <c r="EI1" s="537"/>
      <c r="EJ1" s="537"/>
      <c r="EK1" s="537"/>
      <c r="EL1" s="537"/>
      <c r="EM1" s="537"/>
      <c r="EN1" s="537"/>
      <c r="EO1" s="537"/>
      <c r="EP1" s="537"/>
      <c r="EQ1" s="537"/>
      <c r="ER1" s="537"/>
      <c r="ES1" s="537"/>
      <c r="ET1" s="537"/>
      <c r="EU1" s="537"/>
      <c r="EV1" s="537"/>
      <c r="EW1" s="537"/>
      <c r="EX1" s="537"/>
      <c r="EY1" s="537"/>
      <c r="EZ1" s="537"/>
      <c r="FA1" s="537"/>
      <c r="FB1" s="537"/>
      <c r="FC1" s="537"/>
      <c r="FD1" s="537"/>
      <c r="FE1" s="537"/>
      <c r="FF1" s="537"/>
      <c r="FG1" s="537"/>
      <c r="FH1" s="537"/>
      <c r="FI1" s="537"/>
      <c r="FJ1" s="537"/>
      <c r="FK1" s="537"/>
      <c r="FL1" s="537"/>
      <c r="FM1" s="537"/>
      <c r="FN1" s="537"/>
      <c r="FO1" s="537"/>
      <c r="FP1" s="537"/>
      <c r="FQ1" s="537"/>
      <c r="FR1" s="537"/>
      <c r="FS1" s="537"/>
      <c r="FT1" s="537"/>
      <c r="FU1" s="537"/>
      <c r="FV1" s="537"/>
      <c r="FW1" s="537"/>
      <c r="FX1" s="537"/>
      <c r="FY1" s="537"/>
      <c r="FZ1" s="537"/>
      <c r="GA1" s="537"/>
      <c r="GB1" s="537"/>
      <c r="GC1" s="537"/>
      <c r="GD1" s="537"/>
      <c r="GE1" s="537"/>
      <c r="GF1" s="537"/>
      <c r="GG1" s="537"/>
      <c r="GH1" s="537"/>
      <c r="GI1" s="537"/>
      <c r="GJ1" s="537"/>
      <c r="GK1" s="537"/>
      <c r="GL1" s="537"/>
      <c r="GM1" s="537"/>
      <c r="GN1" s="537"/>
      <c r="GO1" s="537"/>
      <c r="GP1" s="537"/>
      <c r="GQ1" s="537"/>
      <c r="GR1" s="537"/>
      <c r="GS1" s="537"/>
      <c r="GT1" s="537"/>
      <c r="GU1" s="537"/>
      <c r="GV1" s="537"/>
      <c r="GW1" s="537"/>
      <c r="GX1" s="537"/>
      <c r="GY1" s="537"/>
      <c r="GZ1" s="537"/>
      <c r="HA1" s="537"/>
      <c r="HB1" s="537"/>
      <c r="HC1" s="537"/>
      <c r="HD1" s="537"/>
      <c r="HE1" s="537"/>
      <c r="HF1" s="537"/>
      <c r="HG1" s="537"/>
      <c r="HH1" s="537"/>
      <c r="HI1" s="537"/>
      <c r="HJ1" s="537"/>
      <c r="HK1" s="537"/>
      <c r="HL1" s="537"/>
      <c r="HM1" s="537"/>
      <c r="HN1" s="537"/>
      <c r="HO1" s="537"/>
      <c r="HP1" s="537"/>
      <c r="HQ1" s="537"/>
      <c r="HR1" s="537"/>
      <c r="HS1" s="537"/>
      <c r="HT1" s="537"/>
      <c r="HU1" s="537"/>
      <c r="HV1" s="537"/>
      <c r="HW1" s="537"/>
      <c r="HX1" s="537"/>
      <c r="HY1" s="537"/>
      <c r="HZ1" s="537"/>
      <c r="IA1" s="537"/>
      <c r="IB1" s="537"/>
      <c r="IC1" s="537"/>
      <c r="ID1" s="537"/>
      <c r="IE1" s="537"/>
      <c r="IF1" s="537"/>
      <c r="IG1" s="537"/>
      <c r="IH1" s="537"/>
      <c r="II1" s="537"/>
      <c r="IJ1" s="537"/>
      <c r="IK1" s="537"/>
      <c r="IL1" s="537"/>
      <c r="IM1" s="537"/>
      <c r="IN1" s="537"/>
      <c r="IO1" s="537"/>
      <c r="IP1" s="537"/>
      <c r="IQ1" s="537"/>
      <c r="IR1" s="537"/>
    </row>
    <row r="2" spans="1:254" ht="18" customHeight="1">
      <c r="B2" s="1906" t="s">
        <v>206</v>
      </c>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c r="AR2" s="1906"/>
      <c r="AS2" s="1906"/>
      <c r="AT2" s="1906"/>
      <c r="AV2" s="537"/>
      <c r="AW2" s="537"/>
      <c r="AX2" s="537"/>
      <c r="AY2" s="537"/>
      <c r="AZ2" s="537"/>
      <c r="BA2" s="537"/>
      <c r="BB2" s="537"/>
      <c r="BC2" s="537"/>
      <c r="BD2" s="537"/>
      <c r="BE2" s="537"/>
      <c r="BF2" s="537"/>
      <c r="BG2" s="537"/>
      <c r="BH2" s="537"/>
      <c r="BI2" s="537"/>
      <c r="BJ2" s="537"/>
      <c r="BK2" s="537"/>
      <c r="BL2" s="537"/>
      <c r="BM2" s="537"/>
      <c r="BN2" s="537"/>
      <c r="BO2" s="537"/>
      <c r="BP2" s="537"/>
      <c r="BQ2" s="537"/>
      <c r="BR2" s="537"/>
      <c r="BS2" s="537"/>
      <c r="BT2" s="537"/>
      <c r="BU2" s="537"/>
      <c r="BV2" s="537"/>
      <c r="BW2" s="537"/>
      <c r="BX2" s="537"/>
      <c r="BY2" s="537"/>
      <c r="BZ2" s="537"/>
      <c r="CA2" s="537"/>
      <c r="CB2" s="537"/>
      <c r="CC2" s="537"/>
      <c r="CD2" s="537"/>
      <c r="CE2" s="537"/>
      <c r="CF2" s="537"/>
      <c r="CG2" s="537"/>
      <c r="CH2" s="537"/>
      <c r="CI2" s="537"/>
      <c r="CJ2" s="537"/>
      <c r="CK2" s="537"/>
      <c r="CL2" s="537"/>
      <c r="CM2" s="537"/>
      <c r="CN2" s="537"/>
      <c r="CO2" s="537"/>
      <c r="CP2" s="537"/>
      <c r="CQ2" s="537"/>
      <c r="CR2" s="537"/>
      <c r="CS2" s="537"/>
      <c r="CT2" s="537"/>
      <c r="CU2" s="537"/>
      <c r="CV2" s="537"/>
      <c r="CW2" s="537"/>
      <c r="CX2" s="537"/>
      <c r="CY2" s="537"/>
      <c r="CZ2" s="537"/>
      <c r="DA2" s="537"/>
      <c r="DB2" s="537"/>
      <c r="DC2" s="537"/>
      <c r="DD2" s="537"/>
      <c r="DE2" s="537"/>
      <c r="DF2" s="537"/>
      <c r="DG2" s="537"/>
      <c r="DH2" s="537"/>
      <c r="DI2" s="537"/>
      <c r="DJ2" s="537"/>
      <c r="DK2" s="537"/>
      <c r="DL2" s="537"/>
      <c r="DM2" s="537"/>
      <c r="DN2" s="537"/>
      <c r="DO2" s="537"/>
      <c r="DP2" s="537"/>
      <c r="DQ2" s="537"/>
      <c r="DR2" s="537"/>
      <c r="DS2" s="537"/>
      <c r="DT2" s="537"/>
      <c r="DU2" s="537"/>
      <c r="DV2" s="537"/>
      <c r="DW2" s="537"/>
      <c r="DX2" s="537"/>
      <c r="DY2" s="537"/>
      <c r="DZ2" s="537"/>
      <c r="EA2" s="537"/>
      <c r="EB2" s="537"/>
      <c r="EC2" s="537"/>
      <c r="ED2" s="537"/>
      <c r="EE2" s="537"/>
      <c r="EF2" s="537"/>
      <c r="EG2" s="537"/>
      <c r="EH2" s="537"/>
      <c r="EI2" s="537"/>
      <c r="EJ2" s="537"/>
      <c r="EK2" s="537"/>
      <c r="EL2" s="537"/>
      <c r="EM2" s="537"/>
      <c r="EN2" s="537"/>
      <c r="EO2" s="537"/>
      <c r="EP2" s="537"/>
      <c r="EQ2" s="537"/>
      <c r="ER2" s="537"/>
      <c r="ES2" s="537"/>
      <c r="ET2" s="537"/>
      <c r="EU2" s="537"/>
      <c r="EV2" s="537"/>
      <c r="EW2" s="537"/>
      <c r="EX2" s="537"/>
      <c r="EY2" s="537"/>
      <c r="EZ2" s="537"/>
      <c r="FA2" s="537"/>
      <c r="FB2" s="537"/>
      <c r="FC2" s="537"/>
      <c r="FD2" s="537"/>
      <c r="FE2" s="537"/>
      <c r="FF2" s="537"/>
      <c r="FG2" s="537"/>
      <c r="FH2" s="537"/>
      <c r="FI2" s="537"/>
      <c r="FJ2" s="537"/>
      <c r="FK2" s="537"/>
      <c r="FL2" s="537"/>
      <c r="FM2" s="537"/>
      <c r="FN2" s="537"/>
      <c r="FO2" s="537"/>
      <c r="FP2" s="537"/>
      <c r="FQ2" s="537"/>
      <c r="FR2" s="537"/>
      <c r="FS2" s="537"/>
      <c r="FT2" s="537"/>
      <c r="FU2" s="537"/>
      <c r="FV2" s="537"/>
      <c r="FW2" s="537"/>
      <c r="FX2" s="537"/>
      <c r="FY2" s="537"/>
      <c r="FZ2" s="537"/>
      <c r="GA2" s="537"/>
      <c r="GB2" s="537"/>
      <c r="GC2" s="537"/>
      <c r="GD2" s="537"/>
      <c r="GE2" s="537"/>
      <c r="GF2" s="537"/>
      <c r="GG2" s="537"/>
      <c r="GH2" s="537"/>
      <c r="GI2" s="537"/>
      <c r="GJ2" s="537"/>
      <c r="GK2" s="537"/>
      <c r="GL2" s="537"/>
      <c r="GM2" s="537"/>
      <c r="GN2" s="537"/>
      <c r="GO2" s="537"/>
      <c r="GP2" s="537"/>
      <c r="GQ2" s="537"/>
      <c r="GR2" s="537"/>
      <c r="GS2" s="537"/>
      <c r="GT2" s="537"/>
      <c r="GU2" s="537"/>
      <c r="GV2" s="537"/>
      <c r="GW2" s="537"/>
      <c r="GX2" s="537"/>
      <c r="GY2" s="537"/>
      <c r="GZ2" s="537"/>
      <c r="HA2" s="537"/>
      <c r="HB2" s="537"/>
      <c r="HC2" s="537"/>
      <c r="HD2" s="537"/>
      <c r="HE2" s="537"/>
      <c r="HF2" s="537"/>
      <c r="HG2" s="537"/>
      <c r="HH2" s="537"/>
      <c r="HI2" s="537"/>
      <c r="HJ2" s="537"/>
      <c r="HK2" s="537"/>
      <c r="HL2" s="537"/>
      <c r="HM2" s="537"/>
      <c r="HN2" s="537"/>
      <c r="HO2" s="537"/>
      <c r="HP2" s="537"/>
      <c r="HQ2" s="537"/>
      <c r="HR2" s="537"/>
      <c r="HS2" s="537"/>
      <c r="HT2" s="537"/>
      <c r="HU2" s="537"/>
      <c r="HV2" s="537"/>
      <c r="HW2" s="537"/>
      <c r="HX2" s="537"/>
      <c r="HY2" s="537"/>
      <c r="HZ2" s="537"/>
      <c r="IA2" s="537"/>
      <c r="IB2" s="537"/>
      <c r="IC2" s="537"/>
      <c r="ID2" s="537"/>
      <c r="IE2" s="537"/>
      <c r="IF2" s="537"/>
      <c r="IG2" s="537"/>
      <c r="IH2" s="537"/>
      <c r="II2" s="537"/>
      <c r="IJ2" s="537"/>
      <c r="IK2" s="537"/>
      <c r="IL2" s="537"/>
      <c r="IM2" s="537"/>
      <c r="IN2" s="537"/>
      <c r="IO2" s="537"/>
      <c r="IP2" s="537"/>
      <c r="IQ2" s="537"/>
      <c r="IR2" s="537"/>
    </row>
    <row r="3" spans="1:254" ht="27.75" customHeight="1">
      <c r="B3" s="1904" t="s">
        <v>207</v>
      </c>
      <c r="C3" s="1905"/>
      <c r="D3" s="1905"/>
      <c r="E3" s="1905" t="s">
        <v>208</v>
      </c>
      <c r="F3" s="1905"/>
      <c r="G3" s="1905"/>
      <c r="H3" s="1905"/>
      <c r="I3" s="1905"/>
      <c r="J3" s="1905"/>
      <c r="K3" s="1905"/>
      <c r="L3" s="1905"/>
      <c r="M3" s="1905"/>
      <c r="N3" s="1905"/>
      <c r="O3" s="1905"/>
      <c r="P3" s="1905"/>
      <c r="Q3" s="1905"/>
      <c r="R3" s="1905" t="s">
        <v>3</v>
      </c>
      <c r="S3" s="1905"/>
      <c r="T3" s="1905"/>
      <c r="U3" s="1905"/>
      <c r="V3" s="1905"/>
      <c r="W3" s="1905"/>
      <c r="X3" s="1905"/>
      <c r="Y3" s="1905"/>
      <c r="Z3" s="1905"/>
      <c r="AA3" s="1907" t="s">
        <v>218</v>
      </c>
      <c r="AB3" s="1908"/>
      <c r="AC3" s="1908"/>
      <c r="AD3" s="1908"/>
      <c r="AE3" s="1908"/>
      <c r="AF3" s="1908"/>
      <c r="AG3" s="1908"/>
      <c r="AH3" s="1908"/>
      <c r="AI3" s="1908"/>
      <c r="AJ3" s="1908"/>
      <c r="AK3" s="1909"/>
      <c r="AL3" s="1907" t="s">
        <v>219</v>
      </c>
      <c r="AM3" s="1908"/>
      <c r="AN3" s="1908"/>
      <c r="AO3" s="1908"/>
      <c r="AP3" s="1908"/>
      <c r="AQ3" s="1908"/>
      <c r="AR3" s="1908"/>
      <c r="AS3" s="1908"/>
      <c r="AT3" s="1909"/>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row>
    <row r="4" spans="1:254" ht="13.8">
      <c r="A4" s="882">
        <f t="shared" ref="A4:A67" si="0">IF(ISTEXT(E4),1,"")</f>
        <v>1</v>
      </c>
      <c r="B4" s="1987">
        <f>'VERİ GİRİŞİ'!A43</f>
        <v>1</v>
      </c>
      <c r="C4" s="1987"/>
      <c r="D4" s="1987"/>
      <c r="E4" s="1988" t="str">
        <f>'VERİ GİRİŞİ'!B43</f>
        <v>A/4 FOTOKOPİ KAĞIDI</v>
      </c>
      <c r="F4" s="1988"/>
      <c r="G4" s="1988"/>
      <c r="H4" s="1988"/>
      <c r="I4" s="1988"/>
      <c r="J4" s="1988"/>
      <c r="K4" s="1988"/>
      <c r="L4" s="1988"/>
      <c r="M4" s="1988"/>
      <c r="N4" s="1988"/>
      <c r="O4" s="1988"/>
      <c r="P4" s="1988"/>
      <c r="Q4" s="1988"/>
      <c r="R4" s="1989">
        <f>'VERİ GİRİŞİ'!J43</f>
        <v>45</v>
      </c>
      <c r="S4" s="1989"/>
      <c r="T4" s="1989"/>
      <c r="U4" s="1990"/>
      <c r="V4" s="1994" t="str">
        <f>'VERİ GİRİŞİ'!K43</f>
        <v>PAKET</v>
      </c>
      <c r="W4" s="1988"/>
      <c r="X4" s="1988"/>
      <c r="Y4" s="1988"/>
      <c r="Z4" s="1988"/>
      <c r="AA4" s="1945">
        <f>SUM(R4-IT4)</f>
        <v>45</v>
      </c>
      <c r="AB4" s="1946"/>
      <c r="AC4" s="1946"/>
      <c r="AD4" s="1946"/>
      <c r="AE4" s="1946"/>
      <c r="AF4" s="1947"/>
      <c r="AG4" s="1996" t="str">
        <f>IF(AA4&gt;0,V4,"")</f>
        <v>PAKET</v>
      </c>
      <c r="AH4" s="1997"/>
      <c r="AI4" s="1997"/>
      <c r="AJ4" s="1997"/>
      <c r="AK4" s="1998"/>
      <c r="AL4" s="1991"/>
      <c r="AM4" s="1992"/>
      <c r="AN4" s="1992"/>
      <c r="AO4" s="1992"/>
      <c r="AP4" s="1993"/>
      <c r="AQ4" s="1995">
        <f>IF(ISNUMBER(AL4),V4,0)</f>
        <v>0</v>
      </c>
      <c r="AR4" s="1995"/>
      <c r="AS4" s="1995"/>
      <c r="AT4" s="1994"/>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T4" s="984">
        <f>IF(ISNUMBER(AL4),AL4,0)</f>
        <v>0</v>
      </c>
    </row>
    <row r="5" spans="1:254" ht="13.8">
      <c r="A5" s="882" t="str">
        <f t="shared" si="0"/>
        <v/>
      </c>
      <c r="B5" s="1955">
        <f>'VERİ GİRİŞİ'!A44</f>
        <v>0</v>
      </c>
      <c r="C5" s="1955"/>
      <c r="D5" s="1955"/>
      <c r="E5" s="1956">
        <f>'VERİ GİRİŞİ'!B44</f>
        <v>0</v>
      </c>
      <c r="F5" s="1956"/>
      <c r="G5" s="1956"/>
      <c r="H5" s="1956"/>
      <c r="I5" s="1956"/>
      <c r="J5" s="1956"/>
      <c r="K5" s="1956"/>
      <c r="L5" s="1956"/>
      <c r="M5" s="1956"/>
      <c r="N5" s="1956"/>
      <c r="O5" s="1956"/>
      <c r="P5" s="1956"/>
      <c r="Q5" s="1956"/>
      <c r="R5" s="1957">
        <f>'VERİ GİRİŞİ'!J44</f>
        <v>0</v>
      </c>
      <c r="S5" s="1957"/>
      <c r="T5" s="1957"/>
      <c r="U5" s="1958"/>
      <c r="V5" s="1954">
        <f>'VERİ GİRİŞİ'!K44</f>
        <v>0</v>
      </c>
      <c r="W5" s="1956"/>
      <c r="X5" s="1956"/>
      <c r="Y5" s="1956"/>
      <c r="Z5" s="1956"/>
      <c r="AA5" s="1945">
        <f t="shared" ref="AA5:AA68" si="1">SUM(R5-IT5)</f>
        <v>0</v>
      </c>
      <c r="AB5" s="1946"/>
      <c r="AC5" s="1946"/>
      <c r="AD5" s="1946"/>
      <c r="AE5" s="1946"/>
      <c r="AF5" s="1947"/>
      <c r="AG5" s="1948" t="str">
        <f t="shared" ref="AG5:AG10" si="2">IF(AA5&gt;0,V5,"")</f>
        <v/>
      </c>
      <c r="AH5" s="1949"/>
      <c r="AI5" s="1949"/>
      <c r="AJ5" s="1949"/>
      <c r="AK5" s="1950"/>
      <c r="AL5" s="1951"/>
      <c r="AM5" s="1952"/>
      <c r="AN5" s="1952"/>
      <c r="AO5" s="1952"/>
      <c r="AP5" s="1952"/>
      <c r="AQ5" s="1953">
        <f t="shared" ref="AQ5:AQ68" si="3">IF(ISNUMBER(AL5),V5,0)</f>
        <v>0</v>
      </c>
      <c r="AR5" s="1953"/>
      <c r="AS5" s="1953"/>
      <c r="AT5" s="1954"/>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T5" s="984">
        <f>IF(ISNUMBER(AL5),AL5,0)</f>
        <v>0</v>
      </c>
    </row>
    <row r="6" spans="1:254" ht="13.8">
      <c r="A6" s="882" t="str">
        <f t="shared" si="0"/>
        <v/>
      </c>
      <c r="B6" s="1955">
        <f>'VERİ GİRİŞİ'!A45</f>
        <v>0</v>
      </c>
      <c r="C6" s="1955"/>
      <c r="D6" s="1955"/>
      <c r="E6" s="1956">
        <f>'VERİ GİRİŞİ'!B45</f>
        <v>0</v>
      </c>
      <c r="F6" s="1956"/>
      <c r="G6" s="1956"/>
      <c r="H6" s="1956"/>
      <c r="I6" s="1956"/>
      <c r="J6" s="1956"/>
      <c r="K6" s="1956"/>
      <c r="L6" s="1956"/>
      <c r="M6" s="1956"/>
      <c r="N6" s="1956"/>
      <c r="O6" s="1956"/>
      <c r="P6" s="1956"/>
      <c r="Q6" s="1956"/>
      <c r="R6" s="1957">
        <f>'VERİ GİRİŞİ'!J45</f>
        <v>0</v>
      </c>
      <c r="S6" s="1957"/>
      <c r="T6" s="1957"/>
      <c r="U6" s="1958"/>
      <c r="V6" s="1954">
        <f>'VERİ GİRİŞİ'!K45</f>
        <v>0</v>
      </c>
      <c r="W6" s="1956"/>
      <c r="X6" s="1956"/>
      <c r="Y6" s="1956"/>
      <c r="Z6" s="1956"/>
      <c r="AA6" s="1945">
        <f t="shared" si="1"/>
        <v>0</v>
      </c>
      <c r="AB6" s="1946"/>
      <c r="AC6" s="1946"/>
      <c r="AD6" s="1946"/>
      <c r="AE6" s="1946"/>
      <c r="AF6" s="1947"/>
      <c r="AG6" s="1948" t="str">
        <f t="shared" si="2"/>
        <v/>
      </c>
      <c r="AH6" s="1949"/>
      <c r="AI6" s="1949"/>
      <c r="AJ6" s="1949"/>
      <c r="AK6" s="1950"/>
      <c r="AL6" s="1951"/>
      <c r="AM6" s="1952"/>
      <c r="AN6" s="1952"/>
      <c r="AO6" s="1952"/>
      <c r="AP6" s="1952"/>
      <c r="AQ6" s="1953">
        <f t="shared" si="3"/>
        <v>0</v>
      </c>
      <c r="AR6" s="1953"/>
      <c r="AS6" s="1953"/>
      <c r="AT6" s="1954"/>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T6" s="984">
        <f t="shared" ref="IT6:IT68" si="4">IF(ISNUMBER(AL6),AL6,0)</f>
        <v>0</v>
      </c>
    </row>
    <row r="7" spans="1:254" ht="13.8">
      <c r="A7" s="882" t="str">
        <f t="shared" si="0"/>
        <v/>
      </c>
      <c r="B7" s="1955">
        <f>'VERİ GİRİŞİ'!A46</f>
        <v>0</v>
      </c>
      <c r="C7" s="1955"/>
      <c r="D7" s="1955"/>
      <c r="E7" s="1956">
        <f>'VERİ GİRİŞİ'!B46</f>
        <v>0</v>
      </c>
      <c r="F7" s="1956"/>
      <c r="G7" s="1956"/>
      <c r="H7" s="1956"/>
      <c r="I7" s="1956"/>
      <c r="J7" s="1956"/>
      <c r="K7" s="1956"/>
      <c r="L7" s="1956"/>
      <c r="M7" s="1956"/>
      <c r="N7" s="1956"/>
      <c r="O7" s="1956"/>
      <c r="P7" s="1956"/>
      <c r="Q7" s="1956"/>
      <c r="R7" s="1957">
        <f>'VERİ GİRİŞİ'!J46</f>
        <v>0</v>
      </c>
      <c r="S7" s="1957"/>
      <c r="T7" s="1957"/>
      <c r="U7" s="1958"/>
      <c r="V7" s="1954">
        <f>'VERİ GİRİŞİ'!K46</f>
        <v>0</v>
      </c>
      <c r="W7" s="1956"/>
      <c r="X7" s="1956"/>
      <c r="Y7" s="1956"/>
      <c r="Z7" s="1956"/>
      <c r="AA7" s="1945">
        <f t="shared" si="1"/>
        <v>0</v>
      </c>
      <c r="AB7" s="1946"/>
      <c r="AC7" s="1946"/>
      <c r="AD7" s="1946"/>
      <c r="AE7" s="1946"/>
      <c r="AF7" s="1947"/>
      <c r="AG7" s="1948" t="str">
        <f t="shared" si="2"/>
        <v/>
      </c>
      <c r="AH7" s="1949"/>
      <c r="AI7" s="1949"/>
      <c r="AJ7" s="1949"/>
      <c r="AK7" s="1950"/>
      <c r="AL7" s="1951"/>
      <c r="AM7" s="1952"/>
      <c r="AN7" s="1952"/>
      <c r="AO7" s="1952"/>
      <c r="AP7" s="1952"/>
      <c r="AQ7" s="1953">
        <f t="shared" si="3"/>
        <v>0</v>
      </c>
      <c r="AR7" s="1953"/>
      <c r="AS7" s="1953"/>
      <c r="AT7" s="1954"/>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T7" s="984">
        <f t="shared" si="4"/>
        <v>0</v>
      </c>
    </row>
    <row r="8" spans="1:254" ht="13.8">
      <c r="A8" s="882" t="str">
        <f t="shared" si="0"/>
        <v/>
      </c>
      <c r="B8" s="1955">
        <f>'VERİ GİRİŞİ'!A47</f>
        <v>0</v>
      </c>
      <c r="C8" s="1955"/>
      <c r="D8" s="1955"/>
      <c r="E8" s="1956">
        <f>'VERİ GİRİŞİ'!B47</f>
        <v>0</v>
      </c>
      <c r="F8" s="1956"/>
      <c r="G8" s="1956"/>
      <c r="H8" s="1956"/>
      <c r="I8" s="1956"/>
      <c r="J8" s="1956"/>
      <c r="K8" s="1956"/>
      <c r="L8" s="1956"/>
      <c r="M8" s="1956"/>
      <c r="N8" s="1956"/>
      <c r="O8" s="1956"/>
      <c r="P8" s="1956"/>
      <c r="Q8" s="1956"/>
      <c r="R8" s="1957">
        <f>'VERİ GİRİŞİ'!J47</f>
        <v>0</v>
      </c>
      <c r="S8" s="1957"/>
      <c r="T8" s="1957"/>
      <c r="U8" s="1958"/>
      <c r="V8" s="1954">
        <f>'VERİ GİRİŞİ'!K47</f>
        <v>0</v>
      </c>
      <c r="W8" s="1956"/>
      <c r="X8" s="1956"/>
      <c r="Y8" s="1956"/>
      <c r="Z8" s="1956"/>
      <c r="AA8" s="1945">
        <f t="shared" si="1"/>
        <v>0</v>
      </c>
      <c r="AB8" s="1946"/>
      <c r="AC8" s="1946"/>
      <c r="AD8" s="1946"/>
      <c r="AE8" s="1946"/>
      <c r="AF8" s="1947"/>
      <c r="AG8" s="1948" t="str">
        <f t="shared" si="2"/>
        <v/>
      </c>
      <c r="AH8" s="1949"/>
      <c r="AI8" s="1949"/>
      <c r="AJ8" s="1949"/>
      <c r="AK8" s="1950"/>
      <c r="AL8" s="1951"/>
      <c r="AM8" s="1952"/>
      <c r="AN8" s="1952"/>
      <c r="AO8" s="1952"/>
      <c r="AP8" s="1952"/>
      <c r="AQ8" s="1953">
        <f t="shared" si="3"/>
        <v>0</v>
      </c>
      <c r="AR8" s="1953"/>
      <c r="AS8" s="1953"/>
      <c r="AT8" s="1954"/>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T8" s="984">
        <f t="shared" si="4"/>
        <v>0</v>
      </c>
    </row>
    <row r="9" spans="1:254" ht="13.8">
      <c r="A9" s="882" t="str">
        <f t="shared" si="0"/>
        <v/>
      </c>
      <c r="B9" s="1955">
        <f>'VERİ GİRİŞİ'!A48</f>
        <v>0</v>
      </c>
      <c r="C9" s="1955"/>
      <c r="D9" s="1955"/>
      <c r="E9" s="1956">
        <f>'VERİ GİRİŞİ'!B48</f>
        <v>0</v>
      </c>
      <c r="F9" s="1956"/>
      <c r="G9" s="1956"/>
      <c r="H9" s="1956"/>
      <c r="I9" s="1956"/>
      <c r="J9" s="1956"/>
      <c r="K9" s="1956"/>
      <c r="L9" s="1956"/>
      <c r="M9" s="1956"/>
      <c r="N9" s="1956"/>
      <c r="O9" s="1956"/>
      <c r="P9" s="1956"/>
      <c r="Q9" s="1956"/>
      <c r="R9" s="1957">
        <f>'VERİ GİRİŞİ'!J48</f>
        <v>0</v>
      </c>
      <c r="S9" s="1957"/>
      <c r="T9" s="1957"/>
      <c r="U9" s="1958"/>
      <c r="V9" s="1954">
        <f>'VERİ GİRİŞİ'!K48</f>
        <v>0</v>
      </c>
      <c r="W9" s="1956"/>
      <c r="X9" s="1956"/>
      <c r="Y9" s="1956"/>
      <c r="Z9" s="1956"/>
      <c r="AA9" s="1945">
        <f t="shared" si="1"/>
        <v>0</v>
      </c>
      <c r="AB9" s="1946"/>
      <c r="AC9" s="1946"/>
      <c r="AD9" s="1946"/>
      <c r="AE9" s="1946"/>
      <c r="AF9" s="1947"/>
      <c r="AG9" s="1948" t="str">
        <f t="shared" si="2"/>
        <v/>
      </c>
      <c r="AH9" s="1949"/>
      <c r="AI9" s="1949"/>
      <c r="AJ9" s="1949"/>
      <c r="AK9" s="1950"/>
      <c r="AL9" s="1951"/>
      <c r="AM9" s="1952"/>
      <c r="AN9" s="1952"/>
      <c r="AO9" s="1952"/>
      <c r="AP9" s="1952"/>
      <c r="AQ9" s="1953">
        <f t="shared" si="3"/>
        <v>0</v>
      </c>
      <c r="AR9" s="1953"/>
      <c r="AS9" s="1953"/>
      <c r="AT9" s="1954"/>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T9" s="984">
        <f t="shared" si="4"/>
        <v>0</v>
      </c>
    </row>
    <row r="10" spans="1:254" ht="13.8">
      <c r="A10" s="882" t="str">
        <f t="shared" si="0"/>
        <v/>
      </c>
      <c r="B10" s="1955">
        <f>'VERİ GİRİŞİ'!A49</f>
        <v>0</v>
      </c>
      <c r="C10" s="1955"/>
      <c r="D10" s="1955"/>
      <c r="E10" s="1956">
        <f>'VERİ GİRİŞİ'!B49</f>
        <v>0</v>
      </c>
      <c r="F10" s="1956"/>
      <c r="G10" s="1956"/>
      <c r="H10" s="1956"/>
      <c r="I10" s="1956"/>
      <c r="J10" s="1956"/>
      <c r="K10" s="1956"/>
      <c r="L10" s="1956"/>
      <c r="M10" s="1956"/>
      <c r="N10" s="1956"/>
      <c r="O10" s="1956"/>
      <c r="P10" s="1956"/>
      <c r="Q10" s="1956"/>
      <c r="R10" s="1957">
        <f>'VERİ GİRİŞİ'!J49</f>
        <v>0</v>
      </c>
      <c r="S10" s="1957"/>
      <c r="T10" s="1957"/>
      <c r="U10" s="1958"/>
      <c r="V10" s="1954">
        <f>'VERİ GİRİŞİ'!K49</f>
        <v>0</v>
      </c>
      <c r="W10" s="1956"/>
      <c r="X10" s="1956"/>
      <c r="Y10" s="1956"/>
      <c r="Z10" s="1956"/>
      <c r="AA10" s="1945">
        <f t="shared" si="1"/>
        <v>0</v>
      </c>
      <c r="AB10" s="1946"/>
      <c r="AC10" s="1946"/>
      <c r="AD10" s="1946"/>
      <c r="AE10" s="1946"/>
      <c r="AF10" s="1947"/>
      <c r="AG10" s="1948" t="str">
        <f t="shared" si="2"/>
        <v/>
      </c>
      <c r="AH10" s="1949"/>
      <c r="AI10" s="1949"/>
      <c r="AJ10" s="1949"/>
      <c r="AK10" s="1950"/>
      <c r="AL10" s="1951"/>
      <c r="AM10" s="1952"/>
      <c r="AN10" s="1952"/>
      <c r="AO10" s="1952"/>
      <c r="AP10" s="1952"/>
      <c r="AQ10" s="1953">
        <f t="shared" si="3"/>
        <v>0</v>
      </c>
      <c r="AR10" s="1953"/>
      <c r="AS10" s="1953"/>
      <c r="AT10" s="1954"/>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T10" s="984">
        <f t="shared" si="4"/>
        <v>0</v>
      </c>
    </row>
    <row r="11" spans="1:254" ht="13.8">
      <c r="A11" s="882" t="str">
        <f t="shared" si="0"/>
        <v/>
      </c>
      <c r="B11" s="1955">
        <f>'VERİ GİRİŞİ'!A50</f>
        <v>0</v>
      </c>
      <c r="C11" s="1955"/>
      <c r="D11" s="1955"/>
      <c r="E11" s="1956">
        <f>'VERİ GİRİŞİ'!B50</f>
        <v>0</v>
      </c>
      <c r="F11" s="1956"/>
      <c r="G11" s="1956"/>
      <c r="H11" s="1956"/>
      <c r="I11" s="1956"/>
      <c r="J11" s="1956"/>
      <c r="K11" s="1956"/>
      <c r="L11" s="1956"/>
      <c r="M11" s="1956"/>
      <c r="N11" s="1956"/>
      <c r="O11" s="1956"/>
      <c r="P11" s="1956"/>
      <c r="Q11" s="1956"/>
      <c r="R11" s="1957">
        <f>'VERİ GİRİŞİ'!J50</f>
        <v>0</v>
      </c>
      <c r="S11" s="1957"/>
      <c r="T11" s="1957"/>
      <c r="U11" s="1958"/>
      <c r="V11" s="1954">
        <f>'VERİ GİRİŞİ'!K50</f>
        <v>0</v>
      </c>
      <c r="W11" s="1956"/>
      <c r="X11" s="1956"/>
      <c r="Y11" s="1956"/>
      <c r="Z11" s="1956"/>
      <c r="AA11" s="1945">
        <f t="shared" si="1"/>
        <v>0</v>
      </c>
      <c r="AB11" s="1946"/>
      <c r="AC11" s="1946"/>
      <c r="AD11" s="1946"/>
      <c r="AE11" s="1946"/>
      <c r="AF11" s="1947"/>
      <c r="AG11" s="1948" t="str">
        <f t="shared" ref="AG11:AG74" si="5">IF(AA11&gt;0,V11,"")</f>
        <v/>
      </c>
      <c r="AH11" s="1949"/>
      <c r="AI11" s="1949"/>
      <c r="AJ11" s="1949"/>
      <c r="AK11" s="1950"/>
      <c r="AL11" s="1951"/>
      <c r="AM11" s="1952"/>
      <c r="AN11" s="1952"/>
      <c r="AO11" s="1952"/>
      <c r="AP11" s="1952"/>
      <c r="AQ11" s="1953">
        <f t="shared" si="3"/>
        <v>0</v>
      </c>
      <c r="AR11" s="1953"/>
      <c r="AS11" s="1953"/>
      <c r="AT11" s="1954"/>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T11" s="984">
        <f t="shared" si="4"/>
        <v>0</v>
      </c>
    </row>
    <row r="12" spans="1:254" ht="13.8">
      <c r="A12" s="882" t="str">
        <f t="shared" si="0"/>
        <v/>
      </c>
      <c r="B12" s="1955">
        <f>'VERİ GİRİŞİ'!A51</f>
        <v>0</v>
      </c>
      <c r="C12" s="1955"/>
      <c r="D12" s="1955"/>
      <c r="E12" s="1956">
        <f>'VERİ GİRİŞİ'!B51</f>
        <v>0</v>
      </c>
      <c r="F12" s="1956"/>
      <c r="G12" s="1956"/>
      <c r="H12" s="1956"/>
      <c r="I12" s="1956"/>
      <c r="J12" s="1956"/>
      <c r="K12" s="1956"/>
      <c r="L12" s="1956"/>
      <c r="M12" s="1956"/>
      <c r="N12" s="1956"/>
      <c r="O12" s="1956"/>
      <c r="P12" s="1956"/>
      <c r="Q12" s="1956"/>
      <c r="R12" s="1957">
        <f>'VERİ GİRİŞİ'!J51</f>
        <v>0</v>
      </c>
      <c r="S12" s="1957"/>
      <c r="T12" s="1957"/>
      <c r="U12" s="1958"/>
      <c r="V12" s="1954">
        <f>'VERİ GİRİŞİ'!K51</f>
        <v>0</v>
      </c>
      <c r="W12" s="1956"/>
      <c r="X12" s="1956"/>
      <c r="Y12" s="1956"/>
      <c r="Z12" s="1956"/>
      <c r="AA12" s="1945">
        <f t="shared" si="1"/>
        <v>0</v>
      </c>
      <c r="AB12" s="1946"/>
      <c r="AC12" s="1946"/>
      <c r="AD12" s="1946"/>
      <c r="AE12" s="1946"/>
      <c r="AF12" s="1947"/>
      <c r="AG12" s="1948" t="str">
        <f t="shared" si="5"/>
        <v/>
      </c>
      <c r="AH12" s="1949"/>
      <c r="AI12" s="1949"/>
      <c r="AJ12" s="1949"/>
      <c r="AK12" s="1950"/>
      <c r="AL12" s="1951"/>
      <c r="AM12" s="1952"/>
      <c r="AN12" s="1952"/>
      <c r="AO12" s="1952"/>
      <c r="AP12" s="1952"/>
      <c r="AQ12" s="1953">
        <f t="shared" si="3"/>
        <v>0</v>
      </c>
      <c r="AR12" s="1953"/>
      <c r="AS12" s="1953"/>
      <c r="AT12" s="1954"/>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T12" s="984">
        <f t="shared" si="4"/>
        <v>0</v>
      </c>
    </row>
    <row r="13" spans="1:254" ht="13.8">
      <c r="A13" s="882" t="str">
        <f t="shared" si="0"/>
        <v/>
      </c>
      <c r="B13" s="1955">
        <f>'VERİ GİRİŞİ'!A52</f>
        <v>0</v>
      </c>
      <c r="C13" s="1955"/>
      <c r="D13" s="1955"/>
      <c r="E13" s="1956">
        <f>'VERİ GİRİŞİ'!B52</f>
        <v>0</v>
      </c>
      <c r="F13" s="1956"/>
      <c r="G13" s="1956"/>
      <c r="H13" s="1956"/>
      <c r="I13" s="1956"/>
      <c r="J13" s="1956"/>
      <c r="K13" s="1956"/>
      <c r="L13" s="1956"/>
      <c r="M13" s="1956"/>
      <c r="N13" s="1956"/>
      <c r="O13" s="1956"/>
      <c r="P13" s="1956"/>
      <c r="Q13" s="1956"/>
      <c r="R13" s="1957">
        <f>'VERİ GİRİŞİ'!J52</f>
        <v>0</v>
      </c>
      <c r="S13" s="1957"/>
      <c r="T13" s="1957"/>
      <c r="U13" s="1958"/>
      <c r="V13" s="1954">
        <f>'VERİ GİRİŞİ'!K52</f>
        <v>0</v>
      </c>
      <c r="W13" s="1956"/>
      <c r="X13" s="1956"/>
      <c r="Y13" s="1956"/>
      <c r="Z13" s="1956"/>
      <c r="AA13" s="1945">
        <f t="shared" si="1"/>
        <v>0</v>
      </c>
      <c r="AB13" s="1946"/>
      <c r="AC13" s="1946"/>
      <c r="AD13" s="1946"/>
      <c r="AE13" s="1946"/>
      <c r="AF13" s="1947"/>
      <c r="AG13" s="1948" t="str">
        <f t="shared" si="5"/>
        <v/>
      </c>
      <c r="AH13" s="1949"/>
      <c r="AI13" s="1949"/>
      <c r="AJ13" s="1949"/>
      <c r="AK13" s="1950"/>
      <c r="AL13" s="1951"/>
      <c r="AM13" s="1952"/>
      <c r="AN13" s="1952"/>
      <c r="AO13" s="1952"/>
      <c r="AP13" s="1952"/>
      <c r="AQ13" s="1953">
        <f t="shared" si="3"/>
        <v>0</v>
      </c>
      <c r="AR13" s="1953"/>
      <c r="AS13" s="1953"/>
      <c r="AT13" s="1954"/>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T13" s="984">
        <f t="shared" si="4"/>
        <v>0</v>
      </c>
    </row>
    <row r="14" spans="1:254" ht="13.8">
      <c r="A14" s="882" t="str">
        <f t="shared" si="0"/>
        <v/>
      </c>
      <c r="B14" s="1955">
        <f>'VERİ GİRİŞİ'!A53</f>
        <v>0</v>
      </c>
      <c r="C14" s="1955"/>
      <c r="D14" s="1955"/>
      <c r="E14" s="1956">
        <f>'VERİ GİRİŞİ'!B53</f>
        <v>0</v>
      </c>
      <c r="F14" s="1956"/>
      <c r="G14" s="1956"/>
      <c r="H14" s="1956"/>
      <c r="I14" s="1956"/>
      <c r="J14" s="1956"/>
      <c r="K14" s="1956"/>
      <c r="L14" s="1956"/>
      <c r="M14" s="1956"/>
      <c r="N14" s="1956"/>
      <c r="O14" s="1956"/>
      <c r="P14" s="1956"/>
      <c r="Q14" s="1956"/>
      <c r="R14" s="1957">
        <f>'VERİ GİRİŞİ'!J53</f>
        <v>0</v>
      </c>
      <c r="S14" s="1957"/>
      <c r="T14" s="1957"/>
      <c r="U14" s="1958"/>
      <c r="V14" s="1954">
        <f>'VERİ GİRİŞİ'!K53</f>
        <v>0</v>
      </c>
      <c r="W14" s="1956"/>
      <c r="X14" s="1956"/>
      <c r="Y14" s="1956"/>
      <c r="Z14" s="1956"/>
      <c r="AA14" s="1945">
        <f t="shared" si="1"/>
        <v>0</v>
      </c>
      <c r="AB14" s="1946"/>
      <c r="AC14" s="1946"/>
      <c r="AD14" s="1946"/>
      <c r="AE14" s="1946"/>
      <c r="AF14" s="1947"/>
      <c r="AG14" s="1948" t="str">
        <f t="shared" si="5"/>
        <v/>
      </c>
      <c r="AH14" s="1949"/>
      <c r="AI14" s="1949"/>
      <c r="AJ14" s="1949"/>
      <c r="AK14" s="1950"/>
      <c r="AL14" s="1951"/>
      <c r="AM14" s="1952"/>
      <c r="AN14" s="1952"/>
      <c r="AO14" s="1952"/>
      <c r="AP14" s="1952"/>
      <c r="AQ14" s="1953">
        <f t="shared" si="3"/>
        <v>0</v>
      </c>
      <c r="AR14" s="1953"/>
      <c r="AS14" s="1953"/>
      <c r="AT14" s="1954"/>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T14" s="984">
        <f t="shared" si="4"/>
        <v>0</v>
      </c>
    </row>
    <row r="15" spans="1:254" ht="13.8">
      <c r="A15" s="882" t="str">
        <f t="shared" si="0"/>
        <v/>
      </c>
      <c r="B15" s="1955">
        <f>'VERİ GİRİŞİ'!A54</f>
        <v>0</v>
      </c>
      <c r="C15" s="1955"/>
      <c r="D15" s="1955"/>
      <c r="E15" s="1956">
        <f>'VERİ GİRİŞİ'!B54</f>
        <v>0</v>
      </c>
      <c r="F15" s="1956"/>
      <c r="G15" s="1956"/>
      <c r="H15" s="1956"/>
      <c r="I15" s="1956"/>
      <c r="J15" s="1956"/>
      <c r="K15" s="1956"/>
      <c r="L15" s="1956"/>
      <c r="M15" s="1956"/>
      <c r="N15" s="1956"/>
      <c r="O15" s="1956"/>
      <c r="P15" s="1956"/>
      <c r="Q15" s="1956"/>
      <c r="R15" s="1957">
        <f>'VERİ GİRİŞİ'!J54</f>
        <v>0</v>
      </c>
      <c r="S15" s="1957"/>
      <c r="T15" s="1957"/>
      <c r="U15" s="1958"/>
      <c r="V15" s="1954">
        <f>'VERİ GİRİŞİ'!K54</f>
        <v>0</v>
      </c>
      <c r="W15" s="1956"/>
      <c r="X15" s="1956"/>
      <c r="Y15" s="1956"/>
      <c r="Z15" s="1956"/>
      <c r="AA15" s="1945">
        <f t="shared" si="1"/>
        <v>0</v>
      </c>
      <c r="AB15" s="1946"/>
      <c r="AC15" s="1946"/>
      <c r="AD15" s="1946"/>
      <c r="AE15" s="1946"/>
      <c r="AF15" s="1947"/>
      <c r="AG15" s="1948" t="str">
        <f t="shared" si="5"/>
        <v/>
      </c>
      <c r="AH15" s="1949"/>
      <c r="AI15" s="1949"/>
      <c r="AJ15" s="1949"/>
      <c r="AK15" s="1950"/>
      <c r="AL15" s="1951"/>
      <c r="AM15" s="1952"/>
      <c r="AN15" s="1952"/>
      <c r="AO15" s="1952"/>
      <c r="AP15" s="1952"/>
      <c r="AQ15" s="1953">
        <f t="shared" si="3"/>
        <v>0</v>
      </c>
      <c r="AR15" s="1953"/>
      <c r="AS15" s="1953"/>
      <c r="AT15" s="1954"/>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T15" s="984">
        <f t="shared" si="4"/>
        <v>0</v>
      </c>
    </row>
    <row r="16" spans="1:254" ht="13.8">
      <c r="A16" s="882" t="str">
        <f t="shared" si="0"/>
        <v/>
      </c>
      <c r="B16" s="1955">
        <f>'VERİ GİRİŞİ'!A55</f>
        <v>0</v>
      </c>
      <c r="C16" s="1955"/>
      <c r="D16" s="1955"/>
      <c r="E16" s="1956">
        <f>'VERİ GİRİŞİ'!B55</f>
        <v>0</v>
      </c>
      <c r="F16" s="1956"/>
      <c r="G16" s="1956"/>
      <c r="H16" s="1956"/>
      <c r="I16" s="1956"/>
      <c r="J16" s="1956"/>
      <c r="K16" s="1956"/>
      <c r="L16" s="1956"/>
      <c r="M16" s="1956"/>
      <c r="N16" s="1956"/>
      <c r="O16" s="1956"/>
      <c r="P16" s="1956"/>
      <c r="Q16" s="1956"/>
      <c r="R16" s="1957">
        <f>'VERİ GİRİŞİ'!J55</f>
        <v>0</v>
      </c>
      <c r="S16" s="1957"/>
      <c r="T16" s="1957"/>
      <c r="U16" s="1958"/>
      <c r="V16" s="1954">
        <f>'VERİ GİRİŞİ'!K55</f>
        <v>0</v>
      </c>
      <c r="W16" s="1956"/>
      <c r="X16" s="1956"/>
      <c r="Y16" s="1956"/>
      <c r="Z16" s="1956"/>
      <c r="AA16" s="1945">
        <f t="shared" si="1"/>
        <v>0</v>
      </c>
      <c r="AB16" s="1946"/>
      <c r="AC16" s="1946"/>
      <c r="AD16" s="1946"/>
      <c r="AE16" s="1946"/>
      <c r="AF16" s="1947"/>
      <c r="AG16" s="1948" t="str">
        <f t="shared" si="5"/>
        <v/>
      </c>
      <c r="AH16" s="1949"/>
      <c r="AI16" s="1949"/>
      <c r="AJ16" s="1949"/>
      <c r="AK16" s="1950"/>
      <c r="AL16" s="1951"/>
      <c r="AM16" s="1952"/>
      <c r="AN16" s="1952"/>
      <c r="AO16" s="1952"/>
      <c r="AP16" s="1952"/>
      <c r="AQ16" s="1953">
        <f t="shared" si="3"/>
        <v>0</v>
      </c>
      <c r="AR16" s="1953"/>
      <c r="AS16" s="1953"/>
      <c r="AT16" s="1954"/>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T16" s="984">
        <f t="shared" si="4"/>
        <v>0</v>
      </c>
    </row>
    <row r="17" spans="1:254" ht="13.8">
      <c r="A17" s="882" t="str">
        <f t="shared" si="0"/>
        <v/>
      </c>
      <c r="B17" s="1955">
        <f>'VERİ GİRİŞİ'!A56</f>
        <v>0</v>
      </c>
      <c r="C17" s="1955"/>
      <c r="D17" s="1955"/>
      <c r="E17" s="1956">
        <f>'VERİ GİRİŞİ'!B56</f>
        <v>0</v>
      </c>
      <c r="F17" s="1956"/>
      <c r="G17" s="1956"/>
      <c r="H17" s="1956"/>
      <c r="I17" s="1956"/>
      <c r="J17" s="1956"/>
      <c r="K17" s="1956"/>
      <c r="L17" s="1956"/>
      <c r="M17" s="1956"/>
      <c r="N17" s="1956"/>
      <c r="O17" s="1956"/>
      <c r="P17" s="1956"/>
      <c r="Q17" s="1956"/>
      <c r="R17" s="1957">
        <f>'VERİ GİRİŞİ'!J56</f>
        <v>0</v>
      </c>
      <c r="S17" s="1957"/>
      <c r="T17" s="1957"/>
      <c r="U17" s="1958"/>
      <c r="V17" s="1954">
        <f>'VERİ GİRİŞİ'!K56</f>
        <v>0</v>
      </c>
      <c r="W17" s="1956"/>
      <c r="X17" s="1956"/>
      <c r="Y17" s="1956"/>
      <c r="Z17" s="1956"/>
      <c r="AA17" s="1945">
        <f t="shared" si="1"/>
        <v>0</v>
      </c>
      <c r="AB17" s="1946"/>
      <c r="AC17" s="1946"/>
      <c r="AD17" s="1946"/>
      <c r="AE17" s="1946"/>
      <c r="AF17" s="1947"/>
      <c r="AG17" s="1948" t="str">
        <f t="shared" si="5"/>
        <v/>
      </c>
      <c r="AH17" s="1949"/>
      <c r="AI17" s="1949"/>
      <c r="AJ17" s="1949"/>
      <c r="AK17" s="1950"/>
      <c r="AL17" s="1951"/>
      <c r="AM17" s="1952"/>
      <c r="AN17" s="1952"/>
      <c r="AO17" s="1952"/>
      <c r="AP17" s="1952"/>
      <c r="AQ17" s="1953">
        <f t="shared" si="3"/>
        <v>0</v>
      </c>
      <c r="AR17" s="1953"/>
      <c r="AS17" s="1953"/>
      <c r="AT17" s="1954"/>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T17" s="984">
        <f t="shared" si="4"/>
        <v>0</v>
      </c>
    </row>
    <row r="18" spans="1:254" ht="13.8">
      <c r="A18" s="882" t="str">
        <f t="shared" si="0"/>
        <v/>
      </c>
      <c r="B18" s="1955">
        <f>'VERİ GİRİŞİ'!A57</f>
        <v>0</v>
      </c>
      <c r="C18" s="1955"/>
      <c r="D18" s="1955"/>
      <c r="E18" s="1956">
        <f>'VERİ GİRİŞİ'!B57</f>
        <v>0</v>
      </c>
      <c r="F18" s="1956"/>
      <c r="G18" s="1956"/>
      <c r="H18" s="1956"/>
      <c r="I18" s="1956"/>
      <c r="J18" s="1956"/>
      <c r="K18" s="1956"/>
      <c r="L18" s="1956"/>
      <c r="M18" s="1956"/>
      <c r="N18" s="1956"/>
      <c r="O18" s="1956"/>
      <c r="P18" s="1956"/>
      <c r="Q18" s="1956"/>
      <c r="R18" s="1957">
        <f>'VERİ GİRİŞİ'!J57</f>
        <v>0</v>
      </c>
      <c r="S18" s="1957"/>
      <c r="T18" s="1957"/>
      <c r="U18" s="1958"/>
      <c r="V18" s="1954">
        <f>'VERİ GİRİŞİ'!K57</f>
        <v>0</v>
      </c>
      <c r="W18" s="1956"/>
      <c r="X18" s="1956"/>
      <c r="Y18" s="1956"/>
      <c r="Z18" s="1956"/>
      <c r="AA18" s="1945">
        <f t="shared" si="1"/>
        <v>0</v>
      </c>
      <c r="AB18" s="1946"/>
      <c r="AC18" s="1946"/>
      <c r="AD18" s="1946"/>
      <c r="AE18" s="1946"/>
      <c r="AF18" s="1947"/>
      <c r="AG18" s="1948" t="str">
        <f t="shared" si="5"/>
        <v/>
      </c>
      <c r="AH18" s="1949"/>
      <c r="AI18" s="1949"/>
      <c r="AJ18" s="1949"/>
      <c r="AK18" s="1950"/>
      <c r="AL18" s="1951"/>
      <c r="AM18" s="1952"/>
      <c r="AN18" s="1952"/>
      <c r="AO18" s="1952"/>
      <c r="AP18" s="1952"/>
      <c r="AQ18" s="1953">
        <f t="shared" si="3"/>
        <v>0</v>
      </c>
      <c r="AR18" s="1953"/>
      <c r="AS18" s="1953"/>
      <c r="AT18" s="1954"/>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T18" s="984">
        <f t="shared" si="4"/>
        <v>0</v>
      </c>
    </row>
    <row r="19" spans="1:254" ht="13.8">
      <c r="A19" s="882" t="str">
        <f t="shared" si="0"/>
        <v/>
      </c>
      <c r="B19" s="1955">
        <f>'VERİ GİRİŞİ'!A58</f>
        <v>0</v>
      </c>
      <c r="C19" s="1955"/>
      <c r="D19" s="1955"/>
      <c r="E19" s="1956">
        <f>'VERİ GİRİŞİ'!B58</f>
        <v>0</v>
      </c>
      <c r="F19" s="1956"/>
      <c r="G19" s="1956"/>
      <c r="H19" s="1956"/>
      <c r="I19" s="1956"/>
      <c r="J19" s="1956"/>
      <c r="K19" s="1956"/>
      <c r="L19" s="1956"/>
      <c r="M19" s="1956"/>
      <c r="N19" s="1956"/>
      <c r="O19" s="1956"/>
      <c r="P19" s="1956"/>
      <c r="Q19" s="1956"/>
      <c r="R19" s="1957">
        <f>'VERİ GİRİŞİ'!J58</f>
        <v>0</v>
      </c>
      <c r="S19" s="1957"/>
      <c r="T19" s="1957"/>
      <c r="U19" s="1958"/>
      <c r="V19" s="1954">
        <f>'VERİ GİRİŞİ'!K58</f>
        <v>0</v>
      </c>
      <c r="W19" s="1956"/>
      <c r="X19" s="1956"/>
      <c r="Y19" s="1956"/>
      <c r="Z19" s="1956"/>
      <c r="AA19" s="1945">
        <f t="shared" si="1"/>
        <v>0</v>
      </c>
      <c r="AB19" s="1946"/>
      <c r="AC19" s="1946"/>
      <c r="AD19" s="1946"/>
      <c r="AE19" s="1946"/>
      <c r="AF19" s="1947"/>
      <c r="AG19" s="1948" t="str">
        <f t="shared" si="5"/>
        <v/>
      </c>
      <c r="AH19" s="1949"/>
      <c r="AI19" s="1949"/>
      <c r="AJ19" s="1949"/>
      <c r="AK19" s="1950"/>
      <c r="AL19" s="1951"/>
      <c r="AM19" s="1952"/>
      <c r="AN19" s="1952"/>
      <c r="AO19" s="1952"/>
      <c r="AP19" s="1952"/>
      <c r="AQ19" s="1953">
        <f t="shared" si="3"/>
        <v>0</v>
      </c>
      <c r="AR19" s="1953"/>
      <c r="AS19" s="1953"/>
      <c r="AT19" s="1954"/>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T19" s="984">
        <f t="shared" si="4"/>
        <v>0</v>
      </c>
    </row>
    <row r="20" spans="1:254" ht="13.8">
      <c r="A20" s="882" t="str">
        <f t="shared" si="0"/>
        <v/>
      </c>
      <c r="B20" s="1955">
        <f>'VERİ GİRİŞİ'!A59</f>
        <v>0</v>
      </c>
      <c r="C20" s="1955"/>
      <c r="D20" s="1955"/>
      <c r="E20" s="1956">
        <f>'VERİ GİRİŞİ'!B59</f>
        <v>0</v>
      </c>
      <c r="F20" s="1956"/>
      <c r="G20" s="1956"/>
      <c r="H20" s="1956"/>
      <c r="I20" s="1956"/>
      <c r="J20" s="1956"/>
      <c r="K20" s="1956"/>
      <c r="L20" s="1956"/>
      <c r="M20" s="1956"/>
      <c r="N20" s="1956"/>
      <c r="O20" s="1956"/>
      <c r="P20" s="1956"/>
      <c r="Q20" s="1956"/>
      <c r="R20" s="1957">
        <f>'VERİ GİRİŞİ'!J59</f>
        <v>0</v>
      </c>
      <c r="S20" s="1957"/>
      <c r="T20" s="1957"/>
      <c r="U20" s="1958"/>
      <c r="V20" s="1954">
        <f>'VERİ GİRİŞİ'!K59</f>
        <v>0</v>
      </c>
      <c r="W20" s="1956"/>
      <c r="X20" s="1956"/>
      <c r="Y20" s="1956"/>
      <c r="Z20" s="1956"/>
      <c r="AA20" s="1945">
        <f t="shared" si="1"/>
        <v>0</v>
      </c>
      <c r="AB20" s="1946"/>
      <c r="AC20" s="1946"/>
      <c r="AD20" s="1946"/>
      <c r="AE20" s="1946"/>
      <c r="AF20" s="1947"/>
      <c r="AG20" s="1948" t="str">
        <f t="shared" si="5"/>
        <v/>
      </c>
      <c r="AH20" s="1949"/>
      <c r="AI20" s="1949"/>
      <c r="AJ20" s="1949"/>
      <c r="AK20" s="1950"/>
      <c r="AL20" s="1951"/>
      <c r="AM20" s="1952"/>
      <c r="AN20" s="1952"/>
      <c r="AO20" s="1952"/>
      <c r="AP20" s="1952"/>
      <c r="AQ20" s="1953">
        <f t="shared" si="3"/>
        <v>0</v>
      </c>
      <c r="AR20" s="1953"/>
      <c r="AS20" s="1953"/>
      <c r="AT20" s="1954"/>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T20" s="984">
        <f t="shared" si="4"/>
        <v>0</v>
      </c>
    </row>
    <row r="21" spans="1:254" ht="13.8">
      <c r="A21" s="882" t="str">
        <f t="shared" si="0"/>
        <v/>
      </c>
      <c r="B21" s="1955">
        <f>'VERİ GİRİŞİ'!A60</f>
        <v>0</v>
      </c>
      <c r="C21" s="1955"/>
      <c r="D21" s="1955"/>
      <c r="E21" s="1956">
        <f>'VERİ GİRİŞİ'!B60</f>
        <v>0</v>
      </c>
      <c r="F21" s="1956"/>
      <c r="G21" s="1956"/>
      <c r="H21" s="1956"/>
      <c r="I21" s="1956"/>
      <c r="J21" s="1956"/>
      <c r="K21" s="1956"/>
      <c r="L21" s="1956"/>
      <c r="M21" s="1956"/>
      <c r="N21" s="1956"/>
      <c r="O21" s="1956"/>
      <c r="P21" s="1956"/>
      <c r="Q21" s="1956"/>
      <c r="R21" s="1957">
        <f>'VERİ GİRİŞİ'!J60</f>
        <v>0</v>
      </c>
      <c r="S21" s="1957"/>
      <c r="T21" s="1957"/>
      <c r="U21" s="1958"/>
      <c r="V21" s="1954">
        <f>'VERİ GİRİŞİ'!K60</f>
        <v>0</v>
      </c>
      <c r="W21" s="1956"/>
      <c r="X21" s="1956"/>
      <c r="Y21" s="1956"/>
      <c r="Z21" s="1956"/>
      <c r="AA21" s="1945">
        <f t="shared" si="1"/>
        <v>0</v>
      </c>
      <c r="AB21" s="1946"/>
      <c r="AC21" s="1946"/>
      <c r="AD21" s="1946"/>
      <c r="AE21" s="1946"/>
      <c r="AF21" s="1947"/>
      <c r="AG21" s="1948" t="str">
        <f t="shared" si="5"/>
        <v/>
      </c>
      <c r="AH21" s="1949"/>
      <c r="AI21" s="1949"/>
      <c r="AJ21" s="1949"/>
      <c r="AK21" s="1950"/>
      <c r="AL21" s="1951"/>
      <c r="AM21" s="1952"/>
      <c r="AN21" s="1952"/>
      <c r="AO21" s="1952"/>
      <c r="AP21" s="1952"/>
      <c r="AQ21" s="1953">
        <f t="shared" si="3"/>
        <v>0</v>
      </c>
      <c r="AR21" s="1953"/>
      <c r="AS21" s="1953"/>
      <c r="AT21" s="1954"/>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T21" s="984">
        <f t="shared" si="4"/>
        <v>0</v>
      </c>
    </row>
    <row r="22" spans="1:254" ht="13.8">
      <c r="A22" s="882" t="str">
        <f t="shared" si="0"/>
        <v/>
      </c>
      <c r="B22" s="1955">
        <f>'VERİ GİRİŞİ'!A61</f>
        <v>0</v>
      </c>
      <c r="C22" s="1955"/>
      <c r="D22" s="1955"/>
      <c r="E22" s="1956">
        <f>'VERİ GİRİŞİ'!B61</f>
        <v>0</v>
      </c>
      <c r="F22" s="1956"/>
      <c r="G22" s="1956"/>
      <c r="H22" s="1956"/>
      <c r="I22" s="1956"/>
      <c r="J22" s="1956"/>
      <c r="K22" s="1956"/>
      <c r="L22" s="1956"/>
      <c r="M22" s="1956"/>
      <c r="N22" s="1956"/>
      <c r="O22" s="1956"/>
      <c r="P22" s="1956"/>
      <c r="Q22" s="1956"/>
      <c r="R22" s="1957">
        <f>'VERİ GİRİŞİ'!J61</f>
        <v>0</v>
      </c>
      <c r="S22" s="1957"/>
      <c r="T22" s="1957"/>
      <c r="U22" s="1958"/>
      <c r="V22" s="1954">
        <f>'VERİ GİRİŞİ'!K61</f>
        <v>0</v>
      </c>
      <c r="W22" s="1956"/>
      <c r="X22" s="1956"/>
      <c r="Y22" s="1956"/>
      <c r="Z22" s="1956"/>
      <c r="AA22" s="1945">
        <f t="shared" si="1"/>
        <v>0</v>
      </c>
      <c r="AB22" s="1946"/>
      <c r="AC22" s="1946"/>
      <c r="AD22" s="1946"/>
      <c r="AE22" s="1946"/>
      <c r="AF22" s="1947"/>
      <c r="AG22" s="1948" t="str">
        <f t="shared" si="5"/>
        <v/>
      </c>
      <c r="AH22" s="1949"/>
      <c r="AI22" s="1949"/>
      <c r="AJ22" s="1949"/>
      <c r="AK22" s="1950"/>
      <c r="AL22" s="1951"/>
      <c r="AM22" s="1952"/>
      <c r="AN22" s="1952"/>
      <c r="AO22" s="1952"/>
      <c r="AP22" s="1952"/>
      <c r="AQ22" s="1953">
        <f t="shared" si="3"/>
        <v>0</v>
      </c>
      <c r="AR22" s="1953"/>
      <c r="AS22" s="1953"/>
      <c r="AT22" s="1954"/>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T22" s="984">
        <f t="shared" si="4"/>
        <v>0</v>
      </c>
    </row>
    <row r="23" spans="1:254" ht="13.8">
      <c r="A23" s="882" t="str">
        <f t="shared" si="0"/>
        <v/>
      </c>
      <c r="B23" s="1955">
        <f>'VERİ GİRİŞİ'!A62</f>
        <v>0</v>
      </c>
      <c r="C23" s="1955"/>
      <c r="D23" s="1955"/>
      <c r="E23" s="1956">
        <f>'VERİ GİRİŞİ'!B62</f>
        <v>0</v>
      </c>
      <c r="F23" s="1956"/>
      <c r="G23" s="1956"/>
      <c r="H23" s="1956"/>
      <c r="I23" s="1956"/>
      <c r="J23" s="1956"/>
      <c r="K23" s="1956"/>
      <c r="L23" s="1956"/>
      <c r="M23" s="1956"/>
      <c r="N23" s="1956"/>
      <c r="O23" s="1956"/>
      <c r="P23" s="1956"/>
      <c r="Q23" s="1956"/>
      <c r="R23" s="1957">
        <f>'VERİ GİRİŞİ'!J62</f>
        <v>0</v>
      </c>
      <c r="S23" s="1957"/>
      <c r="T23" s="1957"/>
      <c r="U23" s="1958"/>
      <c r="V23" s="1954">
        <f>'VERİ GİRİŞİ'!K62</f>
        <v>0</v>
      </c>
      <c r="W23" s="1956"/>
      <c r="X23" s="1956"/>
      <c r="Y23" s="1956"/>
      <c r="Z23" s="1956"/>
      <c r="AA23" s="1945">
        <f t="shared" si="1"/>
        <v>0</v>
      </c>
      <c r="AB23" s="1946"/>
      <c r="AC23" s="1946"/>
      <c r="AD23" s="1946"/>
      <c r="AE23" s="1946"/>
      <c r="AF23" s="1947"/>
      <c r="AG23" s="1948" t="str">
        <f t="shared" si="5"/>
        <v/>
      </c>
      <c r="AH23" s="1949"/>
      <c r="AI23" s="1949"/>
      <c r="AJ23" s="1949"/>
      <c r="AK23" s="1950"/>
      <c r="AL23" s="1951"/>
      <c r="AM23" s="1952"/>
      <c r="AN23" s="1952"/>
      <c r="AO23" s="1952"/>
      <c r="AP23" s="1952"/>
      <c r="AQ23" s="1953">
        <f t="shared" si="3"/>
        <v>0</v>
      </c>
      <c r="AR23" s="1953"/>
      <c r="AS23" s="1953"/>
      <c r="AT23" s="1954"/>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T23" s="984">
        <f t="shared" si="4"/>
        <v>0</v>
      </c>
    </row>
    <row r="24" spans="1:254" ht="13.8">
      <c r="A24" s="882" t="str">
        <f t="shared" si="0"/>
        <v/>
      </c>
      <c r="B24" s="1955">
        <f>'VERİ GİRİŞİ'!A63</f>
        <v>0</v>
      </c>
      <c r="C24" s="1955"/>
      <c r="D24" s="1955"/>
      <c r="E24" s="1956">
        <f>'VERİ GİRİŞİ'!B63</f>
        <v>0</v>
      </c>
      <c r="F24" s="1956"/>
      <c r="G24" s="1956"/>
      <c r="H24" s="1956"/>
      <c r="I24" s="1956"/>
      <c r="J24" s="1956"/>
      <c r="K24" s="1956"/>
      <c r="L24" s="1956"/>
      <c r="M24" s="1956"/>
      <c r="N24" s="1956"/>
      <c r="O24" s="1956"/>
      <c r="P24" s="1956"/>
      <c r="Q24" s="1956"/>
      <c r="R24" s="1957">
        <f>'VERİ GİRİŞİ'!J63</f>
        <v>0</v>
      </c>
      <c r="S24" s="1957"/>
      <c r="T24" s="1957"/>
      <c r="U24" s="1958"/>
      <c r="V24" s="1954">
        <f>'VERİ GİRİŞİ'!K63</f>
        <v>0</v>
      </c>
      <c r="W24" s="1956"/>
      <c r="X24" s="1956"/>
      <c r="Y24" s="1956"/>
      <c r="Z24" s="1956"/>
      <c r="AA24" s="1945">
        <f t="shared" si="1"/>
        <v>0</v>
      </c>
      <c r="AB24" s="1946"/>
      <c r="AC24" s="1946"/>
      <c r="AD24" s="1946"/>
      <c r="AE24" s="1946"/>
      <c r="AF24" s="1947"/>
      <c r="AG24" s="1948" t="str">
        <f t="shared" si="5"/>
        <v/>
      </c>
      <c r="AH24" s="1949"/>
      <c r="AI24" s="1949"/>
      <c r="AJ24" s="1949"/>
      <c r="AK24" s="1950"/>
      <c r="AL24" s="1951"/>
      <c r="AM24" s="1952"/>
      <c r="AN24" s="1952"/>
      <c r="AO24" s="1952"/>
      <c r="AP24" s="1952"/>
      <c r="AQ24" s="1953">
        <f t="shared" si="3"/>
        <v>0</v>
      </c>
      <c r="AR24" s="1953"/>
      <c r="AS24" s="1953"/>
      <c r="AT24" s="1954"/>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T24" s="984">
        <f t="shared" si="4"/>
        <v>0</v>
      </c>
    </row>
    <row r="25" spans="1:254" ht="13.8">
      <c r="A25" s="882" t="str">
        <f t="shared" si="0"/>
        <v/>
      </c>
      <c r="B25" s="1955">
        <f>'VERİ GİRİŞİ'!A64</f>
        <v>0</v>
      </c>
      <c r="C25" s="1955"/>
      <c r="D25" s="1955"/>
      <c r="E25" s="1956">
        <f>'VERİ GİRİŞİ'!B64</f>
        <v>0</v>
      </c>
      <c r="F25" s="1956"/>
      <c r="G25" s="1956"/>
      <c r="H25" s="1956"/>
      <c r="I25" s="1956"/>
      <c r="J25" s="1956"/>
      <c r="K25" s="1956"/>
      <c r="L25" s="1956"/>
      <c r="M25" s="1956"/>
      <c r="N25" s="1956"/>
      <c r="O25" s="1956"/>
      <c r="P25" s="1956"/>
      <c r="Q25" s="1956"/>
      <c r="R25" s="1957">
        <f>'VERİ GİRİŞİ'!J64</f>
        <v>0</v>
      </c>
      <c r="S25" s="1957"/>
      <c r="T25" s="1957"/>
      <c r="U25" s="1958"/>
      <c r="V25" s="1954">
        <f>'VERİ GİRİŞİ'!K64</f>
        <v>0</v>
      </c>
      <c r="W25" s="1956"/>
      <c r="X25" s="1956"/>
      <c r="Y25" s="1956"/>
      <c r="Z25" s="1956"/>
      <c r="AA25" s="1945">
        <f t="shared" si="1"/>
        <v>0</v>
      </c>
      <c r="AB25" s="1946"/>
      <c r="AC25" s="1946"/>
      <c r="AD25" s="1946"/>
      <c r="AE25" s="1946"/>
      <c r="AF25" s="1947"/>
      <c r="AG25" s="1948" t="str">
        <f t="shared" si="5"/>
        <v/>
      </c>
      <c r="AH25" s="1949"/>
      <c r="AI25" s="1949"/>
      <c r="AJ25" s="1949"/>
      <c r="AK25" s="1950"/>
      <c r="AL25" s="1951"/>
      <c r="AM25" s="1952"/>
      <c r="AN25" s="1952"/>
      <c r="AO25" s="1952"/>
      <c r="AP25" s="1952"/>
      <c r="AQ25" s="1953">
        <f t="shared" si="3"/>
        <v>0</v>
      </c>
      <c r="AR25" s="1953"/>
      <c r="AS25" s="1953"/>
      <c r="AT25" s="1954"/>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T25" s="984">
        <f t="shared" si="4"/>
        <v>0</v>
      </c>
    </row>
    <row r="26" spans="1:254" ht="13.8">
      <c r="A26" s="882" t="str">
        <f t="shared" si="0"/>
        <v/>
      </c>
      <c r="B26" s="1955">
        <f>'VERİ GİRİŞİ'!A65</f>
        <v>0</v>
      </c>
      <c r="C26" s="1955"/>
      <c r="D26" s="1955"/>
      <c r="E26" s="1956">
        <f>'VERİ GİRİŞİ'!B65</f>
        <v>0</v>
      </c>
      <c r="F26" s="1956"/>
      <c r="G26" s="1956"/>
      <c r="H26" s="1956"/>
      <c r="I26" s="1956"/>
      <c r="J26" s="1956"/>
      <c r="K26" s="1956"/>
      <c r="L26" s="1956"/>
      <c r="M26" s="1956"/>
      <c r="N26" s="1956"/>
      <c r="O26" s="1956"/>
      <c r="P26" s="1956"/>
      <c r="Q26" s="1956"/>
      <c r="R26" s="1957">
        <f>'VERİ GİRİŞİ'!J65</f>
        <v>0</v>
      </c>
      <c r="S26" s="1957"/>
      <c r="T26" s="1957"/>
      <c r="U26" s="1958"/>
      <c r="V26" s="1954">
        <f>'VERİ GİRİŞİ'!K65</f>
        <v>0</v>
      </c>
      <c r="W26" s="1956"/>
      <c r="X26" s="1956"/>
      <c r="Y26" s="1956"/>
      <c r="Z26" s="1956"/>
      <c r="AA26" s="1945">
        <f t="shared" si="1"/>
        <v>0</v>
      </c>
      <c r="AB26" s="1946"/>
      <c r="AC26" s="1946"/>
      <c r="AD26" s="1946"/>
      <c r="AE26" s="1946"/>
      <c r="AF26" s="1947"/>
      <c r="AG26" s="1948" t="str">
        <f t="shared" si="5"/>
        <v/>
      </c>
      <c r="AH26" s="1949"/>
      <c r="AI26" s="1949"/>
      <c r="AJ26" s="1949"/>
      <c r="AK26" s="1950"/>
      <c r="AL26" s="1951"/>
      <c r="AM26" s="1952"/>
      <c r="AN26" s="1952"/>
      <c r="AO26" s="1952"/>
      <c r="AP26" s="1952"/>
      <c r="AQ26" s="1953">
        <f t="shared" si="3"/>
        <v>0</v>
      </c>
      <c r="AR26" s="1953"/>
      <c r="AS26" s="1953"/>
      <c r="AT26" s="1954"/>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T26" s="984">
        <f t="shared" si="4"/>
        <v>0</v>
      </c>
    </row>
    <row r="27" spans="1:254" ht="13.8">
      <c r="A27" s="882" t="str">
        <f t="shared" si="0"/>
        <v/>
      </c>
      <c r="B27" s="1955">
        <f>'VERİ GİRİŞİ'!A66</f>
        <v>0</v>
      </c>
      <c r="C27" s="1955"/>
      <c r="D27" s="1955"/>
      <c r="E27" s="1956">
        <f>'VERİ GİRİŞİ'!B66</f>
        <v>0</v>
      </c>
      <c r="F27" s="1956"/>
      <c r="G27" s="1956"/>
      <c r="H27" s="1956"/>
      <c r="I27" s="1956"/>
      <c r="J27" s="1956"/>
      <c r="K27" s="1956"/>
      <c r="L27" s="1956"/>
      <c r="M27" s="1956"/>
      <c r="N27" s="1956"/>
      <c r="O27" s="1956"/>
      <c r="P27" s="1956"/>
      <c r="Q27" s="1956"/>
      <c r="R27" s="1957">
        <f>'VERİ GİRİŞİ'!J66</f>
        <v>0</v>
      </c>
      <c r="S27" s="1957"/>
      <c r="T27" s="1957"/>
      <c r="U27" s="1958"/>
      <c r="V27" s="1954">
        <f>'VERİ GİRİŞİ'!K66</f>
        <v>0</v>
      </c>
      <c r="W27" s="1956"/>
      <c r="X27" s="1956"/>
      <c r="Y27" s="1956"/>
      <c r="Z27" s="1956"/>
      <c r="AA27" s="1945">
        <f t="shared" si="1"/>
        <v>0</v>
      </c>
      <c r="AB27" s="1946"/>
      <c r="AC27" s="1946"/>
      <c r="AD27" s="1946"/>
      <c r="AE27" s="1946"/>
      <c r="AF27" s="1947"/>
      <c r="AG27" s="1948" t="str">
        <f t="shared" si="5"/>
        <v/>
      </c>
      <c r="AH27" s="1949"/>
      <c r="AI27" s="1949"/>
      <c r="AJ27" s="1949"/>
      <c r="AK27" s="1950"/>
      <c r="AL27" s="1951"/>
      <c r="AM27" s="1952"/>
      <c r="AN27" s="1952"/>
      <c r="AO27" s="1952"/>
      <c r="AP27" s="1952"/>
      <c r="AQ27" s="1953">
        <f t="shared" si="3"/>
        <v>0</v>
      </c>
      <c r="AR27" s="1953"/>
      <c r="AS27" s="1953"/>
      <c r="AT27" s="1954"/>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T27" s="984">
        <f t="shared" si="4"/>
        <v>0</v>
      </c>
    </row>
    <row r="28" spans="1:254" ht="13.8">
      <c r="A28" s="882" t="str">
        <f t="shared" si="0"/>
        <v/>
      </c>
      <c r="B28" s="1955">
        <f>'VERİ GİRİŞİ'!A67</f>
        <v>0</v>
      </c>
      <c r="C28" s="1955"/>
      <c r="D28" s="1955"/>
      <c r="E28" s="1956">
        <f>'VERİ GİRİŞİ'!B67</f>
        <v>0</v>
      </c>
      <c r="F28" s="1956"/>
      <c r="G28" s="1956"/>
      <c r="H28" s="1956"/>
      <c r="I28" s="1956"/>
      <c r="J28" s="1956"/>
      <c r="K28" s="1956"/>
      <c r="L28" s="1956"/>
      <c r="M28" s="1956"/>
      <c r="N28" s="1956"/>
      <c r="O28" s="1956"/>
      <c r="P28" s="1956"/>
      <c r="Q28" s="1956"/>
      <c r="R28" s="1957">
        <f>'VERİ GİRİŞİ'!J67</f>
        <v>0</v>
      </c>
      <c r="S28" s="1957"/>
      <c r="T28" s="1957"/>
      <c r="U28" s="1958"/>
      <c r="V28" s="1954">
        <f>'VERİ GİRİŞİ'!K67</f>
        <v>0</v>
      </c>
      <c r="W28" s="1956"/>
      <c r="X28" s="1956"/>
      <c r="Y28" s="1956"/>
      <c r="Z28" s="1956"/>
      <c r="AA28" s="1945">
        <f t="shared" si="1"/>
        <v>0</v>
      </c>
      <c r="AB28" s="1946"/>
      <c r="AC28" s="1946"/>
      <c r="AD28" s="1946"/>
      <c r="AE28" s="1946"/>
      <c r="AF28" s="1947"/>
      <c r="AG28" s="1948" t="str">
        <f t="shared" si="5"/>
        <v/>
      </c>
      <c r="AH28" s="1949"/>
      <c r="AI28" s="1949"/>
      <c r="AJ28" s="1949"/>
      <c r="AK28" s="1950"/>
      <c r="AL28" s="1951"/>
      <c r="AM28" s="1952"/>
      <c r="AN28" s="1952"/>
      <c r="AO28" s="1952"/>
      <c r="AP28" s="1952"/>
      <c r="AQ28" s="1953">
        <f t="shared" si="3"/>
        <v>0</v>
      </c>
      <c r="AR28" s="1953"/>
      <c r="AS28" s="1953"/>
      <c r="AT28" s="1954"/>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T28" s="984">
        <f t="shared" si="4"/>
        <v>0</v>
      </c>
    </row>
    <row r="29" spans="1:254" ht="13.8">
      <c r="A29" s="882" t="str">
        <f t="shared" si="0"/>
        <v/>
      </c>
      <c r="B29" s="1955">
        <f>'VERİ GİRİŞİ'!A68</f>
        <v>0</v>
      </c>
      <c r="C29" s="1955"/>
      <c r="D29" s="1955"/>
      <c r="E29" s="1956">
        <f>'VERİ GİRİŞİ'!B68</f>
        <v>0</v>
      </c>
      <c r="F29" s="1956"/>
      <c r="G29" s="1956"/>
      <c r="H29" s="1956"/>
      <c r="I29" s="1956"/>
      <c r="J29" s="1956"/>
      <c r="K29" s="1956"/>
      <c r="L29" s="1956"/>
      <c r="M29" s="1956"/>
      <c r="N29" s="1956"/>
      <c r="O29" s="1956"/>
      <c r="P29" s="1956"/>
      <c r="Q29" s="1956"/>
      <c r="R29" s="1957">
        <f>'VERİ GİRİŞİ'!J68</f>
        <v>0</v>
      </c>
      <c r="S29" s="1957"/>
      <c r="T29" s="1957"/>
      <c r="U29" s="1958"/>
      <c r="V29" s="1954">
        <f>'VERİ GİRİŞİ'!K68</f>
        <v>0</v>
      </c>
      <c r="W29" s="1956"/>
      <c r="X29" s="1956"/>
      <c r="Y29" s="1956"/>
      <c r="Z29" s="1956"/>
      <c r="AA29" s="1945">
        <f t="shared" si="1"/>
        <v>0</v>
      </c>
      <c r="AB29" s="1946"/>
      <c r="AC29" s="1946"/>
      <c r="AD29" s="1946"/>
      <c r="AE29" s="1946"/>
      <c r="AF29" s="1947"/>
      <c r="AG29" s="1948" t="str">
        <f t="shared" si="5"/>
        <v/>
      </c>
      <c r="AH29" s="1949"/>
      <c r="AI29" s="1949"/>
      <c r="AJ29" s="1949"/>
      <c r="AK29" s="1950"/>
      <c r="AL29" s="1951"/>
      <c r="AM29" s="1952"/>
      <c r="AN29" s="1952"/>
      <c r="AO29" s="1952"/>
      <c r="AP29" s="1952"/>
      <c r="AQ29" s="1953">
        <f t="shared" si="3"/>
        <v>0</v>
      </c>
      <c r="AR29" s="1953"/>
      <c r="AS29" s="1953"/>
      <c r="AT29" s="1954"/>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T29" s="984">
        <f t="shared" si="4"/>
        <v>0</v>
      </c>
    </row>
    <row r="30" spans="1:254" ht="13.8">
      <c r="A30" s="882" t="str">
        <f t="shared" si="0"/>
        <v/>
      </c>
      <c r="B30" s="1955">
        <f>'VERİ GİRİŞİ'!A69</f>
        <v>0</v>
      </c>
      <c r="C30" s="1955"/>
      <c r="D30" s="1955"/>
      <c r="E30" s="1956">
        <f>'VERİ GİRİŞİ'!B69</f>
        <v>0</v>
      </c>
      <c r="F30" s="1956"/>
      <c r="G30" s="1956"/>
      <c r="H30" s="1956"/>
      <c r="I30" s="1956"/>
      <c r="J30" s="1956"/>
      <c r="K30" s="1956"/>
      <c r="L30" s="1956"/>
      <c r="M30" s="1956"/>
      <c r="N30" s="1956"/>
      <c r="O30" s="1956"/>
      <c r="P30" s="1956"/>
      <c r="Q30" s="1956"/>
      <c r="R30" s="1957">
        <f>'VERİ GİRİŞİ'!J69</f>
        <v>0</v>
      </c>
      <c r="S30" s="1957"/>
      <c r="T30" s="1957"/>
      <c r="U30" s="1958"/>
      <c r="V30" s="1954">
        <f>'VERİ GİRİŞİ'!K69</f>
        <v>0</v>
      </c>
      <c r="W30" s="1956"/>
      <c r="X30" s="1956"/>
      <c r="Y30" s="1956"/>
      <c r="Z30" s="1956"/>
      <c r="AA30" s="1945">
        <f t="shared" si="1"/>
        <v>0</v>
      </c>
      <c r="AB30" s="1946"/>
      <c r="AC30" s="1946"/>
      <c r="AD30" s="1946"/>
      <c r="AE30" s="1946"/>
      <c r="AF30" s="1947"/>
      <c r="AG30" s="1948" t="str">
        <f t="shared" si="5"/>
        <v/>
      </c>
      <c r="AH30" s="1949"/>
      <c r="AI30" s="1949"/>
      <c r="AJ30" s="1949"/>
      <c r="AK30" s="1950"/>
      <c r="AL30" s="1951"/>
      <c r="AM30" s="1952"/>
      <c r="AN30" s="1952"/>
      <c r="AO30" s="1952"/>
      <c r="AP30" s="1952"/>
      <c r="AQ30" s="1953">
        <f t="shared" si="3"/>
        <v>0</v>
      </c>
      <c r="AR30" s="1953"/>
      <c r="AS30" s="1953"/>
      <c r="AT30" s="1954"/>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T30" s="984">
        <f t="shared" si="4"/>
        <v>0</v>
      </c>
    </row>
    <row r="31" spans="1:254" ht="13.8">
      <c r="A31" s="882" t="str">
        <f t="shared" si="0"/>
        <v/>
      </c>
      <c r="B31" s="1955">
        <f>'VERİ GİRİŞİ'!A70</f>
        <v>0</v>
      </c>
      <c r="C31" s="1955"/>
      <c r="D31" s="1955"/>
      <c r="E31" s="1956">
        <f>'VERİ GİRİŞİ'!B70</f>
        <v>0</v>
      </c>
      <c r="F31" s="1956"/>
      <c r="G31" s="1956"/>
      <c r="H31" s="1956"/>
      <c r="I31" s="1956"/>
      <c r="J31" s="1956"/>
      <c r="K31" s="1956"/>
      <c r="L31" s="1956"/>
      <c r="M31" s="1956"/>
      <c r="N31" s="1956"/>
      <c r="O31" s="1956"/>
      <c r="P31" s="1956"/>
      <c r="Q31" s="1956"/>
      <c r="R31" s="1957">
        <f>'VERİ GİRİŞİ'!J70</f>
        <v>0</v>
      </c>
      <c r="S31" s="1957"/>
      <c r="T31" s="1957"/>
      <c r="U31" s="1958"/>
      <c r="V31" s="1954">
        <f>'VERİ GİRİŞİ'!K70</f>
        <v>0</v>
      </c>
      <c r="W31" s="1956"/>
      <c r="X31" s="1956"/>
      <c r="Y31" s="1956"/>
      <c r="Z31" s="1956"/>
      <c r="AA31" s="1945">
        <f t="shared" si="1"/>
        <v>0</v>
      </c>
      <c r="AB31" s="1946"/>
      <c r="AC31" s="1946"/>
      <c r="AD31" s="1946"/>
      <c r="AE31" s="1946"/>
      <c r="AF31" s="1947"/>
      <c r="AG31" s="1948" t="str">
        <f t="shared" si="5"/>
        <v/>
      </c>
      <c r="AH31" s="1949"/>
      <c r="AI31" s="1949"/>
      <c r="AJ31" s="1949"/>
      <c r="AK31" s="1950"/>
      <c r="AL31" s="1951"/>
      <c r="AM31" s="1952"/>
      <c r="AN31" s="1952"/>
      <c r="AO31" s="1952"/>
      <c r="AP31" s="1952"/>
      <c r="AQ31" s="1953">
        <f t="shared" si="3"/>
        <v>0</v>
      </c>
      <c r="AR31" s="1953"/>
      <c r="AS31" s="1953"/>
      <c r="AT31" s="1954"/>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T31" s="984">
        <f t="shared" si="4"/>
        <v>0</v>
      </c>
    </row>
    <row r="32" spans="1:254" ht="13.8">
      <c r="A32" s="882" t="str">
        <f t="shared" si="0"/>
        <v/>
      </c>
      <c r="B32" s="1955">
        <f>'VERİ GİRİŞİ'!A71</f>
        <v>0</v>
      </c>
      <c r="C32" s="1955"/>
      <c r="D32" s="1955"/>
      <c r="E32" s="1956">
        <f>'VERİ GİRİŞİ'!B71</f>
        <v>0</v>
      </c>
      <c r="F32" s="1956"/>
      <c r="G32" s="1956"/>
      <c r="H32" s="1956"/>
      <c r="I32" s="1956"/>
      <c r="J32" s="1956"/>
      <c r="K32" s="1956"/>
      <c r="L32" s="1956"/>
      <c r="M32" s="1956"/>
      <c r="N32" s="1956"/>
      <c r="O32" s="1956"/>
      <c r="P32" s="1956"/>
      <c r="Q32" s="1956"/>
      <c r="R32" s="1957">
        <f>'VERİ GİRİŞİ'!J71</f>
        <v>0</v>
      </c>
      <c r="S32" s="1957"/>
      <c r="T32" s="1957"/>
      <c r="U32" s="1958"/>
      <c r="V32" s="1954">
        <f>'VERİ GİRİŞİ'!K71</f>
        <v>0</v>
      </c>
      <c r="W32" s="1956"/>
      <c r="X32" s="1956"/>
      <c r="Y32" s="1956"/>
      <c r="Z32" s="1956"/>
      <c r="AA32" s="1945">
        <f t="shared" si="1"/>
        <v>0</v>
      </c>
      <c r="AB32" s="1946"/>
      <c r="AC32" s="1946"/>
      <c r="AD32" s="1946"/>
      <c r="AE32" s="1946"/>
      <c r="AF32" s="1947"/>
      <c r="AG32" s="1948" t="str">
        <f t="shared" si="5"/>
        <v/>
      </c>
      <c r="AH32" s="1949"/>
      <c r="AI32" s="1949"/>
      <c r="AJ32" s="1949"/>
      <c r="AK32" s="1950"/>
      <c r="AL32" s="1951"/>
      <c r="AM32" s="1952"/>
      <c r="AN32" s="1952"/>
      <c r="AO32" s="1952"/>
      <c r="AP32" s="1952"/>
      <c r="AQ32" s="1953">
        <f t="shared" si="3"/>
        <v>0</v>
      </c>
      <c r="AR32" s="1953"/>
      <c r="AS32" s="1953"/>
      <c r="AT32" s="1954"/>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T32" s="984">
        <f t="shared" si="4"/>
        <v>0</v>
      </c>
    </row>
    <row r="33" spans="1:254" ht="13.8">
      <c r="A33" s="882" t="str">
        <f t="shared" si="0"/>
        <v/>
      </c>
      <c r="B33" s="1986">
        <f>'VERİ GİRİŞİ'!A72</f>
        <v>0</v>
      </c>
      <c r="C33" s="1986"/>
      <c r="D33" s="1986"/>
      <c r="E33" s="1976">
        <f>'VERİ GİRİŞİ'!B72</f>
        <v>0</v>
      </c>
      <c r="F33" s="1976"/>
      <c r="G33" s="1976"/>
      <c r="H33" s="1976"/>
      <c r="I33" s="1976"/>
      <c r="J33" s="1976"/>
      <c r="K33" s="1976"/>
      <c r="L33" s="1976"/>
      <c r="M33" s="1976"/>
      <c r="N33" s="1976"/>
      <c r="O33" s="1976"/>
      <c r="P33" s="1976"/>
      <c r="Q33" s="1976"/>
      <c r="R33" s="1973">
        <f>'VERİ GİRİŞİ'!J72</f>
        <v>0</v>
      </c>
      <c r="S33" s="1973"/>
      <c r="T33" s="1973"/>
      <c r="U33" s="1974"/>
      <c r="V33" s="1975">
        <f>'VERİ GİRİŞİ'!K72</f>
        <v>0</v>
      </c>
      <c r="W33" s="1976"/>
      <c r="X33" s="1976"/>
      <c r="Y33" s="1976"/>
      <c r="Z33" s="1976"/>
      <c r="AA33" s="1977">
        <f t="shared" si="1"/>
        <v>0</v>
      </c>
      <c r="AB33" s="1978"/>
      <c r="AC33" s="1978"/>
      <c r="AD33" s="1978"/>
      <c r="AE33" s="1978"/>
      <c r="AF33" s="1979"/>
      <c r="AG33" s="1980" t="str">
        <f t="shared" si="5"/>
        <v/>
      </c>
      <c r="AH33" s="1981"/>
      <c r="AI33" s="1981"/>
      <c r="AJ33" s="1981"/>
      <c r="AK33" s="1982"/>
      <c r="AL33" s="1983"/>
      <c r="AM33" s="1984"/>
      <c r="AN33" s="1984"/>
      <c r="AO33" s="1984"/>
      <c r="AP33" s="1984"/>
      <c r="AQ33" s="1985">
        <f t="shared" si="3"/>
        <v>0</v>
      </c>
      <c r="AR33" s="1985"/>
      <c r="AS33" s="1985"/>
      <c r="AT33" s="1975"/>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T33" s="984">
        <f t="shared" si="4"/>
        <v>0</v>
      </c>
    </row>
    <row r="34" spans="1:254" ht="13.8" hidden="1">
      <c r="A34" s="882" t="str">
        <f t="shared" si="0"/>
        <v/>
      </c>
      <c r="B34" s="1964">
        <f>'VERİ GİRİŞİ'!A73</f>
        <v>0</v>
      </c>
      <c r="C34" s="1964"/>
      <c r="D34" s="1964"/>
      <c r="E34" s="1965">
        <f>'VERİ GİRİŞİ'!B73</f>
        <v>0</v>
      </c>
      <c r="F34" s="1965"/>
      <c r="G34" s="1965"/>
      <c r="H34" s="1965"/>
      <c r="I34" s="1965"/>
      <c r="J34" s="1965"/>
      <c r="K34" s="1965"/>
      <c r="L34" s="1965"/>
      <c r="M34" s="1965"/>
      <c r="N34" s="1965"/>
      <c r="O34" s="1965"/>
      <c r="P34" s="1965"/>
      <c r="Q34" s="1965"/>
      <c r="R34" s="1966">
        <f>'VERİ GİRİŞİ'!J73</f>
        <v>0</v>
      </c>
      <c r="S34" s="1966"/>
      <c r="T34" s="1966"/>
      <c r="U34" s="1967"/>
      <c r="V34" s="1963">
        <f>'VERİ GİRİŞİ'!K73</f>
        <v>0</v>
      </c>
      <c r="W34" s="1965"/>
      <c r="X34" s="1965"/>
      <c r="Y34" s="1965"/>
      <c r="Z34" s="1965"/>
      <c r="AA34" s="1959">
        <f t="shared" si="1"/>
        <v>0</v>
      </c>
      <c r="AB34" s="1960"/>
      <c r="AC34" s="1960"/>
      <c r="AD34" s="1960"/>
      <c r="AE34" s="1960"/>
      <c r="AF34" s="1961"/>
      <c r="AG34" s="1968" t="str">
        <f t="shared" si="5"/>
        <v/>
      </c>
      <c r="AH34" s="1969"/>
      <c r="AI34" s="1969"/>
      <c r="AJ34" s="1969"/>
      <c r="AK34" s="1970"/>
      <c r="AL34" s="1971"/>
      <c r="AM34" s="1972"/>
      <c r="AN34" s="1972"/>
      <c r="AO34" s="1972"/>
      <c r="AP34" s="1972"/>
      <c r="AQ34" s="1962">
        <f t="shared" si="3"/>
        <v>0</v>
      </c>
      <c r="AR34" s="1962"/>
      <c r="AS34" s="1962"/>
      <c r="AT34" s="1963"/>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T34" s="984">
        <f t="shared" si="4"/>
        <v>0</v>
      </c>
    </row>
    <row r="35" spans="1:254" ht="13.8" hidden="1">
      <c r="A35" s="882" t="str">
        <f t="shared" si="0"/>
        <v/>
      </c>
      <c r="B35" s="1955">
        <f>'VERİ GİRİŞİ'!A74</f>
        <v>0</v>
      </c>
      <c r="C35" s="1955"/>
      <c r="D35" s="1955"/>
      <c r="E35" s="1956">
        <f>'VERİ GİRİŞİ'!B74</f>
        <v>0</v>
      </c>
      <c r="F35" s="1956"/>
      <c r="G35" s="1956"/>
      <c r="H35" s="1956"/>
      <c r="I35" s="1956"/>
      <c r="J35" s="1956"/>
      <c r="K35" s="1956"/>
      <c r="L35" s="1956"/>
      <c r="M35" s="1956"/>
      <c r="N35" s="1956"/>
      <c r="O35" s="1956"/>
      <c r="P35" s="1956"/>
      <c r="Q35" s="1956"/>
      <c r="R35" s="1957">
        <f>'VERİ GİRİŞİ'!J74</f>
        <v>0</v>
      </c>
      <c r="S35" s="1957"/>
      <c r="T35" s="1957"/>
      <c r="U35" s="1958"/>
      <c r="V35" s="1954">
        <f>'VERİ GİRİŞİ'!K74</f>
        <v>0</v>
      </c>
      <c r="W35" s="1956"/>
      <c r="X35" s="1956"/>
      <c r="Y35" s="1956"/>
      <c r="Z35" s="1956"/>
      <c r="AA35" s="1945">
        <f t="shared" si="1"/>
        <v>0</v>
      </c>
      <c r="AB35" s="1946"/>
      <c r="AC35" s="1946"/>
      <c r="AD35" s="1946"/>
      <c r="AE35" s="1946"/>
      <c r="AF35" s="1947"/>
      <c r="AG35" s="1948" t="str">
        <f t="shared" si="5"/>
        <v/>
      </c>
      <c r="AH35" s="1949"/>
      <c r="AI35" s="1949"/>
      <c r="AJ35" s="1949"/>
      <c r="AK35" s="1950"/>
      <c r="AL35" s="1951"/>
      <c r="AM35" s="1952"/>
      <c r="AN35" s="1952"/>
      <c r="AO35" s="1952"/>
      <c r="AP35" s="1952"/>
      <c r="AQ35" s="1953">
        <f t="shared" si="3"/>
        <v>0</v>
      </c>
      <c r="AR35" s="1953"/>
      <c r="AS35" s="1953"/>
      <c r="AT35" s="1954"/>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T35" s="984">
        <f t="shared" si="4"/>
        <v>0</v>
      </c>
    </row>
    <row r="36" spans="1:254" ht="13.8" hidden="1">
      <c r="A36" s="882" t="str">
        <f t="shared" si="0"/>
        <v/>
      </c>
      <c r="B36" s="1955">
        <f>'VERİ GİRİŞİ'!A75</f>
        <v>0</v>
      </c>
      <c r="C36" s="1955"/>
      <c r="D36" s="1955"/>
      <c r="E36" s="1956">
        <f>'VERİ GİRİŞİ'!B75</f>
        <v>0</v>
      </c>
      <c r="F36" s="1956"/>
      <c r="G36" s="1956"/>
      <c r="H36" s="1956"/>
      <c r="I36" s="1956"/>
      <c r="J36" s="1956"/>
      <c r="K36" s="1956"/>
      <c r="L36" s="1956"/>
      <c r="M36" s="1956"/>
      <c r="N36" s="1956"/>
      <c r="O36" s="1956"/>
      <c r="P36" s="1956"/>
      <c r="Q36" s="1956"/>
      <c r="R36" s="1957">
        <f>'VERİ GİRİŞİ'!J75</f>
        <v>0</v>
      </c>
      <c r="S36" s="1957"/>
      <c r="T36" s="1957"/>
      <c r="U36" s="1958"/>
      <c r="V36" s="1954">
        <f>'VERİ GİRİŞİ'!K75</f>
        <v>0</v>
      </c>
      <c r="W36" s="1956"/>
      <c r="X36" s="1956"/>
      <c r="Y36" s="1956"/>
      <c r="Z36" s="1956"/>
      <c r="AA36" s="1945">
        <f t="shared" si="1"/>
        <v>0</v>
      </c>
      <c r="AB36" s="1946"/>
      <c r="AC36" s="1946"/>
      <c r="AD36" s="1946"/>
      <c r="AE36" s="1946"/>
      <c r="AF36" s="1947"/>
      <c r="AG36" s="1948" t="str">
        <f t="shared" si="5"/>
        <v/>
      </c>
      <c r="AH36" s="1949"/>
      <c r="AI36" s="1949"/>
      <c r="AJ36" s="1949"/>
      <c r="AK36" s="1950"/>
      <c r="AL36" s="1951"/>
      <c r="AM36" s="1952"/>
      <c r="AN36" s="1952"/>
      <c r="AO36" s="1952"/>
      <c r="AP36" s="1952"/>
      <c r="AQ36" s="1953">
        <f t="shared" si="3"/>
        <v>0</v>
      </c>
      <c r="AR36" s="1953"/>
      <c r="AS36" s="1953"/>
      <c r="AT36" s="1954"/>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T36" s="984">
        <f t="shared" si="4"/>
        <v>0</v>
      </c>
    </row>
    <row r="37" spans="1:254" ht="13.8" hidden="1">
      <c r="A37" s="882" t="str">
        <f t="shared" si="0"/>
        <v/>
      </c>
      <c r="B37" s="1955">
        <f>'VERİ GİRİŞİ'!A76</f>
        <v>0</v>
      </c>
      <c r="C37" s="1955"/>
      <c r="D37" s="1955"/>
      <c r="E37" s="1956">
        <f>'VERİ GİRİŞİ'!B76</f>
        <v>0</v>
      </c>
      <c r="F37" s="1956"/>
      <c r="G37" s="1956"/>
      <c r="H37" s="1956"/>
      <c r="I37" s="1956"/>
      <c r="J37" s="1956"/>
      <c r="K37" s="1956"/>
      <c r="L37" s="1956"/>
      <c r="M37" s="1956"/>
      <c r="N37" s="1956"/>
      <c r="O37" s="1956"/>
      <c r="P37" s="1956"/>
      <c r="Q37" s="1956"/>
      <c r="R37" s="1957">
        <f>'VERİ GİRİŞİ'!J76</f>
        <v>0</v>
      </c>
      <c r="S37" s="1957"/>
      <c r="T37" s="1957"/>
      <c r="U37" s="1958"/>
      <c r="V37" s="1954">
        <f>'VERİ GİRİŞİ'!K76</f>
        <v>0</v>
      </c>
      <c r="W37" s="1956"/>
      <c r="X37" s="1956"/>
      <c r="Y37" s="1956"/>
      <c r="Z37" s="1956"/>
      <c r="AA37" s="1945">
        <f t="shared" si="1"/>
        <v>0</v>
      </c>
      <c r="AB37" s="1946"/>
      <c r="AC37" s="1946"/>
      <c r="AD37" s="1946"/>
      <c r="AE37" s="1946"/>
      <c r="AF37" s="1947"/>
      <c r="AG37" s="1948" t="str">
        <f t="shared" si="5"/>
        <v/>
      </c>
      <c r="AH37" s="1949"/>
      <c r="AI37" s="1949"/>
      <c r="AJ37" s="1949"/>
      <c r="AK37" s="1950"/>
      <c r="AL37" s="1951"/>
      <c r="AM37" s="1952"/>
      <c r="AN37" s="1952"/>
      <c r="AO37" s="1952"/>
      <c r="AP37" s="1952"/>
      <c r="AQ37" s="1953">
        <f t="shared" si="3"/>
        <v>0</v>
      </c>
      <c r="AR37" s="1953"/>
      <c r="AS37" s="1953"/>
      <c r="AT37" s="1954"/>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T37" s="984">
        <f t="shared" si="4"/>
        <v>0</v>
      </c>
    </row>
    <row r="38" spans="1:254" ht="13.8" hidden="1">
      <c r="A38" s="882" t="str">
        <f t="shared" si="0"/>
        <v/>
      </c>
      <c r="B38" s="1955">
        <f>'VERİ GİRİŞİ'!A77</f>
        <v>0</v>
      </c>
      <c r="C38" s="1955"/>
      <c r="D38" s="1955"/>
      <c r="E38" s="1956">
        <f>'VERİ GİRİŞİ'!B77</f>
        <v>0</v>
      </c>
      <c r="F38" s="1956"/>
      <c r="G38" s="1956"/>
      <c r="H38" s="1956"/>
      <c r="I38" s="1956"/>
      <c r="J38" s="1956"/>
      <c r="K38" s="1956"/>
      <c r="L38" s="1956"/>
      <c r="M38" s="1956"/>
      <c r="N38" s="1956"/>
      <c r="O38" s="1956"/>
      <c r="P38" s="1956"/>
      <c r="Q38" s="1956"/>
      <c r="R38" s="1957">
        <f>'VERİ GİRİŞİ'!J77</f>
        <v>0</v>
      </c>
      <c r="S38" s="1957"/>
      <c r="T38" s="1957"/>
      <c r="U38" s="1958"/>
      <c r="V38" s="1954">
        <f>'VERİ GİRİŞİ'!K77</f>
        <v>0</v>
      </c>
      <c r="W38" s="1956"/>
      <c r="X38" s="1956"/>
      <c r="Y38" s="1956"/>
      <c r="Z38" s="1956"/>
      <c r="AA38" s="1945">
        <f t="shared" si="1"/>
        <v>0</v>
      </c>
      <c r="AB38" s="1946"/>
      <c r="AC38" s="1946"/>
      <c r="AD38" s="1946"/>
      <c r="AE38" s="1946"/>
      <c r="AF38" s="1947"/>
      <c r="AG38" s="1948" t="str">
        <f t="shared" si="5"/>
        <v/>
      </c>
      <c r="AH38" s="1949"/>
      <c r="AI38" s="1949"/>
      <c r="AJ38" s="1949"/>
      <c r="AK38" s="1950"/>
      <c r="AL38" s="1951"/>
      <c r="AM38" s="1952"/>
      <c r="AN38" s="1952"/>
      <c r="AO38" s="1952"/>
      <c r="AP38" s="1952"/>
      <c r="AQ38" s="1953">
        <f t="shared" si="3"/>
        <v>0</v>
      </c>
      <c r="AR38" s="1953"/>
      <c r="AS38" s="1953"/>
      <c r="AT38" s="1954"/>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T38" s="984">
        <f t="shared" si="4"/>
        <v>0</v>
      </c>
    </row>
    <row r="39" spans="1:254" ht="13.8" hidden="1">
      <c r="A39" s="882" t="str">
        <f t="shared" si="0"/>
        <v/>
      </c>
      <c r="B39" s="1955">
        <f>'VERİ GİRİŞİ'!A78</f>
        <v>0</v>
      </c>
      <c r="C39" s="1955"/>
      <c r="D39" s="1955"/>
      <c r="E39" s="1956">
        <f>'VERİ GİRİŞİ'!B78</f>
        <v>0</v>
      </c>
      <c r="F39" s="1956"/>
      <c r="G39" s="1956"/>
      <c r="H39" s="1956"/>
      <c r="I39" s="1956"/>
      <c r="J39" s="1956"/>
      <c r="K39" s="1956"/>
      <c r="L39" s="1956"/>
      <c r="M39" s="1956"/>
      <c r="N39" s="1956"/>
      <c r="O39" s="1956"/>
      <c r="P39" s="1956"/>
      <c r="Q39" s="1956"/>
      <c r="R39" s="1957">
        <f>'VERİ GİRİŞİ'!J78</f>
        <v>0</v>
      </c>
      <c r="S39" s="1957"/>
      <c r="T39" s="1957"/>
      <c r="U39" s="1958"/>
      <c r="V39" s="1954">
        <f>'VERİ GİRİŞİ'!K78</f>
        <v>0</v>
      </c>
      <c r="W39" s="1956"/>
      <c r="X39" s="1956"/>
      <c r="Y39" s="1956"/>
      <c r="Z39" s="1956"/>
      <c r="AA39" s="1945">
        <f t="shared" si="1"/>
        <v>0</v>
      </c>
      <c r="AB39" s="1946"/>
      <c r="AC39" s="1946"/>
      <c r="AD39" s="1946"/>
      <c r="AE39" s="1946"/>
      <c r="AF39" s="1947"/>
      <c r="AG39" s="1948" t="str">
        <f t="shared" si="5"/>
        <v/>
      </c>
      <c r="AH39" s="1949"/>
      <c r="AI39" s="1949"/>
      <c r="AJ39" s="1949"/>
      <c r="AK39" s="1950"/>
      <c r="AL39" s="1951"/>
      <c r="AM39" s="1952"/>
      <c r="AN39" s="1952"/>
      <c r="AO39" s="1952"/>
      <c r="AP39" s="1952"/>
      <c r="AQ39" s="1953">
        <f t="shared" si="3"/>
        <v>0</v>
      </c>
      <c r="AR39" s="1953"/>
      <c r="AS39" s="1953"/>
      <c r="AT39" s="1954"/>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T39" s="984">
        <f t="shared" si="4"/>
        <v>0</v>
      </c>
    </row>
    <row r="40" spans="1:254" ht="13.8" hidden="1">
      <c r="A40" s="882" t="str">
        <f t="shared" si="0"/>
        <v/>
      </c>
      <c r="B40" s="1955">
        <f>'VERİ GİRİŞİ'!A79</f>
        <v>0</v>
      </c>
      <c r="C40" s="1955"/>
      <c r="D40" s="1955"/>
      <c r="E40" s="1956">
        <f>'VERİ GİRİŞİ'!B79</f>
        <v>0</v>
      </c>
      <c r="F40" s="1956"/>
      <c r="G40" s="1956"/>
      <c r="H40" s="1956"/>
      <c r="I40" s="1956"/>
      <c r="J40" s="1956"/>
      <c r="K40" s="1956"/>
      <c r="L40" s="1956"/>
      <c r="M40" s="1956"/>
      <c r="N40" s="1956"/>
      <c r="O40" s="1956"/>
      <c r="P40" s="1956"/>
      <c r="Q40" s="1956"/>
      <c r="R40" s="1957">
        <f>'VERİ GİRİŞİ'!J79</f>
        <v>0</v>
      </c>
      <c r="S40" s="1957"/>
      <c r="T40" s="1957"/>
      <c r="U40" s="1958"/>
      <c r="V40" s="1954">
        <f>'VERİ GİRİŞİ'!K79</f>
        <v>0</v>
      </c>
      <c r="W40" s="1956"/>
      <c r="X40" s="1956"/>
      <c r="Y40" s="1956"/>
      <c r="Z40" s="1956"/>
      <c r="AA40" s="1945">
        <f t="shared" si="1"/>
        <v>0</v>
      </c>
      <c r="AB40" s="1946"/>
      <c r="AC40" s="1946"/>
      <c r="AD40" s="1946"/>
      <c r="AE40" s="1946"/>
      <c r="AF40" s="1947"/>
      <c r="AG40" s="1948" t="str">
        <f t="shared" si="5"/>
        <v/>
      </c>
      <c r="AH40" s="1949"/>
      <c r="AI40" s="1949"/>
      <c r="AJ40" s="1949"/>
      <c r="AK40" s="1950"/>
      <c r="AL40" s="1951"/>
      <c r="AM40" s="1952"/>
      <c r="AN40" s="1952"/>
      <c r="AO40" s="1952"/>
      <c r="AP40" s="1952"/>
      <c r="AQ40" s="1953">
        <f t="shared" si="3"/>
        <v>0</v>
      </c>
      <c r="AR40" s="1953"/>
      <c r="AS40" s="1953"/>
      <c r="AT40" s="1954"/>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T40" s="984">
        <f t="shared" si="4"/>
        <v>0</v>
      </c>
    </row>
    <row r="41" spans="1:254" ht="13.8" hidden="1">
      <c r="A41" s="882" t="str">
        <f t="shared" si="0"/>
        <v/>
      </c>
      <c r="B41" s="1955">
        <f>'VERİ GİRİŞİ'!A80</f>
        <v>0</v>
      </c>
      <c r="C41" s="1955"/>
      <c r="D41" s="1955"/>
      <c r="E41" s="1956">
        <f>'VERİ GİRİŞİ'!B80</f>
        <v>0</v>
      </c>
      <c r="F41" s="1956"/>
      <c r="G41" s="1956"/>
      <c r="H41" s="1956"/>
      <c r="I41" s="1956"/>
      <c r="J41" s="1956"/>
      <c r="K41" s="1956"/>
      <c r="L41" s="1956"/>
      <c r="M41" s="1956"/>
      <c r="N41" s="1956"/>
      <c r="O41" s="1956"/>
      <c r="P41" s="1956"/>
      <c r="Q41" s="1956"/>
      <c r="R41" s="1957">
        <f>'VERİ GİRİŞİ'!J80</f>
        <v>0</v>
      </c>
      <c r="S41" s="1957"/>
      <c r="T41" s="1957"/>
      <c r="U41" s="1958"/>
      <c r="V41" s="1954">
        <f>'VERİ GİRİŞİ'!K80</f>
        <v>0</v>
      </c>
      <c r="W41" s="1956"/>
      <c r="X41" s="1956"/>
      <c r="Y41" s="1956"/>
      <c r="Z41" s="1956"/>
      <c r="AA41" s="1945">
        <f t="shared" si="1"/>
        <v>0</v>
      </c>
      <c r="AB41" s="1946"/>
      <c r="AC41" s="1946"/>
      <c r="AD41" s="1946"/>
      <c r="AE41" s="1946"/>
      <c r="AF41" s="1947"/>
      <c r="AG41" s="1948" t="str">
        <f t="shared" si="5"/>
        <v/>
      </c>
      <c r="AH41" s="1949"/>
      <c r="AI41" s="1949"/>
      <c r="AJ41" s="1949"/>
      <c r="AK41" s="1950"/>
      <c r="AL41" s="1951"/>
      <c r="AM41" s="1952"/>
      <c r="AN41" s="1952"/>
      <c r="AO41" s="1952"/>
      <c r="AP41" s="1952"/>
      <c r="AQ41" s="1953">
        <f t="shared" si="3"/>
        <v>0</v>
      </c>
      <c r="AR41" s="1953"/>
      <c r="AS41" s="1953"/>
      <c r="AT41" s="1954"/>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T41" s="984">
        <f t="shared" si="4"/>
        <v>0</v>
      </c>
    </row>
    <row r="42" spans="1:254" ht="13.8" hidden="1">
      <c r="A42" s="882" t="str">
        <f t="shared" si="0"/>
        <v/>
      </c>
      <c r="B42" s="1955">
        <f>'VERİ GİRİŞİ'!A81</f>
        <v>0</v>
      </c>
      <c r="C42" s="1955"/>
      <c r="D42" s="1955"/>
      <c r="E42" s="1956">
        <f>'VERİ GİRİŞİ'!B81</f>
        <v>0</v>
      </c>
      <c r="F42" s="1956"/>
      <c r="G42" s="1956"/>
      <c r="H42" s="1956"/>
      <c r="I42" s="1956"/>
      <c r="J42" s="1956"/>
      <c r="K42" s="1956"/>
      <c r="L42" s="1956"/>
      <c r="M42" s="1956"/>
      <c r="N42" s="1956"/>
      <c r="O42" s="1956"/>
      <c r="P42" s="1956"/>
      <c r="Q42" s="1956"/>
      <c r="R42" s="1957">
        <f>'VERİ GİRİŞİ'!J81</f>
        <v>0</v>
      </c>
      <c r="S42" s="1957"/>
      <c r="T42" s="1957"/>
      <c r="U42" s="1958"/>
      <c r="V42" s="1954">
        <f>'VERİ GİRİŞİ'!K81</f>
        <v>0</v>
      </c>
      <c r="W42" s="1956"/>
      <c r="X42" s="1956"/>
      <c r="Y42" s="1956"/>
      <c r="Z42" s="1956"/>
      <c r="AA42" s="1945">
        <f t="shared" si="1"/>
        <v>0</v>
      </c>
      <c r="AB42" s="1946"/>
      <c r="AC42" s="1946"/>
      <c r="AD42" s="1946"/>
      <c r="AE42" s="1946"/>
      <c r="AF42" s="1947"/>
      <c r="AG42" s="1948" t="str">
        <f t="shared" si="5"/>
        <v/>
      </c>
      <c r="AH42" s="1949"/>
      <c r="AI42" s="1949"/>
      <c r="AJ42" s="1949"/>
      <c r="AK42" s="1950"/>
      <c r="AL42" s="1951"/>
      <c r="AM42" s="1952"/>
      <c r="AN42" s="1952"/>
      <c r="AO42" s="1952"/>
      <c r="AP42" s="1952"/>
      <c r="AQ42" s="1953">
        <f t="shared" si="3"/>
        <v>0</v>
      </c>
      <c r="AR42" s="1953"/>
      <c r="AS42" s="1953"/>
      <c r="AT42" s="1954"/>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T42" s="984">
        <f t="shared" si="4"/>
        <v>0</v>
      </c>
    </row>
    <row r="43" spans="1:254" ht="13.8" hidden="1">
      <c r="A43" s="882" t="str">
        <f t="shared" si="0"/>
        <v/>
      </c>
      <c r="B43" s="1955">
        <f>'VERİ GİRİŞİ'!A82</f>
        <v>0</v>
      </c>
      <c r="C43" s="1955"/>
      <c r="D43" s="1955"/>
      <c r="E43" s="1956">
        <f>'VERİ GİRİŞİ'!B82</f>
        <v>0</v>
      </c>
      <c r="F43" s="1956"/>
      <c r="G43" s="1956"/>
      <c r="H43" s="1956"/>
      <c r="I43" s="1956"/>
      <c r="J43" s="1956"/>
      <c r="K43" s="1956"/>
      <c r="L43" s="1956"/>
      <c r="M43" s="1956"/>
      <c r="N43" s="1956"/>
      <c r="O43" s="1956"/>
      <c r="P43" s="1956"/>
      <c r="Q43" s="1956"/>
      <c r="R43" s="1957">
        <f>'VERİ GİRİŞİ'!J82</f>
        <v>0</v>
      </c>
      <c r="S43" s="1957"/>
      <c r="T43" s="1957"/>
      <c r="U43" s="1958"/>
      <c r="V43" s="1954">
        <f>'VERİ GİRİŞİ'!K82</f>
        <v>0</v>
      </c>
      <c r="W43" s="1956"/>
      <c r="X43" s="1956"/>
      <c r="Y43" s="1956"/>
      <c r="Z43" s="1956"/>
      <c r="AA43" s="1945">
        <f t="shared" si="1"/>
        <v>0</v>
      </c>
      <c r="AB43" s="1946"/>
      <c r="AC43" s="1946"/>
      <c r="AD43" s="1946"/>
      <c r="AE43" s="1946"/>
      <c r="AF43" s="1947"/>
      <c r="AG43" s="1948" t="str">
        <f t="shared" si="5"/>
        <v/>
      </c>
      <c r="AH43" s="1949"/>
      <c r="AI43" s="1949"/>
      <c r="AJ43" s="1949"/>
      <c r="AK43" s="1950"/>
      <c r="AL43" s="1951"/>
      <c r="AM43" s="1952"/>
      <c r="AN43" s="1952"/>
      <c r="AO43" s="1952"/>
      <c r="AP43" s="1952"/>
      <c r="AQ43" s="1953">
        <f t="shared" si="3"/>
        <v>0</v>
      </c>
      <c r="AR43" s="1953"/>
      <c r="AS43" s="1953"/>
      <c r="AT43" s="1954"/>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T43" s="984">
        <f t="shared" si="4"/>
        <v>0</v>
      </c>
    </row>
    <row r="44" spans="1:254" ht="13.8" hidden="1">
      <c r="A44" s="882" t="str">
        <f t="shared" si="0"/>
        <v/>
      </c>
      <c r="B44" s="1955">
        <f>'VERİ GİRİŞİ'!A83</f>
        <v>0</v>
      </c>
      <c r="C44" s="1955"/>
      <c r="D44" s="1955"/>
      <c r="E44" s="1956">
        <f>'VERİ GİRİŞİ'!B83</f>
        <v>0</v>
      </c>
      <c r="F44" s="1956"/>
      <c r="G44" s="1956"/>
      <c r="H44" s="1956"/>
      <c r="I44" s="1956"/>
      <c r="J44" s="1956"/>
      <c r="K44" s="1956"/>
      <c r="L44" s="1956"/>
      <c r="M44" s="1956"/>
      <c r="N44" s="1956"/>
      <c r="O44" s="1956"/>
      <c r="P44" s="1956"/>
      <c r="Q44" s="1956"/>
      <c r="R44" s="1957">
        <f>'VERİ GİRİŞİ'!J83</f>
        <v>0</v>
      </c>
      <c r="S44" s="1957"/>
      <c r="T44" s="1957"/>
      <c r="U44" s="1958"/>
      <c r="V44" s="1954">
        <f>'VERİ GİRİŞİ'!K83</f>
        <v>0</v>
      </c>
      <c r="W44" s="1956"/>
      <c r="X44" s="1956"/>
      <c r="Y44" s="1956"/>
      <c r="Z44" s="1956"/>
      <c r="AA44" s="1945">
        <f t="shared" si="1"/>
        <v>0</v>
      </c>
      <c r="AB44" s="1946"/>
      <c r="AC44" s="1946"/>
      <c r="AD44" s="1946"/>
      <c r="AE44" s="1946"/>
      <c r="AF44" s="1947"/>
      <c r="AG44" s="1948" t="str">
        <f t="shared" si="5"/>
        <v/>
      </c>
      <c r="AH44" s="1949"/>
      <c r="AI44" s="1949"/>
      <c r="AJ44" s="1949"/>
      <c r="AK44" s="1950"/>
      <c r="AL44" s="1951"/>
      <c r="AM44" s="1952"/>
      <c r="AN44" s="1952"/>
      <c r="AO44" s="1952"/>
      <c r="AP44" s="1952"/>
      <c r="AQ44" s="1953">
        <f t="shared" si="3"/>
        <v>0</v>
      </c>
      <c r="AR44" s="1953"/>
      <c r="AS44" s="1953"/>
      <c r="AT44" s="1954"/>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T44" s="984">
        <f t="shared" si="4"/>
        <v>0</v>
      </c>
    </row>
    <row r="45" spans="1:254" ht="13.8" hidden="1">
      <c r="A45" s="882" t="str">
        <f t="shared" si="0"/>
        <v/>
      </c>
      <c r="B45" s="1955">
        <f>'VERİ GİRİŞİ'!A84</f>
        <v>0</v>
      </c>
      <c r="C45" s="1955"/>
      <c r="D45" s="1955"/>
      <c r="E45" s="1956">
        <f>'VERİ GİRİŞİ'!B84</f>
        <v>0</v>
      </c>
      <c r="F45" s="1956"/>
      <c r="G45" s="1956"/>
      <c r="H45" s="1956"/>
      <c r="I45" s="1956"/>
      <c r="J45" s="1956"/>
      <c r="K45" s="1956"/>
      <c r="L45" s="1956"/>
      <c r="M45" s="1956"/>
      <c r="N45" s="1956"/>
      <c r="O45" s="1956"/>
      <c r="P45" s="1956"/>
      <c r="Q45" s="1956"/>
      <c r="R45" s="1957">
        <f>'VERİ GİRİŞİ'!J84</f>
        <v>0</v>
      </c>
      <c r="S45" s="1957"/>
      <c r="T45" s="1957"/>
      <c r="U45" s="1958"/>
      <c r="V45" s="1954">
        <f>'VERİ GİRİŞİ'!K84</f>
        <v>0</v>
      </c>
      <c r="W45" s="1956"/>
      <c r="X45" s="1956"/>
      <c r="Y45" s="1956"/>
      <c r="Z45" s="1956"/>
      <c r="AA45" s="1945">
        <f t="shared" si="1"/>
        <v>0</v>
      </c>
      <c r="AB45" s="1946"/>
      <c r="AC45" s="1946"/>
      <c r="AD45" s="1946"/>
      <c r="AE45" s="1946"/>
      <c r="AF45" s="1947"/>
      <c r="AG45" s="1948" t="str">
        <f t="shared" si="5"/>
        <v/>
      </c>
      <c r="AH45" s="1949"/>
      <c r="AI45" s="1949"/>
      <c r="AJ45" s="1949"/>
      <c r="AK45" s="1950"/>
      <c r="AL45" s="1951"/>
      <c r="AM45" s="1952"/>
      <c r="AN45" s="1952"/>
      <c r="AO45" s="1952"/>
      <c r="AP45" s="1952"/>
      <c r="AQ45" s="1953">
        <f t="shared" si="3"/>
        <v>0</v>
      </c>
      <c r="AR45" s="1953"/>
      <c r="AS45" s="1953"/>
      <c r="AT45" s="1954"/>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T45" s="984">
        <f t="shared" si="4"/>
        <v>0</v>
      </c>
    </row>
    <row r="46" spans="1:254" ht="13.8" hidden="1">
      <c r="A46" s="882" t="str">
        <f t="shared" si="0"/>
        <v/>
      </c>
      <c r="B46" s="1955">
        <f>'VERİ GİRİŞİ'!A85</f>
        <v>0</v>
      </c>
      <c r="C46" s="1955"/>
      <c r="D46" s="1955"/>
      <c r="E46" s="1956">
        <f>'VERİ GİRİŞİ'!B85</f>
        <v>0</v>
      </c>
      <c r="F46" s="1956"/>
      <c r="G46" s="1956"/>
      <c r="H46" s="1956"/>
      <c r="I46" s="1956"/>
      <c r="J46" s="1956"/>
      <c r="K46" s="1956"/>
      <c r="L46" s="1956"/>
      <c r="M46" s="1956"/>
      <c r="N46" s="1956"/>
      <c r="O46" s="1956"/>
      <c r="P46" s="1956"/>
      <c r="Q46" s="1956"/>
      <c r="R46" s="1957">
        <f>'VERİ GİRİŞİ'!J85</f>
        <v>0</v>
      </c>
      <c r="S46" s="1957"/>
      <c r="T46" s="1957"/>
      <c r="U46" s="1958"/>
      <c r="V46" s="1954">
        <f>'VERİ GİRİŞİ'!K85</f>
        <v>0</v>
      </c>
      <c r="W46" s="1956"/>
      <c r="X46" s="1956"/>
      <c r="Y46" s="1956"/>
      <c r="Z46" s="1956"/>
      <c r="AA46" s="1945">
        <f t="shared" si="1"/>
        <v>0</v>
      </c>
      <c r="AB46" s="1946"/>
      <c r="AC46" s="1946"/>
      <c r="AD46" s="1946"/>
      <c r="AE46" s="1946"/>
      <c r="AF46" s="1947"/>
      <c r="AG46" s="1948" t="str">
        <f t="shared" si="5"/>
        <v/>
      </c>
      <c r="AH46" s="1949"/>
      <c r="AI46" s="1949"/>
      <c r="AJ46" s="1949"/>
      <c r="AK46" s="1950"/>
      <c r="AL46" s="1951"/>
      <c r="AM46" s="1952"/>
      <c r="AN46" s="1952"/>
      <c r="AO46" s="1952"/>
      <c r="AP46" s="1952"/>
      <c r="AQ46" s="1953">
        <f t="shared" si="3"/>
        <v>0</v>
      </c>
      <c r="AR46" s="1953"/>
      <c r="AS46" s="1953"/>
      <c r="AT46" s="1954"/>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T46" s="984">
        <f t="shared" si="4"/>
        <v>0</v>
      </c>
    </row>
    <row r="47" spans="1:254" ht="13.8" hidden="1">
      <c r="A47" s="882" t="str">
        <f t="shared" si="0"/>
        <v/>
      </c>
      <c r="B47" s="1955">
        <f>'VERİ GİRİŞİ'!A86</f>
        <v>0</v>
      </c>
      <c r="C47" s="1955"/>
      <c r="D47" s="1955"/>
      <c r="E47" s="1956">
        <f>'VERİ GİRİŞİ'!B86</f>
        <v>0</v>
      </c>
      <c r="F47" s="1956"/>
      <c r="G47" s="1956"/>
      <c r="H47" s="1956"/>
      <c r="I47" s="1956"/>
      <c r="J47" s="1956"/>
      <c r="K47" s="1956"/>
      <c r="L47" s="1956"/>
      <c r="M47" s="1956"/>
      <c r="N47" s="1956"/>
      <c r="O47" s="1956"/>
      <c r="P47" s="1956"/>
      <c r="Q47" s="1956"/>
      <c r="R47" s="1957">
        <f>'VERİ GİRİŞİ'!J86</f>
        <v>0</v>
      </c>
      <c r="S47" s="1957"/>
      <c r="T47" s="1957"/>
      <c r="U47" s="1958"/>
      <c r="V47" s="1954">
        <f>'VERİ GİRİŞİ'!K86</f>
        <v>0</v>
      </c>
      <c r="W47" s="1956"/>
      <c r="X47" s="1956"/>
      <c r="Y47" s="1956"/>
      <c r="Z47" s="1956"/>
      <c r="AA47" s="1945">
        <f t="shared" si="1"/>
        <v>0</v>
      </c>
      <c r="AB47" s="1946"/>
      <c r="AC47" s="1946"/>
      <c r="AD47" s="1946"/>
      <c r="AE47" s="1946"/>
      <c r="AF47" s="1947"/>
      <c r="AG47" s="1948" t="str">
        <f t="shared" si="5"/>
        <v/>
      </c>
      <c r="AH47" s="1949"/>
      <c r="AI47" s="1949"/>
      <c r="AJ47" s="1949"/>
      <c r="AK47" s="1950"/>
      <c r="AL47" s="1951"/>
      <c r="AM47" s="1952"/>
      <c r="AN47" s="1952"/>
      <c r="AO47" s="1952"/>
      <c r="AP47" s="1952"/>
      <c r="AQ47" s="1953">
        <f t="shared" si="3"/>
        <v>0</v>
      </c>
      <c r="AR47" s="1953"/>
      <c r="AS47" s="1953"/>
      <c r="AT47" s="1954"/>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T47" s="984">
        <f t="shared" si="4"/>
        <v>0</v>
      </c>
    </row>
    <row r="48" spans="1:254" ht="13.8" hidden="1">
      <c r="A48" s="882" t="str">
        <f t="shared" si="0"/>
        <v/>
      </c>
      <c r="B48" s="1955">
        <f>'VERİ GİRİŞİ'!A87</f>
        <v>0</v>
      </c>
      <c r="C48" s="1955"/>
      <c r="D48" s="1955"/>
      <c r="E48" s="1956">
        <f>'VERİ GİRİŞİ'!B87</f>
        <v>0</v>
      </c>
      <c r="F48" s="1956"/>
      <c r="G48" s="1956"/>
      <c r="H48" s="1956"/>
      <c r="I48" s="1956"/>
      <c r="J48" s="1956"/>
      <c r="K48" s="1956"/>
      <c r="L48" s="1956"/>
      <c r="M48" s="1956"/>
      <c r="N48" s="1956"/>
      <c r="O48" s="1956"/>
      <c r="P48" s="1956"/>
      <c r="Q48" s="1956"/>
      <c r="R48" s="1957">
        <f>'VERİ GİRİŞİ'!J87</f>
        <v>0</v>
      </c>
      <c r="S48" s="1957"/>
      <c r="T48" s="1957"/>
      <c r="U48" s="1958"/>
      <c r="V48" s="1954">
        <f>'VERİ GİRİŞİ'!K87</f>
        <v>0</v>
      </c>
      <c r="W48" s="1956"/>
      <c r="X48" s="1956"/>
      <c r="Y48" s="1956"/>
      <c r="Z48" s="1956"/>
      <c r="AA48" s="1945">
        <f t="shared" si="1"/>
        <v>0</v>
      </c>
      <c r="AB48" s="1946"/>
      <c r="AC48" s="1946"/>
      <c r="AD48" s="1946"/>
      <c r="AE48" s="1946"/>
      <c r="AF48" s="1947"/>
      <c r="AG48" s="1948" t="str">
        <f t="shared" si="5"/>
        <v/>
      </c>
      <c r="AH48" s="1949"/>
      <c r="AI48" s="1949"/>
      <c r="AJ48" s="1949"/>
      <c r="AK48" s="1950"/>
      <c r="AL48" s="1951"/>
      <c r="AM48" s="1952"/>
      <c r="AN48" s="1952"/>
      <c r="AO48" s="1952"/>
      <c r="AP48" s="1952"/>
      <c r="AQ48" s="1953">
        <f t="shared" si="3"/>
        <v>0</v>
      </c>
      <c r="AR48" s="1953"/>
      <c r="AS48" s="1953"/>
      <c r="AT48" s="1954"/>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T48" s="984">
        <f t="shared" si="4"/>
        <v>0</v>
      </c>
    </row>
    <row r="49" spans="1:254" ht="13.8" hidden="1">
      <c r="A49" s="882" t="str">
        <f t="shared" si="0"/>
        <v/>
      </c>
      <c r="B49" s="1955">
        <f>'VERİ GİRİŞİ'!A88</f>
        <v>0</v>
      </c>
      <c r="C49" s="1955"/>
      <c r="D49" s="1955"/>
      <c r="E49" s="1956">
        <f>'VERİ GİRİŞİ'!B88</f>
        <v>0</v>
      </c>
      <c r="F49" s="1956"/>
      <c r="G49" s="1956"/>
      <c r="H49" s="1956"/>
      <c r="I49" s="1956"/>
      <c r="J49" s="1956"/>
      <c r="K49" s="1956"/>
      <c r="L49" s="1956"/>
      <c r="M49" s="1956"/>
      <c r="N49" s="1956"/>
      <c r="O49" s="1956"/>
      <c r="P49" s="1956"/>
      <c r="Q49" s="1956"/>
      <c r="R49" s="1957">
        <f>'VERİ GİRİŞİ'!J88</f>
        <v>0</v>
      </c>
      <c r="S49" s="1957"/>
      <c r="T49" s="1957"/>
      <c r="U49" s="1958"/>
      <c r="V49" s="1954">
        <f>'VERİ GİRİŞİ'!K88</f>
        <v>0</v>
      </c>
      <c r="W49" s="1956"/>
      <c r="X49" s="1956"/>
      <c r="Y49" s="1956"/>
      <c r="Z49" s="1956"/>
      <c r="AA49" s="1945">
        <f t="shared" si="1"/>
        <v>0</v>
      </c>
      <c r="AB49" s="1946"/>
      <c r="AC49" s="1946"/>
      <c r="AD49" s="1946"/>
      <c r="AE49" s="1946"/>
      <c r="AF49" s="1947"/>
      <c r="AG49" s="1948" t="str">
        <f t="shared" si="5"/>
        <v/>
      </c>
      <c r="AH49" s="1949"/>
      <c r="AI49" s="1949"/>
      <c r="AJ49" s="1949"/>
      <c r="AK49" s="1950"/>
      <c r="AL49" s="1951"/>
      <c r="AM49" s="1952"/>
      <c r="AN49" s="1952"/>
      <c r="AO49" s="1952"/>
      <c r="AP49" s="1952"/>
      <c r="AQ49" s="1953">
        <f t="shared" si="3"/>
        <v>0</v>
      </c>
      <c r="AR49" s="1953"/>
      <c r="AS49" s="1953"/>
      <c r="AT49" s="1954"/>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T49" s="984">
        <f t="shared" si="4"/>
        <v>0</v>
      </c>
    </row>
    <row r="50" spans="1:254" ht="13.8" hidden="1">
      <c r="A50" s="882" t="str">
        <f t="shared" si="0"/>
        <v/>
      </c>
      <c r="B50" s="1955">
        <f>'VERİ GİRİŞİ'!A89</f>
        <v>0</v>
      </c>
      <c r="C50" s="1955"/>
      <c r="D50" s="1955"/>
      <c r="E50" s="1956">
        <f>'VERİ GİRİŞİ'!B89</f>
        <v>0</v>
      </c>
      <c r="F50" s="1956"/>
      <c r="G50" s="1956"/>
      <c r="H50" s="1956"/>
      <c r="I50" s="1956"/>
      <c r="J50" s="1956"/>
      <c r="K50" s="1956"/>
      <c r="L50" s="1956"/>
      <c r="M50" s="1956"/>
      <c r="N50" s="1956"/>
      <c r="O50" s="1956"/>
      <c r="P50" s="1956"/>
      <c r="Q50" s="1956"/>
      <c r="R50" s="1957">
        <f>'VERİ GİRİŞİ'!J89</f>
        <v>0</v>
      </c>
      <c r="S50" s="1957"/>
      <c r="T50" s="1957"/>
      <c r="U50" s="1958"/>
      <c r="V50" s="1954">
        <f>'VERİ GİRİŞİ'!K89</f>
        <v>0</v>
      </c>
      <c r="W50" s="1956"/>
      <c r="X50" s="1956"/>
      <c r="Y50" s="1956"/>
      <c r="Z50" s="1956"/>
      <c r="AA50" s="1945">
        <f t="shared" si="1"/>
        <v>0</v>
      </c>
      <c r="AB50" s="1946"/>
      <c r="AC50" s="1946"/>
      <c r="AD50" s="1946"/>
      <c r="AE50" s="1946"/>
      <c r="AF50" s="1947"/>
      <c r="AG50" s="1948" t="str">
        <f t="shared" si="5"/>
        <v/>
      </c>
      <c r="AH50" s="1949"/>
      <c r="AI50" s="1949"/>
      <c r="AJ50" s="1949"/>
      <c r="AK50" s="1950"/>
      <c r="AL50" s="1951"/>
      <c r="AM50" s="1952"/>
      <c r="AN50" s="1952"/>
      <c r="AO50" s="1952"/>
      <c r="AP50" s="1952"/>
      <c r="AQ50" s="1953">
        <f t="shared" si="3"/>
        <v>0</v>
      </c>
      <c r="AR50" s="1953"/>
      <c r="AS50" s="1953"/>
      <c r="AT50" s="1954"/>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T50" s="984">
        <f t="shared" si="4"/>
        <v>0</v>
      </c>
    </row>
    <row r="51" spans="1:254" ht="13.8" hidden="1">
      <c r="A51" s="882" t="str">
        <f t="shared" si="0"/>
        <v/>
      </c>
      <c r="B51" s="1955">
        <f>'VERİ GİRİŞİ'!A90</f>
        <v>0</v>
      </c>
      <c r="C51" s="1955"/>
      <c r="D51" s="1955"/>
      <c r="E51" s="1956">
        <f>'VERİ GİRİŞİ'!B90</f>
        <v>0</v>
      </c>
      <c r="F51" s="1956"/>
      <c r="G51" s="1956"/>
      <c r="H51" s="1956"/>
      <c r="I51" s="1956"/>
      <c r="J51" s="1956"/>
      <c r="K51" s="1956"/>
      <c r="L51" s="1956"/>
      <c r="M51" s="1956"/>
      <c r="N51" s="1956"/>
      <c r="O51" s="1956"/>
      <c r="P51" s="1956"/>
      <c r="Q51" s="1956"/>
      <c r="R51" s="1957">
        <f>'VERİ GİRİŞİ'!J90</f>
        <v>0</v>
      </c>
      <c r="S51" s="1957"/>
      <c r="T51" s="1957"/>
      <c r="U51" s="1958"/>
      <c r="V51" s="1954">
        <f>'VERİ GİRİŞİ'!K90</f>
        <v>0</v>
      </c>
      <c r="W51" s="1956"/>
      <c r="X51" s="1956"/>
      <c r="Y51" s="1956"/>
      <c r="Z51" s="1956"/>
      <c r="AA51" s="1945">
        <f t="shared" si="1"/>
        <v>0</v>
      </c>
      <c r="AB51" s="1946"/>
      <c r="AC51" s="1946"/>
      <c r="AD51" s="1946"/>
      <c r="AE51" s="1946"/>
      <c r="AF51" s="1947"/>
      <c r="AG51" s="1948" t="str">
        <f t="shared" si="5"/>
        <v/>
      </c>
      <c r="AH51" s="1949"/>
      <c r="AI51" s="1949"/>
      <c r="AJ51" s="1949"/>
      <c r="AK51" s="1950"/>
      <c r="AL51" s="1951"/>
      <c r="AM51" s="1952"/>
      <c r="AN51" s="1952"/>
      <c r="AO51" s="1952"/>
      <c r="AP51" s="1952"/>
      <c r="AQ51" s="1953">
        <f t="shared" si="3"/>
        <v>0</v>
      </c>
      <c r="AR51" s="1953"/>
      <c r="AS51" s="1953"/>
      <c r="AT51" s="1954"/>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T51" s="984">
        <f t="shared" si="4"/>
        <v>0</v>
      </c>
    </row>
    <row r="52" spans="1:254" ht="13.8" hidden="1">
      <c r="A52" s="882" t="str">
        <f t="shared" si="0"/>
        <v/>
      </c>
      <c r="B52" s="1955">
        <f>'VERİ GİRİŞİ'!A91</f>
        <v>0</v>
      </c>
      <c r="C52" s="1955"/>
      <c r="D52" s="1955"/>
      <c r="E52" s="1956">
        <f>'VERİ GİRİŞİ'!B91</f>
        <v>0</v>
      </c>
      <c r="F52" s="1956"/>
      <c r="G52" s="1956"/>
      <c r="H52" s="1956"/>
      <c r="I52" s="1956"/>
      <c r="J52" s="1956"/>
      <c r="K52" s="1956"/>
      <c r="L52" s="1956"/>
      <c r="M52" s="1956"/>
      <c r="N52" s="1956"/>
      <c r="O52" s="1956"/>
      <c r="P52" s="1956"/>
      <c r="Q52" s="1956"/>
      <c r="R52" s="1957">
        <f>'VERİ GİRİŞİ'!J91</f>
        <v>0</v>
      </c>
      <c r="S52" s="1957"/>
      <c r="T52" s="1957"/>
      <c r="U52" s="1958"/>
      <c r="V52" s="1954">
        <f>'VERİ GİRİŞİ'!K91</f>
        <v>0</v>
      </c>
      <c r="W52" s="1956"/>
      <c r="X52" s="1956"/>
      <c r="Y52" s="1956"/>
      <c r="Z52" s="1956"/>
      <c r="AA52" s="1945">
        <f t="shared" si="1"/>
        <v>0</v>
      </c>
      <c r="AB52" s="1946"/>
      <c r="AC52" s="1946"/>
      <c r="AD52" s="1946"/>
      <c r="AE52" s="1946"/>
      <c r="AF52" s="1947"/>
      <c r="AG52" s="1948" t="str">
        <f t="shared" si="5"/>
        <v/>
      </c>
      <c r="AH52" s="1949"/>
      <c r="AI52" s="1949"/>
      <c r="AJ52" s="1949"/>
      <c r="AK52" s="1950"/>
      <c r="AL52" s="1951"/>
      <c r="AM52" s="1952"/>
      <c r="AN52" s="1952"/>
      <c r="AO52" s="1952"/>
      <c r="AP52" s="1952"/>
      <c r="AQ52" s="1953">
        <f t="shared" si="3"/>
        <v>0</v>
      </c>
      <c r="AR52" s="1953"/>
      <c r="AS52" s="1953"/>
      <c r="AT52" s="1954"/>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T52" s="984">
        <f t="shared" si="4"/>
        <v>0</v>
      </c>
    </row>
    <row r="53" spans="1:254" ht="13.8" hidden="1">
      <c r="A53" s="882" t="str">
        <f t="shared" si="0"/>
        <v/>
      </c>
      <c r="B53" s="1955">
        <f>'VERİ GİRİŞİ'!A92</f>
        <v>0</v>
      </c>
      <c r="C53" s="1955"/>
      <c r="D53" s="1955"/>
      <c r="E53" s="1956">
        <f>'VERİ GİRİŞİ'!B92</f>
        <v>0</v>
      </c>
      <c r="F53" s="1956"/>
      <c r="G53" s="1956"/>
      <c r="H53" s="1956"/>
      <c r="I53" s="1956"/>
      <c r="J53" s="1956"/>
      <c r="K53" s="1956"/>
      <c r="L53" s="1956"/>
      <c r="M53" s="1956"/>
      <c r="N53" s="1956"/>
      <c r="O53" s="1956"/>
      <c r="P53" s="1956"/>
      <c r="Q53" s="1956"/>
      <c r="R53" s="1957">
        <f>'VERİ GİRİŞİ'!J92</f>
        <v>0</v>
      </c>
      <c r="S53" s="1957"/>
      <c r="T53" s="1957"/>
      <c r="U53" s="1958"/>
      <c r="V53" s="1954">
        <f>'VERİ GİRİŞİ'!K92</f>
        <v>0</v>
      </c>
      <c r="W53" s="1956"/>
      <c r="X53" s="1956"/>
      <c r="Y53" s="1956"/>
      <c r="Z53" s="1956"/>
      <c r="AA53" s="1945">
        <f t="shared" si="1"/>
        <v>0</v>
      </c>
      <c r="AB53" s="1946"/>
      <c r="AC53" s="1946"/>
      <c r="AD53" s="1946"/>
      <c r="AE53" s="1946"/>
      <c r="AF53" s="1947"/>
      <c r="AG53" s="1948" t="str">
        <f t="shared" si="5"/>
        <v/>
      </c>
      <c r="AH53" s="1949"/>
      <c r="AI53" s="1949"/>
      <c r="AJ53" s="1949"/>
      <c r="AK53" s="1950"/>
      <c r="AL53" s="1951"/>
      <c r="AM53" s="1952"/>
      <c r="AN53" s="1952"/>
      <c r="AO53" s="1952"/>
      <c r="AP53" s="1952"/>
      <c r="AQ53" s="1953">
        <f t="shared" si="3"/>
        <v>0</v>
      </c>
      <c r="AR53" s="1953"/>
      <c r="AS53" s="1953"/>
      <c r="AT53" s="1954"/>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T53" s="984">
        <f t="shared" si="4"/>
        <v>0</v>
      </c>
    </row>
    <row r="54" spans="1:254" ht="13.8" hidden="1">
      <c r="A54" s="882" t="str">
        <f t="shared" si="0"/>
        <v/>
      </c>
      <c r="B54" s="1955">
        <f>'VERİ GİRİŞİ'!A93</f>
        <v>0</v>
      </c>
      <c r="C54" s="1955"/>
      <c r="D54" s="1955"/>
      <c r="E54" s="1956">
        <f>'VERİ GİRİŞİ'!B93</f>
        <v>0</v>
      </c>
      <c r="F54" s="1956"/>
      <c r="G54" s="1956"/>
      <c r="H54" s="1956"/>
      <c r="I54" s="1956"/>
      <c r="J54" s="1956"/>
      <c r="K54" s="1956"/>
      <c r="L54" s="1956"/>
      <c r="M54" s="1956"/>
      <c r="N54" s="1956"/>
      <c r="O54" s="1956"/>
      <c r="P54" s="1956"/>
      <c r="Q54" s="1956"/>
      <c r="R54" s="1957">
        <f>'VERİ GİRİŞİ'!J93</f>
        <v>0</v>
      </c>
      <c r="S54" s="1957"/>
      <c r="T54" s="1957"/>
      <c r="U54" s="1958"/>
      <c r="V54" s="1954">
        <f>'VERİ GİRİŞİ'!K93</f>
        <v>0</v>
      </c>
      <c r="W54" s="1956"/>
      <c r="X54" s="1956"/>
      <c r="Y54" s="1956"/>
      <c r="Z54" s="1956"/>
      <c r="AA54" s="1945">
        <f t="shared" si="1"/>
        <v>0</v>
      </c>
      <c r="AB54" s="1946"/>
      <c r="AC54" s="1946"/>
      <c r="AD54" s="1946"/>
      <c r="AE54" s="1946"/>
      <c r="AF54" s="1947"/>
      <c r="AG54" s="1948" t="str">
        <f t="shared" si="5"/>
        <v/>
      </c>
      <c r="AH54" s="1949"/>
      <c r="AI54" s="1949"/>
      <c r="AJ54" s="1949"/>
      <c r="AK54" s="1950"/>
      <c r="AL54" s="1951"/>
      <c r="AM54" s="1952"/>
      <c r="AN54" s="1952"/>
      <c r="AO54" s="1952"/>
      <c r="AP54" s="1952"/>
      <c r="AQ54" s="1953">
        <f t="shared" si="3"/>
        <v>0</v>
      </c>
      <c r="AR54" s="1953"/>
      <c r="AS54" s="1953"/>
      <c r="AT54" s="1954"/>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T54" s="984">
        <f t="shared" si="4"/>
        <v>0</v>
      </c>
    </row>
    <row r="55" spans="1:254" ht="13.8" hidden="1">
      <c r="A55" s="882" t="str">
        <f t="shared" si="0"/>
        <v/>
      </c>
      <c r="B55" s="1955">
        <f>'VERİ GİRİŞİ'!A94</f>
        <v>0</v>
      </c>
      <c r="C55" s="1955"/>
      <c r="D55" s="1955"/>
      <c r="E55" s="1956">
        <f>'VERİ GİRİŞİ'!B94</f>
        <v>0</v>
      </c>
      <c r="F55" s="1956"/>
      <c r="G55" s="1956"/>
      <c r="H55" s="1956"/>
      <c r="I55" s="1956"/>
      <c r="J55" s="1956"/>
      <c r="K55" s="1956"/>
      <c r="L55" s="1956"/>
      <c r="M55" s="1956"/>
      <c r="N55" s="1956"/>
      <c r="O55" s="1956"/>
      <c r="P55" s="1956"/>
      <c r="Q55" s="1956"/>
      <c r="R55" s="1957">
        <f>'VERİ GİRİŞİ'!J94</f>
        <v>0</v>
      </c>
      <c r="S55" s="1957"/>
      <c r="T55" s="1957"/>
      <c r="U55" s="1958"/>
      <c r="V55" s="1954">
        <f>'VERİ GİRİŞİ'!K94</f>
        <v>0</v>
      </c>
      <c r="W55" s="1956"/>
      <c r="X55" s="1956"/>
      <c r="Y55" s="1956"/>
      <c r="Z55" s="1956"/>
      <c r="AA55" s="1945">
        <f t="shared" si="1"/>
        <v>0</v>
      </c>
      <c r="AB55" s="1946"/>
      <c r="AC55" s="1946"/>
      <c r="AD55" s="1946"/>
      <c r="AE55" s="1946"/>
      <c r="AF55" s="1947"/>
      <c r="AG55" s="1948" t="str">
        <f t="shared" si="5"/>
        <v/>
      </c>
      <c r="AH55" s="1949"/>
      <c r="AI55" s="1949"/>
      <c r="AJ55" s="1949"/>
      <c r="AK55" s="1950"/>
      <c r="AL55" s="1951"/>
      <c r="AM55" s="1952"/>
      <c r="AN55" s="1952"/>
      <c r="AO55" s="1952"/>
      <c r="AP55" s="1952"/>
      <c r="AQ55" s="1953">
        <f t="shared" si="3"/>
        <v>0</v>
      </c>
      <c r="AR55" s="1953"/>
      <c r="AS55" s="1953"/>
      <c r="AT55" s="1954"/>
      <c r="AV55" s="537"/>
      <c r="AW55" s="537"/>
      <c r="AX55" s="537"/>
      <c r="AY55" s="537"/>
      <c r="AZ55" s="537"/>
      <c r="BA55" s="537"/>
      <c r="BB55" s="537"/>
      <c r="BC55" s="537"/>
      <c r="BD55" s="537"/>
      <c r="BE55" s="537"/>
      <c r="BF55" s="537"/>
      <c r="BG55" s="537"/>
      <c r="BH55" s="537"/>
      <c r="BI55" s="537"/>
      <c r="BJ55" s="537"/>
      <c r="BK55" s="537"/>
      <c r="BL55" s="537"/>
      <c r="BM55" s="537"/>
      <c r="BN55" s="537"/>
      <c r="BO55" s="537"/>
      <c r="BP55" s="537"/>
      <c r="BQ55" s="537"/>
      <c r="BR55" s="537"/>
      <c r="BS55" s="537"/>
      <c r="BT55" s="537"/>
      <c r="BU55" s="537"/>
      <c r="BV55" s="537"/>
      <c r="BW55" s="537"/>
      <c r="BX55" s="537"/>
      <c r="BY55" s="537"/>
      <c r="BZ55" s="537"/>
      <c r="CA55" s="537"/>
      <c r="CB55" s="537"/>
      <c r="CC55" s="537"/>
      <c r="CD55" s="537"/>
      <c r="CE55" s="537"/>
      <c r="CF55" s="537"/>
      <c r="CG55" s="537"/>
      <c r="CH55" s="537"/>
      <c r="CI55" s="537"/>
      <c r="CJ55" s="537"/>
      <c r="CK55" s="537"/>
      <c r="CL55" s="537"/>
      <c r="CM55" s="537"/>
      <c r="CN55" s="537"/>
      <c r="CO55" s="537"/>
      <c r="CP55" s="537"/>
      <c r="CQ55" s="537"/>
      <c r="CR55" s="537"/>
      <c r="CS55" s="537"/>
      <c r="CT55" s="537"/>
      <c r="CU55" s="537"/>
      <c r="CV55" s="537"/>
      <c r="CW55" s="537"/>
      <c r="CX55" s="537"/>
      <c r="CY55" s="537"/>
      <c r="CZ55" s="537"/>
      <c r="DA55" s="537"/>
      <c r="DB55" s="537"/>
      <c r="DC55" s="537"/>
      <c r="DD55" s="537"/>
      <c r="DE55" s="537"/>
      <c r="DF55" s="537"/>
      <c r="DG55" s="537"/>
      <c r="DH55" s="537"/>
      <c r="DI55" s="537"/>
      <c r="DJ55" s="537"/>
      <c r="DK55" s="537"/>
      <c r="DL55" s="537"/>
      <c r="DM55" s="537"/>
      <c r="DN55" s="537"/>
      <c r="DO55" s="537"/>
      <c r="DP55" s="537"/>
      <c r="DQ55" s="537"/>
      <c r="DR55" s="537"/>
      <c r="DS55" s="537"/>
      <c r="DT55" s="537"/>
      <c r="DU55" s="537"/>
      <c r="DV55" s="537"/>
      <c r="DW55" s="537"/>
      <c r="DX55" s="537"/>
      <c r="DY55" s="537"/>
      <c r="DZ55" s="537"/>
      <c r="EA55" s="537"/>
      <c r="EB55" s="537"/>
      <c r="EC55" s="537"/>
      <c r="ED55" s="537"/>
      <c r="EE55" s="537"/>
      <c r="EF55" s="537"/>
      <c r="EG55" s="537"/>
      <c r="EH55" s="537"/>
      <c r="EI55" s="537"/>
      <c r="EJ55" s="537"/>
      <c r="EK55" s="537"/>
      <c r="EL55" s="537"/>
      <c r="EM55" s="537"/>
      <c r="EN55" s="537"/>
      <c r="EO55" s="537"/>
      <c r="EP55" s="537"/>
      <c r="EQ55" s="537"/>
      <c r="ER55" s="537"/>
      <c r="ES55" s="537"/>
      <c r="ET55" s="537"/>
      <c r="EU55" s="537"/>
      <c r="EV55" s="537"/>
      <c r="EW55" s="537"/>
      <c r="EX55" s="537"/>
      <c r="EY55" s="537"/>
      <c r="EZ55" s="537"/>
      <c r="FA55" s="537"/>
      <c r="FB55" s="537"/>
      <c r="FC55" s="537"/>
      <c r="FD55" s="537"/>
      <c r="FE55" s="537"/>
      <c r="FF55" s="537"/>
      <c r="FG55" s="537"/>
      <c r="FH55" s="537"/>
      <c r="FI55" s="537"/>
      <c r="FJ55" s="537"/>
      <c r="FK55" s="537"/>
      <c r="FL55" s="537"/>
      <c r="FM55" s="537"/>
      <c r="FN55" s="537"/>
      <c r="FO55" s="537"/>
      <c r="FP55" s="537"/>
      <c r="FQ55" s="537"/>
      <c r="FR55" s="537"/>
      <c r="FS55" s="537"/>
      <c r="FT55" s="537"/>
      <c r="FU55" s="537"/>
      <c r="FV55" s="537"/>
      <c r="FW55" s="537"/>
      <c r="FX55" s="537"/>
      <c r="FY55" s="537"/>
      <c r="FZ55" s="537"/>
      <c r="GA55" s="537"/>
      <c r="GB55" s="537"/>
      <c r="GC55" s="537"/>
      <c r="GD55" s="537"/>
      <c r="GE55" s="537"/>
      <c r="GF55" s="537"/>
      <c r="GG55" s="537"/>
      <c r="GH55" s="537"/>
      <c r="GI55" s="537"/>
      <c r="GJ55" s="537"/>
      <c r="GK55" s="537"/>
      <c r="GL55" s="537"/>
      <c r="GM55" s="537"/>
      <c r="GN55" s="537"/>
      <c r="GO55" s="537"/>
      <c r="GP55" s="537"/>
      <c r="GQ55" s="537"/>
      <c r="GR55" s="537"/>
      <c r="GS55" s="537"/>
      <c r="GT55" s="537"/>
      <c r="GU55" s="537"/>
      <c r="GV55" s="537"/>
      <c r="GW55" s="537"/>
      <c r="GX55" s="537"/>
      <c r="GY55" s="537"/>
      <c r="GZ55" s="537"/>
      <c r="HA55" s="537"/>
      <c r="HB55" s="537"/>
      <c r="HC55" s="537"/>
      <c r="HD55" s="537"/>
      <c r="HE55" s="537"/>
      <c r="HF55" s="537"/>
      <c r="HG55" s="537"/>
      <c r="HH55" s="537"/>
      <c r="HI55" s="537"/>
      <c r="HJ55" s="537"/>
      <c r="HK55" s="537"/>
      <c r="HL55" s="537"/>
      <c r="HM55" s="537"/>
      <c r="HN55" s="537"/>
      <c r="HO55" s="537"/>
      <c r="HP55" s="537"/>
      <c r="HQ55" s="537"/>
      <c r="HR55" s="537"/>
      <c r="HS55" s="537"/>
      <c r="HT55" s="537"/>
      <c r="HU55" s="537"/>
      <c r="HV55" s="537"/>
      <c r="HW55" s="537"/>
      <c r="HX55" s="537"/>
      <c r="HY55" s="537"/>
      <c r="HZ55" s="537"/>
      <c r="IA55" s="537"/>
      <c r="IB55" s="537"/>
      <c r="IC55" s="537"/>
      <c r="ID55" s="537"/>
      <c r="IE55" s="537"/>
      <c r="IF55" s="537"/>
      <c r="IG55" s="537"/>
      <c r="IH55" s="537"/>
      <c r="II55" s="537"/>
      <c r="IJ55" s="537"/>
      <c r="IK55" s="537"/>
      <c r="IL55" s="537"/>
      <c r="IM55" s="537"/>
      <c r="IN55" s="537"/>
      <c r="IO55" s="537"/>
      <c r="IP55" s="537"/>
      <c r="IQ55" s="537"/>
      <c r="IR55" s="537"/>
      <c r="IT55" s="984">
        <f t="shared" si="4"/>
        <v>0</v>
      </c>
    </row>
    <row r="56" spans="1:254" ht="13.8" hidden="1">
      <c r="A56" s="882" t="str">
        <f t="shared" si="0"/>
        <v/>
      </c>
      <c r="B56" s="1955">
        <f>'VERİ GİRİŞİ'!A95</f>
        <v>0</v>
      </c>
      <c r="C56" s="1955"/>
      <c r="D56" s="1955"/>
      <c r="E56" s="1956">
        <f>'VERİ GİRİŞİ'!B95</f>
        <v>0</v>
      </c>
      <c r="F56" s="1956"/>
      <c r="G56" s="1956"/>
      <c r="H56" s="1956"/>
      <c r="I56" s="1956"/>
      <c r="J56" s="1956"/>
      <c r="K56" s="1956"/>
      <c r="L56" s="1956"/>
      <c r="M56" s="1956"/>
      <c r="N56" s="1956"/>
      <c r="O56" s="1956"/>
      <c r="P56" s="1956"/>
      <c r="Q56" s="1956"/>
      <c r="R56" s="1957">
        <f>'VERİ GİRİŞİ'!J95</f>
        <v>0</v>
      </c>
      <c r="S56" s="1957"/>
      <c r="T56" s="1957"/>
      <c r="U56" s="1958"/>
      <c r="V56" s="1954">
        <f>'VERİ GİRİŞİ'!K95</f>
        <v>0</v>
      </c>
      <c r="W56" s="1956"/>
      <c r="X56" s="1956"/>
      <c r="Y56" s="1956"/>
      <c r="Z56" s="1956"/>
      <c r="AA56" s="1945">
        <f t="shared" si="1"/>
        <v>0</v>
      </c>
      <c r="AB56" s="1946"/>
      <c r="AC56" s="1946"/>
      <c r="AD56" s="1946"/>
      <c r="AE56" s="1946"/>
      <c r="AF56" s="1947"/>
      <c r="AG56" s="1948" t="str">
        <f t="shared" si="5"/>
        <v/>
      </c>
      <c r="AH56" s="1949"/>
      <c r="AI56" s="1949"/>
      <c r="AJ56" s="1949"/>
      <c r="AK56" s="1950"/>
      <c r="AL56" s="1951"/>
      <c r="AM56" s="1952"/>
      <c r="AN56" s="1952"/>
      <c r="AO56" s="1952"/>
      <c r="AP56" s="1952"/>
      <c r="AQ56" s="1953">
        <f t="shared" si="3"/>
        <v>0</v>
      </c>
      <c r="AR56" s="1953"/>
      <c r="AS56" s="1953"/>
      <c r="AT56" s="1954"/>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T56" s="984">
        <f t="shared" si="4"/>
        <v>0</v>
      </c>
    </row>
    <row r="57" spans="1:254" ht="13.8" hidden="1">
      <c r="A57" s="882" t="str">
        <f t="shared" si="0"/>
        <v/>
      </c>
      <c r="B57" s="1955">
        <f>'VERİ GİRİŞİ'!A96</f>
        <v>0</v>
      </c>
      <c r="C57" s="1955"/>
      <c r="D57" s="1955"/>
      <c r="E57" s="1956">
        <f>'VERİ GİRİŞİ'!B96</f>
        <v>0</v>
      </c>
      <c r="F57" s="1956"/>
      <c r="G57" s="1956"/>
      <c r="H57" s="1956"/>
      <c r="I57" s="1956"/>
      <c r="J57" s="1956"/>
      <c r="K57" s="1956"/>
      <c r="L57" s="1956"/>
      <c r="M57" s="1956"/>
      <c r="N57" s="1956"/>
      <c r="O57" s="1956"/>
      <c r="P57" s="1956"/>
      <c r="Q57" s="1956"/>
      <c r="R57" s="1957">
        <f>'VERİ GİRİŞİ'!J96</f>
        <v>0</v>
      </c>
      <c r="S57" s="1957"/>
      <c r="T57" s="1957"/>
      <c r="U57" s="1958"/>
      <c r="V57" s="1954">
        <f>'VERİ GİRİŞİ'!K96</f>
        <v>0</v>
      </c>
      <c r="W57" s="1956"/>
      <c r="X57" s="1956"/>
      <c r="Y57" s="1956"/>
      <c r="Z57" s="1956"/>
      <c r="AA57" s="1945">
        <f t="shared" si="1"/>
        <v>0</v>
      </c>
      <c r="AB57" s="1946"/>
      <c r="AC57" s="1946"/>
      <c r="AD57" s="1946"/>
      <c r="AE57" s="1946"/>
      <c r="AF57" s="1947"/>
      <c r="AG57" s="1948" t="str">
        <f t="shared" si="5"/>
        <v/>
      </c>
      <c r="AH57" s="1949"/>
      <c r="AI57" s="1949"/>
      <c r="AJ57" s="1949"/>
      <c r="AK57" s="1950"/>
      <c r="AL57" s="1951"/>
      <c r="AM57" s="1952"/>
      <c r="AN57" s="1952"/>
      <c r="AO57" s="1952"/>
      <c r="AP57" s="1952"/>
      <c r="AQ57" s="1953">
        <f t="shared" si="3"/>
        <v>0</v>
      </c>
      <c r="AR57" s="1953"/>
      <c r="AS57" s="1953"/>
      <c r="AT57" s="1954"/>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T57" s="984">
        <f t="shared" si="4"/>
        <v>0</v>
      </c>
    </row>
    <row r="58" spans="1:254" ht="13.8" hidden="1">
      <c r="A58" s="882" t="str">
        <f t="shared" si="0"/>
        <v/>
      </c>
      <c r="B58" s="1955">
        <f>'VERİ GİRİŞİ'!A97</f>
        <v>0</v>
      </c>
      <c r="C58" s="1955"/>
      <c r="D58" s="1955"/>
      <c r="E58" s="1956">
        <f>'VERİ GİRİŞİ'!B97</f>
        <v>0</v>
      </c>
      <c r="F58" s="1956"/>
      <c r="G58" s="1956"/>
      <c r="H58" s="1956"/>
      <c r="I58" s="1956"/>
      <c r="J58" s="1956"/>
      <c r="K58" s="1956"/>
      <c r="L58" s="1956"/>
      <c r="M58" s="1956"/>
      <c r="N58" s="1956"/>
      <c r="O58" s="1956"/>
      <c r="P58" s="1956"/>
      <c r="Q58" s="1956"/>
      <c r="R58" s="1957">
        <f>'VERİ GİRİŞİ'!J97</f>
        <v>0</v>
      </c>
      <c r="S58" s="1957"/>
      <c r="T58" s="1957"/>
      <c r="U58" s="1958"/>
      <c r="V58" s="1954">
        <f>'VERİ GİRİŞİ'!K97</f>
        <v>0</v>
      </c>
      <c r="W58" s="1956"/>
      <c r="X58" s="1956"/>
      <c r="Y58" s="1956"/>
      <c r="Z58" s="1956"/>
      <c r="AA58" s="1945">
        <f t="shared" si="1"/>
        <v>0</v>
      </c>
      <c r="AB58" s="1946"/>
      <c r="AC58" s="1946"/>
      <c r="AD58" s="1946"/>
      <c r="AE58" s="1946"/>
      <c r="AF58" s="1947"/>
      <c r="AG58" s="1948" t="str">
        <f t="shared" si="5"/>
        <v/>
      </c>
      <c r="AH58" s="1949"/>
      <c r="AI58" s="1949"/>
      <c r="AJ58" s="1949"/>
      <c r="AK58" s="1950"/>
      <c r="AL58" s="1951"/>
      <c r="AM58" s="1952"/>
      <c r="AN58" s="1952"/>
      <c r="AO58" s="1952"/>
      <c r="AP58" s="1952"/>
      <c r="AQ58" s="1953">
        <f t="shared" si="3"/>
        <v>0</v>
      </c>
      <c r="AR58" s="1953"/>
      <c r="AS58" s="1953"/>
      <c r="AT58" s="1954"/>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T58" s="984">
        <f t="shared" si="4"/>
        <v>0</v>
      </c>
    </row>
    <row r="59" spans="1:254" ht="13.8" hidden="1">
      <c r="A59" s="882" t="str">
        <f t="shared" si="0"/>
        <v/>
      </c>
      <c r="B59" s="1955">
        <f>'VERİ GİRİŞİ'!A98</f>
        <v>0</v>
      </c>
      <c r="C59" s="1955"/>
      <c r="D59" s="1955"/>
      <c r="E59" s="1956">
        <f>'VERİ GİRİŞİ'!B98</f>
        <v>0</v>
      </c>
      <c r="F59" s="1956"/>
      <c r="G59" s="1956"/>
      <c r="H59" s="1956"/>
      <c r="I59" s="1956"/>
      <c r="J59" s="1956"/>
      <c r="K59" s="1956"/>
      <c r="L59" s="1956"/>
      <c r="M59" s="1956"/>
      <c r="N59" s="1956"/>
      <c r="O59" s="1956"/>
      <c r="P59" s="1956"/>
      <c r="Q59" s="1956"/>
      <c r="R59" s="1957">
        <f>'VERİ GİRİŞİ'!J98</f>
        <v>0</v>
      </c>
      <c r="S59" s="1957"/>
      <c r="T59" s="1957"/>
      <c r="U59" s="1958"/>
      <c r="V59" s="1954">
        <f>'VERİ GİRİŞİ'!K98</f>
        <v>0</v>
      </c>
      <c r="W59" s="1956"/>
      <c r="X59" s="1956"/>
      <c r="Y59" s="1956"/>
      <c r="Z59" s="1956"/>
      <c r="AA59" s="1945">
        <f t="shared" si="1"/>
        <v>0</v>
      </c>
      <c r="AB59" s="1946"/>
      <c r="AC59" s="1946"/>
      <c r="AD59" s="1946"/>
      <c r="AE59" s="1946"/>
      <c r="AF59" s="1947"/>
      <c r="AG59" s="1948" t="str">
        <f t="shared" si="5"/>
        <v/>
      </c>
      <c r="AH59" s="1949"/>
      <c r="AI59" s="1949"/>
      <c r="AJ59" s="1949"/>
      <c r="AK59" s="1950"/>
      <c r="AL59" s="1951"/>
      <c r="AM59" s="1952"/>
      <c r="AN59" s="1952"/>
      <c r="AO59" s="1952"/>
      <c r="AP59" s="1952"/>
      <c r="AQ59" s="1953">
        <f t="shared" si="3"/>
        <v>0</v>
      </c>
      <c r="AR59" s="1953"/>
      <c r="AS59" s="1953"/>
      <c r="AT59" s="1954"/>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T59" s="984">
        <f t="shared" si="4"/>
        <v>0</v>
      </c>
    </row>
    <row r="60" spans="1:254" ht="13.8" hidden="1">
      <c r="A60" s="882" t="str">
        <f t="shared" si="0"/>
        <v/>
      </c>
      <c r="B60" s="1955">
        <f>'VERİ GİRİŞİ'!A99</f>
        <v>0</v>
      </c>
      <c r="C60" s="1955"/>
      <c r="D60" s="1955"/>
      <c r="E60" s="1956">
        <f>'VERİ GİRİŞİ'!B99</f>
        <v>0</v>
      </c>
      <c r="F60" s="1956"/>
      <c r="G60" s="1956"/>
      <c r="H60" s="1956"/>
      <c r="I60" s="1956"/>
      <c r="J60" s="1956"/>
      <c r="K60" s="1956"/>
      <c r="L60" s="1956"/>
      <c r="M60" s="1956"/>
      <c r="N60" s="1956"/>
      <c r="O60" s="1956"/>
      <c r="P60" s="1956"/>
      <c r="Q60" s="1956"/>
      <c r="R60" s="1957">
        <f>'VERİ GİRİŞİ'!J99</f>
        <v>0</v>
      </c>
      <c r="S60" s="1957"/>
      <c r="T60" s="1957"/>
      <c r="U60" s="1958"/>
      <c r="V60" s="1954">
        <f>'VERİ GİRİŞİ'!K99</f>
        <v>0</v>
      </c>
      <c r="W60" s="1956"/>
      <c r="X60" s="1956"/>
      <c r="Y60" s="1956"/>
      <c r="Z60" s="1956"/>
      <c r="AA60" s="1945">
        <f t="shared" si="1"/>
        <v>0</v>
      </c>
      <c r="AB60" s="1946"/>
      <c r="AC60" s="1946"/>
      <c r="AD60" s="1946"/>
      <c r="AE60" s="1946"/>
      <c r="AF60" s="1947"/>
      <c r="AG60" s="1948" t="str">
        <f t="shared" si="5"/>
        <v/>
      </c>
      <c r="AH60" s="1949"/>
      <c r="AI60" s="1949"/>
      <c r="AJ60" s="1949"/>
      <c r="AK60" s="1950"/>
      <c r="AL60" s="1951"/>
      <c r="AM60" s="1952"/>
      <c r="AN60" s="1952"/>
      <c r="AO60" s="1952"/>
      <c r="AP60" s="1952"/>
      <c r="AQ60" s="1953">
        <f t="shared" si="3"/>
        <v>0</v>
      </c>
      <c r="AR60" s="1953"/>
      <c r="AS60" s="1953"/>
      <c r="AT60" s="1954"/>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T60" s="984">
        <f t="shared" si="4"/>
        <v>0</v>
      </c>
    </row>
    <row r="61" spans="1:254" ht="13.8" hidden="1">
      <c r="A61" s="882" t="str">
        <f t="shared" si="0"/>
        <v/>
      </c>
      <c r="B61" s="1955">
        <f>'VERİ GİRİŞİ'!A100</f>
        <v>0</v>
      </c>
      <c r="C61" s="1955"/>
      <c r="D61" s="1955"/>
      <c r="E61" s="1956">
        <f>'VERİ GİRİŞİ'!B100</f>
        <v>0</v>
      </c>
      <c r="F61" s="1956"/>
      <c r="G61" s="1956"/>
      <c r="H61" s="1956"/>
      <c r="I61" s="1956"/>
      <c r="J61" s="1956"/>
      <c r="K61" s="1956"/>
      <c r="L61" s="1956"/>
      <c r="M61" s="1956"/>
      <c r="N61" s="1956"/>
      <c r="O61" s="1956"/>
      <c r="P61" s="1956"/>
      <c r="Q61" s="1956"/>
      <c r="R61" s="1957">
        <f>'VERİ GİRİŞİ'!J100</f>
        <v>0</v>
      </c>
      <c r="S61" s="1957"/>
      <c r="T61" s="1957"/>
      <c r="U61" s="1958"/>
      <c r="V61" s="1954">
        <f>'VERİ GİRİŞİ'!K100</f>
        <v>0</v>
      </c>
      <c r="W61" s="1956"/>
      <c r="X61" s="1956"/>
      <c r="Y61" s="1956"/>
      <c r="Z61" s="1956"/>
      <c r="AA61" s="1945">
        <f t="shared" si="1"/>
        <v>0</v>
      </c>
      <c r="AB61" s="1946"/>
      <c r="AC61" s="1946"/>
      <c r="AD61" s="1946"/>
      <c r="AE61" s="1946"/>
      <c r="AF61" s="1947"/>
      <c r="AG61" s="1948" t="str">
        <f t="shared" si="5"/>
        <v/>
      </c>
      <c r="AH61" s="1949"/>
      <c r="AI61" s="1949"/>
      <c r="AJ61" s="1949"/>
      <c r="AK61" s="1950"/>
      <c r="AL61" s="1951"/>
      <c r="AM61" s="1952"/>
      <c r="AN61" s="1952"/>
      <c r="AO61" s="1952"/>
      <c r="AP61" s="1952"/>
      <c r="AQ61" s="1953">
        <f t="shared" si="3"/>
        <v>0</v>
      </c>
      <c r="AR61" s="1953"/>
      <c r="AS61" s="1953"/>
      <c r="AT61" s="1954"/>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T61" s="984">
        <f t="shared" si="4"/>
        <v>0</v>
      </c>
    </row>
    <row r="62" spans="1:254" ht="13.8" hidden="1">
      <c r="A62" s="882" t="str">
        <f t="shared" si="0"/>
        <v/>
      </c>
      <c r="B62" s="1955">
        <f>'VERİ GİRİŞİ'!A101</f>
        <v>0</v>
      </c>
      <c r="C62" s="1955"/>
      <c r="D62" s="1955"/>
      <c r="E62" s="1956">
        <f>'VERİ GİRİŞİ'!B101</f>
        <v>0</v>
      </c>
      <c r="F62" s="1956"/>
      <c r="G62" s="1956"/>
      <c r="H62" s="1956"/>
      <c r="I62" s="1956"/>
      <c r="J62" s="1956"/>
      <c r="K62" s="1956"/>
      <c r="L62" s="1956"/>
      <c r="M62" s="1956"/>
      <c r="N62" s="1956"/>
      <c r="O62" s="1956"/>
      <c r="P62" s="1956"/>
      <c r="Q62" s="1956"/>
      <c r="R62" s="1957">
        <f>'VERİ GİRİŞİ'!J101</f>
        <v>0</v>
      </c>
      <c r="S62" s="1957"/>
      <c r="T62" s="1957"/>
      <c r="U62" s="1958"/>
      <c r="V62" s="1954">
        <f>'VERİ GİRİŞİ'!K101</f>
        <v>0</v>
      </c>
      <c r="W62" s="1956"/>
      <c r="X62" s="1956"/>
      <c r="Y62" s="1956"/>
      <c r="Z62" s="1956"/>
      <c r="AA62" s="1945">
        <f t="shared" si="1"/>
        <v>0</v>
      </c>
      <c r="AB62" s="1946"/>
      <c r="AC62" s="1946"/>
      <c r="AD62" s="1946"/>
      <c r="AE62" s="1946"/>
      <c r="AF62" s="1947"/>
      <c r="AG62" s="1948" t="str">
        <f t="shared" si="5"/>
        <v/>
      </c>
      <c r="AH62" s="1949"/>
      <c r="AI62" s="1949"/>
      <c r="AJ62" s="1949"/>
      <c r="AK62" s="1950"/>
      <c r="AL62" s="1951"/>
      <c r="AM62" s="1952"/>
      <c r="AN62" s="1952"/>
      <c r="AO62" s="1952"/>
      <c r="AP62" s="1952"/>
      <c r="AQ62" s="1953">
        <f t="shared" si="3"/>
        <v>0</v>
      </c>
      <c r="AR62" s="1953"/>
      <c r="AS62" s="1953"/>
      <c r="AT62" s="1954"/>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T62" s="984">
        <f t="shared" si="4"/>
        <v>0</v>
      </c>
    </row>
    <row r="63" spans="1:254" ht="13.8" hidden="1">
      <c r="A63" s="882" t="str">
        <f t="shared" si="0"/>
        <v/>
      </c>
      <c r="B63" s="1955">
        <f>'VERİ GİRİŞİ'!A102</f>
        <v>0</v>
      </c>
      <c r="C63" s="1955"/>
      <c r="D63" s="1955"/>
      <c r="E63" s="1956">
        <f>'VERİ GİRİŞİ'!B102</f>
        <v>0</v>
      </c>
      <c r="F63" s="1956"/>
      <c r="G63" s="1956"/>
      <c r="H63" s="1956"/>
      <c r="I63" s="1956"/>
      <c r="J63" s="1956"/>
      <c r="K63" s="1956"/>
      <c r="L63" s="1956"/>
      <c r="M63" s="1956"/>
      <c r="N63" s="1956"/>
      <c r="O63" s="1956"/>
      <c r="P63" s="1956"/>
      <c r="Q63" s="1956"/>
      <c r="R63" s="1957">
        <f>'VERİ GİRİŞİ'!J102</f>
        <v>0</v>
      </c>
      <c r="S63" s="1957"/>
      <c r="T63" s="1957"/>
      <c r="U63" s="1958"/>
      <c r="V63" s="1954">
        <f>'VERİ GİRİŞİ'!K102</f>
        <v>0</v>
      </c>
      <c r="W63" s="1956"/>
      <c r="X63" s="1956"/>
      <c r="Y63" s="1956"/>
      <c r="Z63" s="1956"/>
      <c r="AA63" s="1945">
        <f t="shared" si="1"/>
        <v>0</v>
      </c>
      <c r="AB63" s="1946"/>
      <c r="AC63" s="1946"/>
      <c r="AD63" s="1946"/>
      <c r="AE63" s="1946"/>
      <c r="AF63" s="1947"/>
      <c r="AG63" s="1948" t="str">
        <f t="shared" si="5"/>
        <v/>
      </c>
      <c r="AH63" s="1949"/>
      <c r="AI63" s="1949"/>
      <c r="AJ63" s="1949"/>
      <c r="AK63" s="1950"/>
      <c r="AL63" s="1951"/>
      <c r="AM63" s="1952"/>
      <c r="AN63" s="1952"/>
      <c r="AO63" s="1952"/>
      <c r="AP63" s="1952"/>
      <c r="AQ63" s="1953">
        <f t="shared" si="3"/>
        <v>0</v>
      </c>
      <c r="AR63" s="1953"/>
      <c r="AS63" s="1953"/>
      <c r="AT63" s="1954"/>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T63" s="984">
        <f t="shared" si="4"/>
        <v>0</v>
      </c>
    </row>
    <row r="64" spans="1:254" ht="13.8" hidden="1">
      <c r="A64" s="882" t="str">
        <f t="shared" si="0"/>
        <v/>
      </c>
      <c r="B64" s="1955">
        <f>'VERİ GİRİŞİ'!A103</f>
        <v>0</v>
      </c>
      <c r="C64" s="1955"/>
      <c r="D64" s="1955"/>
      <c r="E64" s="1956">
        <f>'VERİ GİRİŞİ'!B103</f>
        <v>0</v>
      </c>
      <c r="F64" s="1956"/>
      <c r="G64" s="1956"/>
      <c r="H64" s="1956"/>
      <c r="I64" s="1956"/>
      <c r="J64" s="1956"/>
      <c r="K64" s="1956"/>
      <c r="L64" s="1956"/>
      <c r="M64" s="1956"/>
      <c r="N64" s="1956"/>
      <c r="O64" s="1956"/>
      <c r="P64" s="1956"/>
      <c r="Q64" s="1956"/>
      <c r="R64" s="1957">
        <f>'VERİ GİRİŞİ'!J103</f>
        <v>0</v>
      </c>
      <c r="S64" s="1957"/>
      <c r="T64" s="1957"/>
      <c r="U64" s="1958"/>
      <c r="V64" s="1954">
        <f>'VERİ GİRİŞİ'!K103</f>
        <v>0</v>
      </c>
      <c r="W64" s="1956"/>
      <c r="X64" s="1956"/>
      <c r="Y64" s="1956"/>
      <c r="Z64" s="1956"/>
      <c r="AA64" s="1945">
        <f t="shared" si="1"/>
        <v>0</v>
      </c>
      <c r="AB64" s="1946"/>
      <c r="AC64" s="1946"/>
      <c r="AD64" s="1946"/>
      <c r="AE64" s="1946"/>
      <c r="AF64" s="1947"/>
      <c r="AG64" s="1948" t="str">
        <f t="shared" si="5"/>
        <v/>
      </c>
      <c r="AH64" s="1949"/>
      <c r="AI64" s="1949"/>
      <c r="AJ64" s="1949"/>
      <c r="AK64" s="1950"/>
      <c r="AL64" s="1951"/>
      <c r="AM64" s="1952"/>
      <c r="AN64" s="1952"/>
      <c r="AO64" s="1952"/>
      <c r="AP64" s="1952"/>
      <c r="AQ64" s="1953">
        <f t="shared" si="3"/>
        <v>0</v>
      </c>
      <c r="AR64" s="1953"/>
      <c r="AS64" s="1953"/>
      <c r="AT64" s="1954"/>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T64" s="984">
        <f t="shared" si="4"/>
        <v>0</v>
      </c>
    </row>
    <row r="65" spans="1:254" ht="13.8" hidden="1">
      <c r="A65" s="882" t="str">
        <f t="shared" si="0"/>
        <v/>
      </c>
      <c r="B65" s="1955">
        <f>'VERİ GİRİŞİ'!A104</f>
        <v>0</v>
      </c>
      <c r="C65" s="1955"/>
      <c r="D65" s="1955"/>
      <c r="E65" s="1956">
        <f>'VERİ GİRİŞİ'!B104</f>
        <v>0</v>
      </c>
      <c r="F65" s="1956"/>
      <c r="G65" s="1956"/>
      <c r="H65" s="1956"/>
      <c r="I65" s="1956"/>
      <c r="J65" s="1956"/>
      <c r="K65" s="1956"/>
      <c r="L65" s="1956"/>
      <c r="M65" s="1956"/>
      <c r="N65" s="1956"/>
      <c r="O65" s="1956"/>
      <c r="P65" s="1956"/>
      <c r="Q65" s="1956"/>
      <c r="R65" s="1957">
        <f>'VERİ GİRİŞİ'!J104</f>
        <v>0</v>
      </c>
      <c r="S65" s="1957"/>
      <c r="T65" s="1957"/>
      <c r="U65" s="1958"/>
      <c r="V65" s="1954">
        <f>'VERİ GİRİŞİ'!K104</f>
        <v>0</v>
      </c>
      <c r="W65" s="1956"/>
      <c r="X65" s="1956"/>
      <c r="Y65" s="1956"/>
      <c r="Z65" s="1956"/>
      <c r="AA65" s="1945">
        <f t="shared" si="1"/>
        <v>0</v>
      </c>
      <c r="AB65" s="1946"/>
      <c r="AC65" s="1946"/>
      <c r="AD65" s="1946"/>
      <c r="AE65" s="1946"/>
      <c r="AF65" s="1947"/>
      <c r="AG65" s="1948" t="str">
        <f t="shared" si="5"/>
        <v/>
      </c>
      <c r="AH65" s="1949"/>
      <c r="AI65" s="1949"/>
      <c r="AJ65" s="1949"/>
      <c r="AK65" s="1950"/>
      <c r="AL65" s="1951"/>
      <c r="AM65" s="1952"/>
      <c r="AN65" s="1952"/>
      <c r="AO65" s="1952"/>
      <c r="AP65" s="1952"/>
      <c r="AQ65" s="1953">
        <f t="shared" si="3"/>
        <v>0</v>
      </c>
      <c r="AR65" s="1953"/>
      <c r="AS65" s="1953"/>
      <c r="AT65" s="1954"/>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T65" s="984">
        <f t="shared" si="4"/>
        <v>0</v>
      </c>
    </row>
    <row r="66" spans="1:254" ht="13.8" hidden="1">
      <c r="A66" s="882" t="str">
        <f t="shared" si="0"/>
        <v/>
      </c>
      <c r="B66" s="1955">
        <f>'VERİ GİRİŞİ'!A105</f>
        <v>0</v>
      </c>
      <c r="C66" s="1955"/>
      <c r="D66" s="1955"/>
      <c r="E66" s="1956">
        <f>'VERİ GİRİŞİ'!B105</f>
        <v>0</v>
      </c>
      <c r="F66" s="1956"/>
      <c r="G66" s="1956"/>
      <c r="H66" s="1956"/>
      <c r="I66" s="1956"/>
      <c r="J66" s="1956"/>
      <c r="K66" s="1956"/>
      <c r="L66" s="1956"/>
      <c r="M66" s="1956"/>
      <c r="N66" s="1956"/>
      <c r="O66" s="1956"/>
      <c r="P66" s="1956"/>
      <c r="Q66" s="1956"/>
      <c r="R66" s="1957">
        <f>'VERİ GİRİŞİ'!J105</f>
        <v>0</v>
      </c>
      <c r="S66" s="1957"/>
      <c r="T66" s="1957"/>
      <c r="U66" s="1958"/>
      <c r="V66" s="1954">
        <f>'VERİ GİRİŞİ'!K105</f>
        <v>0</v>
      </c>
      <c r="W66" s="1956"/>
      <c r="X66" s="1956"/>
      <c r="Y66" s="1956"/>
      <c r="Z66" s="1956"/>
      <c r="AA66" s="1945">
        <f t="shared" si="1"/>
        <v>0</v>
      </c>
      <c r="AB66" s="1946"/>
      <c r="AC66" s="1946"/>
      <c r="AD66" s="1946"/>
      <c r="AE66" s="1946"/>
      <c r="AF66" s="1947"/>
      <c r="AG66" s="1948" t="str">
        <f t="shared" si="5"/>
        <v/>
      </c>
      <c r="AH66" s="1949"/>
      <c r="AI66" s="1949"/>
      <c r="AJ66" s="1949"/>
      <c r="AK66" s="1950"/>
      <c r="AL66" s="1951"/>
      <c r="AM66" s="1952"/>
      <c r="AN66" s="1952"/>
      <c r="AO66" s="1952"/>
      <c r="AP66" s="1952"/>
      <c r="AQ66" s="1953">
        <f t="shared" si="3"/>
        <v>0</v>
      </c>
      <c r="AR66" s="1953"/>
      <c r="AS66" s="1953"/>
      <c r="AT66" s="1954"/>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T66" s="984">
        <f t="shared" si="4"/>
        <v>0</v>
      </c>
    </row>
    <row r="67" spans="1:254" ht="13.8" hidden="1">
      <c r="A67" s="882" t="str">
        <f t="shared" si="0"/>
        <v/>
      </c>
      <c r="B67" s="1955">
        <f>'VERİ GİRİŞİ'!A106</f>
        <v>0</v>
      </c>
      <c r="C67" s="1955"/>
      <c r="D67" s="1955"/>
      <c r="E67" s="1956">
        <f>'VERİ GİRİŞİ'!B106</f>
        <v>0</v>
      </c>
      <c r="F67" s="1956"/>
      <c r="G67" s="1956"/>
      <c r="H67" s="1956"/>
      <c r="I67" s="1956"/>
      <c r="J67" s="1956"/>
      <c r="K67" s="1956"/>
      <c r="L67" s="1956"/>
      <c r="M67" s="1956"/>
      <c r="N67" s="1956"/>
      <c r="O67" s="1956"/>
      <c r="P67" s="1956"/>
      <c r="Q67" s="1956"/>
      <c r="R67" s="1957">
        <f>'VERİ GİRİŞİ'!J106</f>
        <v>0</v>
      </c>
      <c r="S67" s="1957"/>
      <c r="T67" s="1957"/>
      <c r="U67" s="1958"/>
      <c r="V67" s="1954">
        <f>'VERİ GİRİŞİ'!K106</f>
        <v>0</v>
      </c>
      <c r="W67" s="1956"/>
      <c r="X67" s="1956"/>
      <c r="Y67" s="1956"/>
      <c r="Z67" s="1956"/>
      <c r="AA67" s="1945">
        <f t="shared" si="1"/>
        <v>0</v>
      </c>
      <c r="AB67" s="1946"/>
      <c r="AC67" s="1946"/>
      <c r="AD67" s="1946"/>
      <c r="AE67" s="1946"/>
      <c r="AF67" s="1947"/>
      <c r="AG67" s="1948" t="str">
        <f t="shared" si="5"/>
        <v/>
      </c>
      <c r="AH67" s="1949"/>
      <c r="AI67" s="1949"/>
      <c r="AJ67" s="1949"/>
      <c r="AK67" s="1950"/>
      <c r="AL67" s="1951"/>
      <c r="AM67" s="1952"/>
      <c r="AN67" s="1952"/>
      <c r="AO67" s="1952"/>
      <c r="AP67" s="1952"/>
      <c r="AQ67" s="1953">
        <f t="shared" si="3"/>
        <v>0</v>
      </c>
      <c r="AR67" s="1953"/>
      <c r="AS67" s="1953"/>
      <c r="AT67" s="1954"/>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T67" s="984">
        <f t="shared" si="4"/>
        <v>0</v>
      </c>
    </row>
    <row r="68" spans="1:254" ht="13.8" hidden="1">
      <c r="A68" s="882" t="str">
        <f t="shared" ref="A68:A102" si="6">IF(ISTEXT(E68),1,"")</f>
        <v/>
      </c>
      <c r="B68" s="1955">
        <f>'VERİ GİRİŞİ'!A107</f>
        <v>0</v>
      </c>
      <c r="C68" s="1955"/>
      <c r="D68" s="1955"/>
      <c r="E68" s="1956">
        <f>'VERİ GİRİŞİ'!B107</f>
        <v>0</v>
      </c>
      <c r="F68" s="1956"/>
      <c r="G68" s="1956"/>
      <c r="H68" s="1956"/>
      <c r="I68" s="1956"/>
      <c r="J68" s="1956"/>
      <c r="K68" s="1956"/>
      <c r="L68" s="1956"/>
      <c r="M68" s="1956"/>
      <c r="N68" s="1956"/>
      <c r="O68" s="1956"/>
      <c r="P68" s="1956"/>
      <c r="Q68" s="1956"/>
      <c r="R68" s="1957">
        <f>'VERİ GİRİŞİ'!J107</f>
        <v>0</v>
      </c>
      <c r="S68" s="1957"/>
      <c r="T68" s="1957"/>
      <c r="U68" s="1958"/>
      <c r="V68" s="1954">
        <f>'VERİ GİRİŞİ'!K107</f>
        <v>0</v>
      </c>
      <c r="W68" s="1956"/>
      <c r="X68" s="1956"/>
      <c r="Y68" s="1956"/>
      <c r="Z68" s="1956"/>
      <c r="AA68" s="1945">
        <f t="shared" si="1"/>
        <v>0</v>
      </c>
      <c r="AB68" s="1946"/>
      <c r="AC68" s="1946"/>
      <c r="AD68" s="1946"/>
      <c r="AE68" s="1946"/>
      <c r="AF68" s="1947"/>
      <c r="AG68" s="1948" t="str">
        <f t="shared" si="5"/>
        <v/>
      </c>
      <c r="AH68" s="1949"/>
      <c r="AI68" s="1949"/>
      <c r="AJ68" s="1949"/>
      <c r="AK68" s="1950"/>
      <c r="AL68" s="1951"/>
      <c r="AM68" s="1952"/>
      <c r="AN68" s="1952"/>
      <c r="AO68" s="1952"/>
      <c r="AP68" s="1952"/>
      <c r="AQ68" s="1953">
        <f t="shared" si="3"/>
        <v>0</v>
      </c>
      <c r="AR68" s="1953"/>
      <c r="AS68" s="1953"/>
      <c r="AT68" s="1954"/>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T68" s="984">
        <f t="shared" si="4"/>
        <v>0</v>
      </c>
    </row>
    <row r="69" spans="1:254" ht="13.8" hidden="1">
      <c r="A69" s="882" t="str">
        <f t="shared" si="6"/>
        <v/>
      </c>
      <c r="B69" s="1955">
        <f>'VERİ GİRİŞİ'!A108</f>
        <v>0</v>
      </c>
      <c r="C69" s="1955"/>
      <c r="D69" s="1955"/>
      <c r="E69" s="1956">
        <f>'VERİ GİRİŞİ'!B108</f>
        <v>0</v>
      </c>
      <c r="F69" s="1956"/>
      <c r="G69" s="1956"/>
      <c r="H69" s="1956"/>
      <c r="I69" s="1956"/>
      <c r="J69" s="1956"/>
      <c r="K69" s="1956"/>
      <c r="L69" s="1956"/>
      <c r="M69" s="1956"/>
      <c r="N69" s="1956"/>
      <c r="O69" s="1956"/>
      <c r="P69" s="1956"/>
      <c r="Q69" s="1956"/>
      <c r="R69" s="1957">
        <f>'VERİ GİRİŞİ'!J108</f>
        <v>0</v>
      </c>
      <c r="S69" s="1957"/>
      <c r="T69" s="1957"/>
      <c r="U69" s="1958"/>
      <c r="V69" s="1954">
        <f>'VERİ GİRİŞİ'!K108</f>
        <v>0</v>
      </c>
      <c r="W69" s="1956"/>
      <c r="X69" s="1956"/>
      <c r="Y69" s="1956"/>
      <c r="Z69" s="1956"/>
      <c r="AA69" s="1945">
        <f t="shared" ref="AA69:AA103" si="7">SUM(R69-IT69)</f>
        <v>0</v>
      </c>
      <c r="AB69" s="1946"/>
      <c r="AC69" s="1946"/>
      <c r="AD69" s="1946"/>
      <c r="AE69" s="1946"/>
      <c r="AF69" s="1947"/>
      <c r="AG69" s="1948" t="str">
        <f t="shared" si="5"/>
        <v/>
      </c>
      <c r="AH69" s="1949"/>
      <c r="AI69" s="1949"/>
      <c r="AJ69" s="1949"/>
      <c r="AK69" s="1950"/>
      <c r="AL69" s="1951"/>
      <c r="AM69" s="1952"/>
      <c r="AN69" s="1952"/>
      <c r="AO69" s="1952"/>
      <c r="AP69" s="1952"/>
      <c r="AQ69" s="1953">
        <f t="shared" ref="AQ69:AQ103" si="8">IF(ISNUMBER(AL69),V69,0)</f>
        <v>0</v>
      </c>
      <c r="AR69" s="1953"/>
      <c r="AS69" s="1953"/>
      <c r="AT69" s="1954"/>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T69" s="984">
        <f t="shared" ref="IT69:IT104" si="9">IF(ISNUMBER(AL69),AL69,0)</f>
        <v>0</v>
      </c>
    </row>
    <row r="70" spans="1:254" ht="13.8" hidden="1">
      <c r="A70" s="882" t="str">
        <f t="shared" si="6"/>
        <v/>
      </c>
      <c r="B70" s="1955">
        <f>'VERİ GİRİŞİ'!A109</f>
        <v>0</v>
      </c>
      <c r="C70" s="1955"/>
      <c r="D70" s="1955"/>
      <c r="E70" s="1956">
        <f>'VERİ GİRİŞİ'!B109</f>
        <v>0</v>
      </c>
      <c r="F70" s="1956"/>
      <c r="G70" s="1956"/>
      <c r="H70" s="1956"/>
      <c r="I70" s="1956"/>
      <c r="J70" s="1956"/>
      <c r="K70" s="1956"/>
      <c r="L70" s="1956"/>
      <c r="M70" s="1956"/>
      <c r="N70" s="1956"/>
      <c r="O70" s="1956"/>
      <c r="P70" s="1956"/>
      <c r="Q70" s="1956"/>
      <c r="R70" s="1957">
        <f>'VERİ GİRİŞİ'!J109</f>
        <v>0</v>
      </c>
      <c r="S70" s="1957"/>
      <c r="T70" s="1957"/>
      <c r="U70" s="1958"/>
      <c r="V70" s="1954">
        <f>'VERİ GİRİŞİ'!K109</f>
        <v>0</v>
      </c>
      <c r="W70" s="1956"/>
      <c r="X70" s="1956"/>
      <c r="Y70" s="1956"/>
      <c r="Z70" s="1956"/>
      <c r="AA70" s="1945">
        <f t="shared" si="7"/>
        <v>0</v>
      </c>
      <c r="AB70" s="1946"/>
      <c r="AC70" s="1946"/>
      <c r="AD70" s="1946"/>
      <c r="AE70" s="1946"/>
      <c r="AF70" s="1947"/>
      <c r="AG70" s="1948" t="str">
        <f t="shared" si="5"/>
        <v/>
      </c>
      <c r="AH70" s="1949"/>
      <c r="AI70" s="1949"/>
      <c r="AJ70" s="1949"/>
      <c r="AK70" s="1950"/>
      <c r="AL70" s="1951"/>
      <c r="AM70" s="1952"/>
      <c r="AN70" s="1952"/>
      <c r="AO70" s="1952"/>
      <c r="AP70" s="1952"/>
      <c r="AQ70" s="1953">
        <f t="shared" si="8"/>
        <v>0</v>
      </c>
      <c r="AR70" s="1953"/>
      <c r="AS70" s="1953"/>
      <c r="AT70" s="1954"/>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T70" s="984">
        <f t="shared" si="9"/>
        <v>0</v>
      </c>
    </row>
    <row r="71" spans="1:254" ht="13.8" hidden="1">
      <c r="A71" s="882" t="str">
        <f t="shared" si="6"/>
        <v/>
      </c>
      <c r="B71" s="1955">
        <f>'VERİ GİRİŞİ'!A110</f>
        <v>0</v>
      </c>
      <c r="C71" s="1955"/>
      <c r="D71" s="1955"/>
      <c r="E71" s="1956">
        <f>'VERİ GİRİŞİ'!B110</f>
        <v>0</v>
      </c>
      <c r="F71" s="1956"/>
      <c r="G71" s="1956"/>
      <c r="H71" s="1956"/>
      <c r="I71" s="1956"/>
      <c r="J71" s="1956"/>
      <c r="K71" s="1956"/>
      <c r="L71" s="1956"/>
      <c r="M71" s="1956"/>
      <c r="N71" s="1956"/>
      <c r="O71" s="1956"/>
      <c r="P71" s="1956"/>
      <c r="Q71" s="1956"/>
      <c r="R71" s="1957">
        <f>'VERİ GİRİŞİ'!J110</f>
        <v>0</v>
      </c>
      <c r="S71" s="1957"/>
      <c r="T71" s="1957"/>
      <c r="U71" s="1958"/>
      <c r="V71" s="1954">
        <f>'VERİ GİRİŞİ'!K110</f>
        <v>0</v>
      </c>
      <c r="W71" s="1956"/>
      <c r="X71" s="1956"/>
      <c r="Y71" s="1956"/>
      <c r="Z71" s="1956"/>
      <c r="AA71" s="1945">
        <f t="shared" si="7"/>
        <v>0</v>
      </c>
      <c r="AB71" s="1946"/>
      <c r="AC71" s="1946"/>
      <c r="AD71" s="1946"/>
      <c r="AE71" s="1946"/>
      <c r="AF71" s="1947"/>
      <c r="AG71" s="1948" t="str">
        <f t="shared" si="5"/>
        <v/>
      </c>
      <c r="AH71" s="1949"/>
      <c r="AI71" s="1949"/>
      <c r="AJ71" s="1949"/>
      <c r="AK71" s="1950"/>
      <c r="AL71" s="1951"/>
      <c r="AM71" s="1952"/>
      <c r="AN71" s="1952"/>
      <c r="AO71" s="1952"/>
      <c r="AP71" s="1952"/>
      <c r="AQ71" s="1953">
        <f t="shared" si="8"/>
        <v>0</v>
      </c>
      <c r="AR71" s="1953"/>
      <c r="AS71" s="1953"/>
      <c r="AT71" s="1954"/>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T71" s="984">
        <f t="shared" si="9"/>
        <v>0</v>
      </c>
    </row>
    <row r="72" spans="1:254" ht="13.8" hidden="1">
      <c r="A72" s="882" t="str">
        <f t="shared" si="6"/>
        <v/>
      </c>
      <c r="B72" s="1955">
        <f>'VERİ GİRİŞİ'!A111</f>
        <v>0</v>
      </c>
      <c r="C72" s="1955"/>
      <c r="D72" s="1955"/>
      <c r="E72" s="1956">
        <f>'VERİ GİRİŞİ'!B111</f>
        <v>0</v>
      </c>
      <c r="F72" s="1956"/>
      <c r="G72" s="1956"/>
      <c r="H72" s="1956"/>
      <c r="I72" s="1956"/>
      <c r="J72" s="1956"/>
      <c r="K72" s="1956"/>
      <c r="L72" s="1956"/>
      <c r="M72" s="1956"/>
      <c r="N72" s="1956"/>
      <c r="O72" s="1956"/>
      <c r="P72" s="1956"/>
      <c r="Q72" s="1956"/>
      <c r="R72" s="1957">
        <f>'VERİ GİRİŞİ'!J111</f>
        <v>0</v>
      </c>
      <c r="S72" s="1957"/>
      <c r="T72" s="1957"/>
      <c r="U72" s="1958"/>
      <c r="V72" s="1954">
        <f>'VERİ GİRİŞİ'!K111</f>
        <v>0</v>
      </c>
      <c r="W72" s="1956"/>
      <c r="X72" s="1956"/>
      <c r="Y72" s="1956"/>
      <c r="Z72" s="1956"/>
      <c r="AA72" s="1945">
        <f t="shared" si="7"/>
        <v>0</v>
      </c>
      <c r="AB72" s="1946"/>
      <c r="AC72" s="1946"/>
      <c r="AD72" s="1946"/>
      <c r="AE72" s="1946"/>
      <c r="AF72" s="1947"/>
      <c r="AG72" s="1948" t="str">
        <f t="shared" si="5"/>
        <v/>
      </c>
      <c r="AH72" s="1949"/>
      <c r="AI72" s="1949"/>
      <c r="AJ72" s="1949"/>
      <c r="AK72" s="1950"/>
      <c r="AL72" s="1951"/>
      <c r="AM72" s="1952"/>
      <c r="AN72" s="1952"/>
      <c r="AO72" s="1952"/>
      <c r="AP72" s="1952"/>
      <c r="AQ72" s="1953">
        <f t="shared" si="8"/>
        <v>0</v>
      </c>
      <c r="AR72" s="1953"/>
      <c r="AS72" s="1953"/>
      <c r="AT72" s="1954"/>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T72" s="984">
        <f t="shared" si="9"/>
        <v>0</v>
      </c>
    </row>
    <row r="73" spans="1:254" ht="13.8" hidden="1">
      <c r="A73" s="882" t="str">
        <f t="shared" si="6"/>
        <v/>
      </c>
      <c r="B73" s="1955">
        <f>'VERİ GİRİŞİ'!A112</f>
        <v>0</v>
      </c>
      <c r="C73" s="1955"/>
      <c r="D73" s="1955"/>
      <c r="E73" s="1956">
        <f>'VERİ GİRİŞİ'!B112</f>
        <v>0</v>
      </c>
      <c r="F73" s="1956"/>
      <c r="G73" s="1956"/>
      <c r="H73" s="1956"/>
      <c r="I73" s="1956"/>
      <c r="J73" s="1956"/>
      <c r="K73" s="1956"/>
      <c r="L73" s="1956"/>
      <c r="M73" s="1956"/>
      <c r="N73" s="1956"/>
      <c r="O73" s="1956"/>
      <c r="P73" s="1956"/>
      <c r="Q73" s="1956"/>
      <c r="R73" s="1957">
        <f>'VERİ GİRİŞİ'!J112</f>
        <v>0</v>
      </c>
      <c r="S73" s="1957"/>
      <c r="T73" s="1957"/>
      <c r="U73" s="1958"/>
      <c r="V73" s="1954">
        <f>'VERİ GİRİŞİ'!K112</f>
        <v>0</v>
      </c>
      <c r="W73" s="1956"/>
      <c r="X73" s="1956"/>
      <c r="Y73" s="1956"/>
      <c r="Z73" s="1956"/>
      <c r="AA73" s="1945">
        <f t="shared" si="7"/>
        <v>0</v>
      </c>
      <c r="AB73" s="1946"/>
      <c r="AC73" s="1946"/>
      <c r="AD73" s="1946"/>
      <c r="AE73" s="1946"/>
      <c r="AF73" s="1947"/>
      <c r="AG73" s="1948" t="str">
        <f t="shared" si="5"/>
        <v/>
      </c>
      <c r="AH73" s="1949"/>
      <c r="AI73" s="1949"/>
      <c r="AJ73" s="1949"/>
      <c r="AK73" s="1950"/>
      <c r="AL73" s="1951"/>
      <c r="AM73" s="1952"/>
      <c r="AN73" s="1952"/>
      <c r="AO73" s="1952"/>
      <c r="AP73" s="1952"/>
      <c r="AQ73" s="1953">
        <f t="shared" si="8"/>
        <v>0</v>
      </c>
      <c r="AR73" s="1953"/>
      <c r="AS73" s="1953"/>
      <c r="AT73" s="1954"/>
      <c r="AV73" s="537"/>
      <c r="AW73" s="537"/>
      <c r="AX73" s="537"/>
      <c r="AY73" s="537"/>
      <c r="AZ73" s="537"/>
      <c r="BA73" s="537"/>
      <c r="BB73" s="537"/>
      <c r="BC73" s="537"/>
      <c r="BD73" s="537"/>
      <c r="BE73" s="537"/>
      <c r="BF73" s="537"/>
      <c r="BG73" s="537"/>
      <c r="BH73" s="537"/>
      <c r="BI73" s="537"/>
      <c r="BJ73" s="537"/>
      <c r="BK73" s="537"/>
      <c r="BL73" s="537"/>
      <c r="BM73" s="537"/>
      <c r="BN73" s="537"/>
      <c r="BO73" s="537"/>
      <c r="BP73" s="537"/>
      <c r="BQ73" s="537"/>
      <c r="BR73" s="537"/>
      <c r="BS73" s="537"/>
      <c r="BT73" s="537"/>
      <c r="BU73" s="537"/>
      <c r="BV73" s="537"/>
      <c r="BW73" s="537"/>
      <c r="BX73" s="537"/>
      <c r="BY73" s="537"/>
      <c r="BZ73" s="537"/>
      <c r="CA73" s="537"/>
      <c r="CB73" s="537"/>
      <c r="CC73" s="537"/>
      <c r="CD73" s="537"/>
      <c r="CE73" s="537"/>
      <c r="CF73" s="537"/>
      <c r="CG73" s="537"/>
      <c r="CH73" s="537"/>
      <c r="CI73" s="537"/>
      <c r="CJ73" s="537"/>
      <c r="CK73" s="537"/>
      <c r="CL73" s="537"/>
      <c r="CM73" s="537"/>
      <c r="CN73" s="537"/>
      <c r="CO73" s="537"/>
      <c r="CP73" s="537"/>
      <c r="CQ73" s="537"/>
      <c r="CR73" s="537"/>
      <c r="CS73" s="537"/>
      <c r="CT73" s="537"/>
      <c r="CU73" s="537"/>
      <c r="CV73" s="537"/>
      <c r="CW73" s="537"/>
      <c r="CX73" s="537"/>
      <c r="CY73" s="537"/>
      <c r="CZ73" s="537"/>
      <c r="DA73" s="537"/>
      <c r="DB73" s="537"/>
      <c r="DC73" s="537"/>
      <c r="DD73" s="537"/>
      <c r="DE73" s="537"/>
      <c r="DF73" s="537"/>
      <c r="DG73" s="537"/>
      <c r="DH73" s="537"/>
      <c r="DI73" s="537"/>
      <c r="DJ73" s="537"/>
      <c r="DK73" s="537"/>
      <c r="DL73" s="537"/>
      <c r="DM73" s="537"/>
      <c r="DN73" s="537"/>
      <c r="DO73" s="537"/>
      <c r="DP73" s="537"/>
      <c r="DQ73" s="537"/>
      <c r="DR73" s="537"/>
      <c r="DS73" s="537"/>
      <c r="DT73" s="537"/>
      <c r="DU73" s="537"/>
      <c r="DV73" s="537"/>
      <c r="DW73" s="537"/>
      <c r="DX73" s="537"/>
      <c r="DY73" s="537"/>
      <c r="DZ73" s="537"/>
      <c r="EA73" s="537"/>
      <c r="EB73" s="537"/>
      <c r="EC73" s="537"/>
      <c r="ED73" s="537"/>
      <c r="EE73" s="537"/>
      <c r="EF73" s="537"/>
      <c r="EG73" s="537"/>
      <c r="EH73" s="537"/>
      <c r="EI73" s="537"/>
      <c r="EJ73" s="537"/>
      <c r="EK73" s="537"/>
      <c r="EL73" s="537"/>
      <c r="EM73" s="537"/>
      <c r="EN73" s="537"/>
      <c r="EO73" s="537"/>
      <c r="EP73" s="537"/>
      <c r="EQ73" s="537"/>
      <c r="ER73" s="537"/>
      <c r="ES73" s="537"/>
      <c r="ET73" s="537"/>
      <c r="EU73" s="537"/>
      <c r="EV73" s="537"/>
      <c r="EW73" s="537"/>
      <c r="EX73" s="537"/>
      <c r="EY73" s="537"/>
      <c r="EZ73" s="537"/>
      <c r="FA73" s="537"/>
      <c r="FB73" s="537"/>
      <c r="FC73" s="537"/>
      <c r="FD73" s="537"/>
      <c r="FE73" s="537"/>
      <c r="FF73" s="537"/>
      <c r="FG73" s="537"/>
      <c r="FH73" s="537"/>
      <c r="FI73" s="537"/>
      <c r="FJ73" s="537"/>
      <c r="FK73" s="537"/>
      <c r="FL73" s="537"/>
      <c r="FM73" s="537"/>
      <c r="FN73" s="537"/>
      <c r="FO73" s="537"/>
      <c r="FP73" s="537"/>
      <c r="FQ73" s="537"/>
      <c r="FR73" s="537"/>
      <c r="FS73" s="537"/>
      <c r="FT73" s="537"/>
      <c r="FU73" s="537"/>
      <c r="FV73" s="537"/>
      <c r="FW73" s="537"/>
      <c r="FX73" s="537"/>
      <c r="FY73" s="537"/>
      <c r="FZ73" s="537"/>
      <c r="GA73" s="537"/>
      <c r="GB73" s="537"/>
      <c r="GC73" s="537"/>
      <c r="GD73" s="537"/>
      <c r="GE73" s="537"/>
      <c r="GF73" s="537"/>
      <c r="GG73" s="537"/>
      <c r="GH73" s="537"/>
      <c r="GI73" s="537"/>
      <c r="GJ73" s="537"/>
      <c r="GK73" s="537"/>
      <c r="GL73" s="537"/>
      <c r="GM73" s="537"/>
      <c r="GN73" s="537"/>
      <c r="GO73" s="537"/>
      <c r="GP73" s="537"/>
      <c r="GQ73" s="537"/>
      <c r="GR73" s="537"/>
      <c r="GS73" s="537"/>
      <c r="GT73" s="537"/>
      <c r="GU73" s="537"/>
      <c r="GV73" s="537"/>
      <c r="GW73" s="537"/>
      <c r="GX73" s="537"/>
      <c r="GY73" s="537"/>
      <c r="GZ73" s="537"/>
      <c r="HA73" s="537"/>
      <c r="HB73" s="537"/>
      <c r="HC73" s="537"/>
      <c r="HD73" s="537"/>
      <c r="HE73" s="537"/>
      <c r="HF73" s="537"/>
      <c r="HG73" s="537"/>
      <c r="HH73" s="537"/>
      <c r="HI73" s="537"/>
      <c r="HJ73" s="537"/>
      <c r="HK73" s="537"/>
      <c r="HL73" s="537"/>
      <c r="HM73" s="537"/>
      <c r="HN73" s="537"/>
      <c r="HO73" s="537"/>
      <c r="HP73" s="537"/>
      <c r="HQ73" s="537"/>
      <c r="HR73" s="537"/>
      <c r="HS73" s="537"/>
      <c r="HT73" s="537"/>
      <c r="HU73" s="537"/>
      <c r="HV73" s="537"/>
      <c r="HW73" s="537"/>
      <c r="HX73" s="537"/>
      <c r="HY73" s="537"/>
      <c r="HZ73" s="537"/>
      <c r="IA73" s="537"/>
      <c r="IB73" s="537"/>
      <c r="IC73" s="537"/>
      <c r="ID73" s="537"/>
      <c r="IE73" s="537"/>
      <c r="IF73" s="537"/>
      <c r="IG73" s="537"/>
      <c r="IH73" s="537"/>
      <c r="II73" s="537"/>
      <c r="IJ73" s="537"/>
      <c r="IK73" s="537"/>
      <c r="IL73" s="537"/>
      <c r="IM73" s="537"/>
      <c r="IN73" s="537"/>
      <c r="IO73" s="537"/>
      <c r="IP73" s="537"/>
      <c r="IQ73" s="537"/>
      <c r="IR73" s="537"/>
      <c r="IT73" s="984">
        <f t="shared" si="9"/>
        <v>0</v>
      </c>
    </row>
    <row r="74" spans="1:254" ht="13.8" hidden="1">
      <c r="A74" s="882" t="str">
        <f t="shared" si="6"/>
        <v/>
      </c>
      <c r="B74" s="1955">
        <f>'VERİ GİRİŞİ'!A113</f>
        <v>0</v>
      </c>
      <c r="C74" s="1955"/>
      <c r="D74" s="1955"/>
      <c r="E74" s="1956">
        <f>'VERİ GİRİŞİ'!B113</f>
        <v>0</v>
      </c>
      <c r="F74" s="1956"/>
      <c r="G74" s="1956"/>
      <c r="H74" s="1956"/>
      <c r="I74" s="1956"/>
      <c r="J74" s="1956"/>
      <c r="K74" s="1956"/>
      <c r="L74" s="1956"/>
      <c r="M74" s="1956"/>
      <c r="N74" s="1956"/>
      <c r="O74" s="1956"/>
      <c r="P74" s="1956"/>
      <c r="Q74" s="1956"/>
      <c r="R74" s="1957">
        <f>'VERİ GİRİŞİ'!J113</f>
        <v>0</v>
      </c>
      <c r="S74" s="1957"/>
      <c r="T74" s="1957"/>
      <c r="U74" s="1958"/>
      <c r="V74" s="1954">
        <f>'VERİ GİRİŞİ'!K113</f>
        <v>0</v>
      </c>
      <c r="W74" s="1956"/>
      <c r="X74" s="1956"/>
      <c r="Y74" s="1956"/>
      <c r="Z74" s="1956"/>
      <c r="AA74" s="1945">
        <f t="shared" si="7"/>
        <v>0</v>
      </c>
      <c r="AB74" s="1946"/>
      <c r="AC74" s="1946"/>
      <c r="AD74" s="1946"/>
      <c r="AE74" s="1946"/>
      <c r="AF74" s="1947"/>
      <c r="AG74" s="1948" t="str">
        <f t="shared" si="5"/>
        <v/>
      </c>
      <c r="AH74" s="1949"/>
      <c r="AI74" s="1949"/>
      <c r="AJ74" s="1949"/>
      <c r="AK74" s="1950"/>
      <c r="AL74" s="1951"/>
      <c r="AM74" s="1952"/>
      <c r="AN74" s="1952"/>
      <c r="AO74" s="1952"/>
      <c r="AP74" s="1952"/>
      <c r="AQ74" s="1953">
        <f t="shared" si="8"/>
        <v>0</v>
      </c>
      <c r="AR74" s="1953"/>
      <c r="AS74" s="1953"/>
      <c r="AT74" s="1954"/>
      <c r="AV74" s="537"/>
      <c r="AW74" s="537"/>
      <c r="AX74" s="537"/>
      <c r="AY74" s="537"/>
      <c r="AZ74" s="537"/>
      <c r="BA74" s="537"/>
      <c r="BB74" s="537"/>
      <c r="BC74" s="537"/>
      <c r="BD74" s="537"/>
      <c r="BE74" s="537"/>
      <c r="BF74" s="537"/>
      <c r="BG74" s="537"/>
      <c r="BH74" s="537"/>
      <c r="BI74" s="537"/>
      <c r="BJ74" s="537"/>
      <c r="BK74" s="537"/>
      <c r="BL74" s="537"/>
      <c r="BM74" s="537"/>
      <c r="BN74" s="537"/>
      <c r="BO74" s="537"/>
      <c r="BP74" s="537"/>
      <c r="BQ74" s="537"/>
      <c r="BR74" s="537"/>
      <c r="BS74" s="537"/>
      <c r="BT74" s="537"/>
      <c r="BU74" s="537"/>
      <c r="BV74" s="537"/>
      <c r="BW74" s="537"/>
      <c r="BX74" s="537"/>
      <c r="BY74" s="537"/>
      <c r="BZ74" s="537"/>
      <c r="CA74" s="537"/>
      <c r="CB74" s="537"/>
      <c r="CC74" s="537"/>
      <c r="CD74" s="537"/>
      <c r="CE74" s="537"/>
      <c r="CF74" s="537"/>
      <c r="CG74" s="537"/>
      <c r="CH74" s="537"/>
      <c r="CI74" s="537"/>
      <c r="CJ74" s="537"/>
      <c r="CK74" s="537"/>
      <c r="CL74" s="537"/>
      <c r="CM74" s="537"/>
      <c r="CN74" s="537"/>
      <c r="CO74" s="537"/>
      <c r="CP74" s="537"/>
      <c r="CQ74" s="537"/>
      <c r="CR74" s="537"/>
      <c r="CS74" s="537"/>
      <c r="CT74" s="537"/>
      <c r="CU74" s="537"/>
      <c r="CV74" s="537"/>
      <c r="CW74" s="537"/>
      <c r="CX74" s="537"/>
      <c r="CY74" s="537"/>
      <c r="CZ74" s="537"/>
      <c r="DA74" s="537"/>
      <c r="DB74" s="537"/>
      <c r="DC74" s="537"/>
      <c r="DD74" s="537"/>
      <c r="DE74" s="537"/>
      <c r="DF74" s="537"/>
      <c r="DG74" s="537"/>
      <c r="DH74" s="537"/>
      <c r="DI74" s="537"/>
      <c r="DJ74" s="537"/>
      <c r="DK74" s="537"/>
      <c r="DL74" s="537"/>
      <c r="DM74" s="537"/>
      <c r="DN74" s="537"/>
      <c r="DO74" s="537"/>
      <c r="DP74" s="537"/>
      <c r="DQ74" s="537"/>
      <c r="DR74" s="537"/>
      <c r="DS74" s="537"/>
      <c r="DT74" s="537"/>
      <c r="DU74" s="537"/>
      <c r="DV74" s="537"/>
      <c r="DW74" s="537"/>
      <c r="DX74" s="537"/>
      <c r="DY74" s="537"/>
      <c r="DZ74" s="537"/>
      <c r="EA74" s="537"/>
      <c r="EB74" s="537"/>
      <c r="EC74" s="537"/>
      <c r="ED74" s="537"/>
      <c r="EE74" s="537"/>
      <c r="EF74" s="537"/>
      <c r="EG74" s="537"/>
      <c r="EH74" s="537"/>
      <c r="EI74" s="537"/>
      <c r="EJ74" s="537"/>
      <c r="EK74" s="537"/>
      <c r="EL74" s="537"/>
      <c r="EM74" s="537"/>
      <c r="EN74" s="537"/>
      <c r="EO74" s="537"/>
      <c r="EP74" s="537"/>
      <c r="EQ74" s="537"/>
      <c r="ER74" s="537"/>
      <c r="ES74" s="537"/>
      <c r="ET74" s="537"/>
      <c r="EU74" s="537"/>
      <c r="EV74" s="537"/>
      <c r="EW74" s="537"/>
      <c r="EX74" s="537"/>
      <c r="EY74" s="537"/>
      <c r="EZ74" s="537"/>
      <c r="FA74" s="537"/>
      <c r="FB74" s="537"/>
      <c r="FC74" s="537"/>
      <c r="FD74" s="537"/>
      <c r="FE74" s="537"/>
      <c r="FF74" s="537"/>
      <c r="FG74" s="537"/>
      <c r="FH74" s="537"/>
      <c r="FI74" s="537"/>
      <c r="FJ74" s="537"/>
      <c r="FK74" s="537"/>
      <c r="FL74" s="537"/>
      <c r="FM74" s="537"/>
      <c r="FN74" s="537"/>
      <c r="FO74" s="537"/>
      <c r="FP74" s="537"/>
      <c r="FQ74" s="537"/>
      <c r="FR74" s="537"/>
      <c r="FS74" s="537"/>
      <c r="FT74" s="537"/>
      <c r="FU74" s="537"/>
      <c r="FV74" s="537"/>
      <c r="FW74" s="537"/>
      <c r="FX74" s="537"/>
      <c r="FY74" s="537"/>
      <c r="FZ74" s="537"/>
      <c r="GA74" s="537"/>
      <c r="GB74" s="537"/>
      <c r="GC74" s="537"/>
      <c r="GD74" s="537"/>
      <c r="GE74" s="537"/>
      <c r="GF74" s="537"/>
      <c r="GG74" s="537"/>
      <c r="GH74" s="537"/>
      <c r="GI74" s="537"/>
      <c r="GJ74" s="537"/>
      <c r="GK74" s="537"/>
      <c r="GL74" s="537"/>
      <c r="GM74" s="537"/>
      <c r="GN74" s="537"/>
      <c r="GO74" s="537"/>
      <c r="GP74" s="537"/>
      <c r="GQ74" s="537"/>
      <c r="GR74" s="537"/>
      <c r="GS74" s="537"/>
      <c r="GT74" s="537"/>
      <c r="GU74" s="537"/>
      <c r="GV74" s="537"/>
      <c r="GW74" s="537"/>
      <c r="GX74" s="537"/>
      <c r="GY74" s="537"/>
      <c r="GZ74" s="537"/>
      <c r="HA74" s="537"/>
      <c r="HB74" s="537"/>
      <c r="HC74" s="537"/>
      <c r="HD74" s="537"/>
      <c r="HE74" s="537"/>
      <c r="HF74" s="537"/>
      <c r="HG74" s="537"/>
      <c r="HH74" s="537"/>
      <c r="HI74" s="537"/>
      <c r="HJ74" s="537"/>
      <c r="HK74" s="537"/>
      <c r="HL74" s="537"/>
      <c r="HM74" s="537"/>
      <c r="HN74" s="537"/>
      <c r="HO74" s="537"/>
      <c r="HP74" s="537"/>
      <c r="HQ74" s="537"/>
      <c r="HR74" s="537"/>
      <c r="HS74" s="537"/>
      <c r="HT74" s="537"/>
      <c r="HU74" s="537"/>
      <c r="HV74" s="537"/>
      <c r="HW74" s="537"/>
      <c r="HX74" s="537"/>
      <c r="HY74" s="537"/>
      <c r="HZ74" s="537"/>
      <c r="IA74" s="537"/>
      <c r="IB74" s="537"/>
      <c r="IC74" s="537"/>
      <c r="ID74" s="537"/>
      <c r="IE74" s="537"/>
      <c r="IF74" s="537"/>
      <c r="IG74" s="537"/>
      <c r="IH74" s="537"/>
      <c r="II74" s="537"/>
      <c r="IJ74" s="537"/>
      <c r="IK74" s="537"/>
      <c r="IL74" s="537"/>
      <c r="IM74" s="537"/>
      <c r="IN74" s="537"/>
      <c r="IO74" s="537"/>
      <c r="IP74" s="537"/>
      <c r="IQ74" s="537"/>
      <c r="IR74" s="537"/>
      <c r="IT74" s="984">
        <f t="shared" si="9"/>
        <v>0</v>
      </c>
    </row>
    <row r="75" spans="1:254" ht="13.8" hidden="1">
      <c r="A75" s="882" t="str">
        <f t="shared" si="6"/>
        <v/>
      </c>
      <c r="B75" s="1955">
        <f>'VERİ GİRİŞİ'!A114</f>
        <v>0</v>
      </c>
      <c r="C75" s="1955"/>
      <c r="D75" s="1955"/>
      <c r="E75" s="1956">
        <f>'VERİ GİRİŞİ'!B114</f>
        <v>0</v>
      </c>
      <c r="F75" s="1956"/>
      <c r="G75" s="1956"/>
      <c r="H75" s="1956"/>
      <c r="I75" s="1956"/>
      <c r="J75" s="1956"/>
      <c r="K75" s="1956"/>
      <c r="L75" s="1956"/>
      <c r="M75" s="1956"/>
      <c r="N75" s="1956"/>
      <c r="O75" s="1956"/>
      <c r="P75" s="1956"/>
      <c r="Q75" s="1956"/>
      <c r="R75" s="1957">
        <f>'VERİ GİRİŞİ'!J114</f>
        <v>0</v>
      </c>
      <c r="S75" s="1957"/>
      <c r="T75" s="1957"/>
      <c r="U75" s="1958"/>
      <c r="V75" s="1954">
        <f>'VERİ GİRİŞİ'!K114</f>
        <v>0</v>
      </c>
      <c r="W75" s="1956"/>
      <c r="X75" s="1956"/>
      <c r="Y75" s="1956"/>
      <c r="Z75" s="1956"/>
      <c r="AA75" s="1945">
        <f t="shared" si="7"/>
        <v>0</v>
      </c>
      <c r="AB75" s="1946"/>
      <c r="AC75" s="1946"/>
      <c r="AD75" s="1946"/>
      <c r="AE75" s="1946"/>
      <c r="AF75" s="1947"/>
      <c r="AG75" s="1948" t="str">
        <f t="shared" ref="AG75:AG103" si="10">IF(AA75&gt;0,V75,"")</f>
        <v/>
      </c>
      <c r="AH75" s="1949"/>
      <c r="AI75" s="1949"/>
      <c r="AJ75" s="1949"/>
      <c r="AK75" s="1950"/>
      <c r="AL75" s="1951"/>
      <c r="AM75" s="1952"/>
      <c r="AN75" s="1952"/>
      <c r="AO75" s="1952"/>
      <c r="AP75" s="1952"/>
      <c r="AQ75" s="1953">
        <f t="shared" si="8"/>
        <v>0</v>
      </c>
      <c r="AR75" s="1953"/>
      <c r="AS75" s="1953"/>
      <c r="AT75" s="1954"/>
      <c r="AV75" s="537"/>
      <c r="AW75" s="537"/>
      <c r="AX75" s="537"/>
      <c r="AY75" s="537"/>
      <c r="AZ75" s="537"/>
      <c r="BA75" s="537"/>
      <c r="BB75" s="537"/>
      <c r="BC75" s="537"/>
      <c r="BD75" s="537"/>
      <c r="BE75" s="537"/>
      <c r="BF75" s="537"/>
      <c r="BG75" s="537"/>
      <c r="BH75" s="537"/>
      <c r="BI75" s="537"/>
      <c r="BJ75" s="537"/>
      <c r="BK75" s="537"/>
      <c r="BL75" s="537"/>
      <c r="BM75" s="537"/>
      <c r="BN75" s="537"/>
      <c r="BO75" s="537"/>
      <c r="BP75" s="537"/>
      <c r="BQ75" s="537"/>
      <c r="BR75" s="537"/>
      <c r="BS75" s="537"/>
      <c r="BT75" s="537"/>
      <c r="BU75" s="537"/>
      <c r="BV75" s="537"/>
      <c r="BW75" s="537"/>
      <c r="BX75" s="537"/>
      <c r="BY75" s="537"/>
      <c r="BZ75" s="537"/>
      <c r="CA75" s="537"/>
      <c r="CB75" s="537"/>
      <c r="CC75" s="537"/>
      <c r="CD75" s="537"/>
      <c r="CE75" s="537"/>
      <c r="CF75" s="537"/>
      <c r="CG75" s="537"/>
      <c r="CH75" s="537"/>
      <c r="CI75" s="537"/>
      <c r="CJ75" s="537"/>
      <c r="CK75" s="537"/>
      <c r="CL75" s="537"/>
      <c r="CM75" s="537"/>
      <c r="CN75" s="537"/>
      <c r="CO75" s="537"/>
      <c r="CP75" s="537"/>
      <c r="CQ75" s="537"/>
      <c r="CR75" s="537"/>
      <c r="CS75" s="537"/>
      <c r="CT75" s="537"/>
      <c r="CU75" s="537"/>
      <c r="CV75" s="537"/>
      <c r="CW75" s="537"/>
      <c r="CX75" s="537"/>
      <c r="CY75" s="537"/>
      <c r="CZ75" s="537"/>
      <c r="DA75" s="537"/>
      <c r="DB75" s="537"/>
      <c r="DC75" s="537"/>
      <c r="DD75" s="537"/>
      <c r="DE75" s="537"/>
      <c r="DF75" s="537"/>
      <c r="DG75" s="537"/>
      <c r="DH75" s="537"/>
      <c r="DI75" s="537"/>
      <c r="DJ75" s="537"/>
      <c r="DK75" s="537"/>
      <c r="DL75" s="537"/>
      <c r="DM75" s="537"/>
      <c r="DN75" s="537"/>
      <c r="DO75" s="537"/>
      <c r="DP75" s="537"/>
      <c r="DQ75" s="537"/>
      <c r="DR75" s="537"/>
      <c r="DS75" s="537"/>
      <c r="DT75" s="537"/>
      <c r="DU75" s="537"/>
      <c r="DV75" s="537"/>
      <c r="DW75" s="537"/>
      <c r="DX75" s="537"/>
      <c r="DY75" s="537"/>
      <c r="DZ75" s="537"/>
      <c r="EA75" s="537"/>
      <c r="EB75" s="537"/>
      <c r="EC75" s="537"/>
      <c r="ED75" s="537"/>
      <c r="EE75" s="537"/>
      <c r="EF75" s="537"/>
      <c r="EG75" s="537"/>
      <c r="EH75" s="537"/>
      <c r="EI75" s="537"/>
      <c r="EJ75" s="537"/>
      <c r="EK75" s="537"/>
      <c r="EL75" s="537"/>
      <c r="EM75" s="537"/>
      <c r="EN75" s="537"/>
      <c r="EO75" s="537"/>
      <c r="EP75" s="537"/>
      <c r="EQ75" s="537"/>
      <c r="ER75" s="537"/>
      <c r="ES75" s="537"/>
      <c r="ET75" s="537"/>
      <c r="EU75" s="537"/>
      <c r="EV75" s="537"/>
      <c r="EW75" s="537"/>
      <c r="EX75" s="537"/>
      <c r="EY75" s="537"/>
      <c r="EZ75" s="537"/>
      <c r="FA75" s="537"/>
      <c r="FB75" s="537"/>
      <c r="FC75" s="537"/>
      <c r="FD75" s="537"/>
      <c r="FE75" s="537"/>
      <c r="FF75" s="537"/>
      <c r="FG75" s="537"/>
      <c r="FH75" s="537"/>
      <c r="FI75" s="537"/>
      <c r="FJ75" s="537"/>
      <c r="FK75" s="537"/>
      <c r="FL75" s="537"/>
      <c r="FM75" s="537"/>
      <c r="FN75" s="537"/>
      <c r="FO75" s="537"/>
      <c r="FP75" s="537"/>
      <c r="FQ75" s="537"/>
      <c r="FR75" s="537"/>
      <c r="FS75" s="537"/>
      <c r="FT75" s="537"/>
      <c r="FU75" s="537"/>
      <c r="FV75" s="537"/>
      <c r="FW75" s="537"/>
      <c r="FX75" s="537"/>
      <c r="FY75" s="537"/>
      <c r="FZ75" s="537"/>
      <c r="GA75" s="537"/>
      <c r="GB75" s="537"/>
      <c r="GC75" s="537"/>
      <c r="GD75" s="537"/>
      <c r="GE75" s="537"/>
      <c r="GF75" s="537"/>
      <c r="GG75" s="537"/>
      <c r="GH75" s="537"/>
      <c r="GI75" s="537"/>
      <c r="GJ75" s="537"/>
      <c r="GK75" s="537"/>
      <c r="GL75" s="537"/>
      <c r="GM75" s="537"/>
      <c r="GN75" s="537"/>
      <c r="GO75" s="537"/>
      <c r="GP75" s="537"/>
      <c r="GQ75" s="537"/>
      <c r="GR75" s="537"/>
      <c r="GS75" s="537"/>
      <c r="GT75" s="537"/>
      <c r="GU75" s="537"/>
      <c r="GV75" s="537"/>
      <c r="GW75" s="537"/>
      <c r="GX75" s="537"/>
      <c r="GY75" s="537"/>
      <c r="GZ75" s="537"/>
      <c r="HA75" s="537"/>
      <c r="HB75" s="537"/>
      <c r="HC75" s="537"/>
      <c r="HD75" s="537"/>
      <c r="HE75" s="537"/>
      <c r="HF75" s="537"/>
      <c r="HG75" s="537"/>
      <c r="HH75" s="537"/>
      <c r="HI75" s="537"/>
      <c r="HJ75" s="537"/>
      <c r="HK75" s="537"/>
      <c r="HL75" s="537"/>
      <c r="HM75" s="537"/>
      <c r="HN75" s="537"/>
      <c r="HO75" s="537"/>
      <c r="HP75" s="537"/>
      <c r="HQ75" s="537"/>
      <c r="HR75" s="537"/>
      <c r="HS75" s="537"/>
      <c r="HT75" s="537"/>
      <c r="HU75" s="537"/>
      <c r="HV75" s="537"/>
      <c r="HW75" s="537"/>
      <c r="HX75" s="537"/>
      <c r="HY75" s="537"/>
      <c r="HZ75" s="537"/>
      <c r="IA75" s="537"/>
      <c r="IB75" s="537"/>
      <c r="IC75" s="537"/>
      <c r="ID75" s="537"/>
      <c r="IE75" s="537"/>
      <c r="IF75" s="537"/>
      <c r="IG75" s="537"/>
      <c r="IH75" s="537"/>
      <c r="II75" s="537"/>
      <c r="IJ75" s="537"/>
      <c r="IK75" s="537"/>
      <c r="IL75" s="537"/>
      <c r="IM75" s="537"/>
      <c r="IN75" s="537"/>
      <c r="IO75" s="537"/>
      <c r="IP75" s="537"/>
      <c r="IQ75" s="537"/>
      <c r="IR75" s="537"/>
      <c r="IT75" s="984">
        <f t="shared" si="9"/>
        <v>0</v>
      </c>
    </row>
    <row r="76" spans="1:254" ht="13.8" hidden="1">
      <c r="A76" s="882" t="str">
        <f t="shared" si="6"/>
        <v/>
      </c>
      <c r="B76" s="1955">
        <f>'VERİ GİRİŞİ'!A115</f>
        <v>0</v>
      </c>
      <c r="C76" s="1955"/>
      <c r="D76" s="1955"/>
      <c r="E76" s="1956">
        <f>'VERİ GİRİŞİ'!B115</f>
        <v>0</v>
      </c>
      <c r="F76" s="1956"/>
      <c r="G76" s="1956"/>
      <c r="H76" s="1956"/>
      <c r="I76" s="1956"/>
      <c r="J76" s="1956"/>
      <c r="K76" s="1956"/>
      <c r="L76" s="1956"/>
      <c r="M76" s="1956"/>
      <c r="N76" s="1956"/>
      <c r="O76" s="1956"/>
      <c r="P76" s="1956"/>
      <c r="Q76" s="1956"/>
      <c r="R76" s="1957">
        <f>'VERİ GİRİŞİ'!J115</f>
        <v>0</v>
      </c>
      <c r="S76" s="1957"/>
      <c r="T76" s="1957"/>
      <c r="U76" s="1958"/>
      <c r="V76" s="1954">
        <f>'VERİ GİRİŞİ'!K115</f>
        <v>0</v>
      </c>
      <c r="W76" s="1956"/>
      <c r="X76" s="1956"/>
      <c r="Y76" s="1956"/>
      <c r="Z76" s="1956"/>
      <c r="AA76" s="1945">
        <f t="shared" si="7"/>
        <v>0</v>
      </c>
      <c r="AB76" s="1946"/>
      <c r="AC76" s="1946"/>
      <c r="AD76" s="1946"/>
      <c r="AE76" s="1946"/>
      <c r="AF76" s="1947"/>
      <c r="AG76" s="1948" t="str">
        <f t="shared" si="10"/>
        <v/>
      </c>
      <c r="AH76" s="1949"/>
      <c r="AI76" s="1949"/>
      <c r="AJ76" s="1949"/>
      <c r="AK76" s="1950"/>
      <c r="AL76" s="1951"/>
      <c r="AM76" s="1952"/>
      <c r="AN76" s="1952"/>
      <c r="AO76" s="1952"/>
      <c r="AP76" s="1952"/>
      <c r="AQ76" s="1953">
        <f t="shared" si="8"/>
        <v>0</v>
      </c>
      <c r="AR76" s="1953"/>
      <c r="AS76" s="1953"/>
      <c r="AT76" s="1954"/>
      <c r="AV76" s="537"/>
      <c r="AW76" s="537"/>
      <c r="AX76" s="537"/>
      <c r="AY76" s="537"/>
      <c r="AZ76" s="537"/>
      <c r="BA76" s="537"/>
      <c r="BB76" s="537"/>
      <c r="BC76" s="537"/>
      <c r="BD76" s="537"/>
      <c r="BE76" s="537"/>
      <c r="BF76" s="537"/>
      <c r="BG76" s="537"/>
      <c r="BH76" s="537"/>
      <c r="BI76" s="537"/>
      <c r="BJ76" s="537"/>
      <c r="BK76" s="537"/>
      <c r="BL76" s="537"/>
      <c r="BM76" s="537"/>
      <c r="BN76" s="537"/>
      <c r="BO76" s="537"/>
      <c r="BP76" s="537"/>
      <c r="BQ76" s="537"/>
      <c r="BR76" s="537"/>
      <c r="BS76" s="537"/>
      <c r="BT76" s="537"/>
      <c r="BU76" s="537"/>
      <c r="BV76" s="537"/>
      <c r="BW76" s="537"/>
      <c r="BX76" s="537"/>
      <c r="BY76" s="537"/>
      <c r="BZ76" s="537"/>
      <c r="CA76" s="537"/>
      <c r="CB76" s="537"/>
      <c r="CC76" s="537"/>
      <c r="CD76" s="537"/>
      <c r="CE76" s="537"/>
      <c r="CF76" s="537"/>
      <c r="CG76" s="537"/>
      <c r="CH76" s="537"/>
      <c r="CI76" s="537"/>
      <c r="CJ76" s="537"/>
      <c r="CK76" s="537"/>
      <c r="CL76" s="537"/>
      <c r="CM76" s="537"/>
      <c r="CN76" s="537"/>
      <c r="CO76" s="537"/>
      <c r="CP76" s="537"/>
      <c r="CQ76" s="537"/>
      <c r="CR76" s="537"/>
      <c r="CS76" s="537"/>
      <c r="CT76" s="537"/>
      <c r="CU76" s="537"/>
      <c r="CV76" s="537"/>
      <c r="CW76" s="537"/>
      <c r="CX76" s="537"/>
      <c r="CY76" s="537"/>
      <c r="CZ76" s="537"/>
      <c r="DA76" s="537"/>
      <c r="DB76" s="537"/>
      <c r="DC76" s="537"/>
      <c r="DD76" s="537"/>
      <c r="DE76" s="537"/>
      <c r="DF76" s="537"/>
      <c r="DG76" s="537"/>
      <c r="DH76" s="537"/>
      <c r="DI76" s="537"/>
      <c r="DJ76" s="537"/>
      <c r="DK76" s="537"/>
      <c r="DL76" s="537"/>
      <c r="DM76" s="537"/>
      <c r="DN76" s="537"/>
      <c r="DO76" s="537"/>
      <c r="DP76" s="537"/>
      <c r="DQ76" s="537"/>
      <c r="DR76" s="537"/>
      <c r="DS76" s="537"/>
      <c r="DT76" s="537"/>
      <c r="DU76" s="537"/>
      <c r="DV76" s="537"/>
      <c r="DW76" s="537"/>
      <c r="DX76" s="537"/>
      <c r="DY76" s="537"/>
      <c r="DZ76" s="537"/>
      <c r="EA76" s="537"/>
      <c r="EB76" s="537"/>
      <c r="EC76" s="537"/>
      <c r="ED76" s="537"/>
      <c r="EE76" s="537"/>
      <c r="EF76" s="537"/>
      <c r="EG76" s="537"/>
      <c r="EH76" s="537"/>
      <c r="EI76" s="537"/>
      <c r="EJ76" s="537"/>
      <c r="EK76" s="537"/>
      <c r="EL76" s="537"/>
      <c r="EM76" s="537"/>
      <c r="EN76" s="537"/>
      <c r="EO76" s="537"/>
      <c r="EP76" s="537"/>
      <c r="EQ76" s="537"/>
      <c r="ER76" s="537"/>
      <c r="ES76" s="537"/>
      <c r="ET76" s="537"/>
      <c r="EU76" s="537"/>
      <c r="EV76" s="537"/>
      <c r="EW76" s="537"/>
      <c r="EX76" s="537"/>
      <c r="EY76" s="537"/>
      <c r="EZ76" s="537"/>
      <c r="FA76" s="537"/>
      <c r="FB76" s="537"/>
      <c r="FC76" s="537"/>
      <c r="FD76" s="537"/>
      <c r="FE76" s="537"/>
      <c r="FF76" s="537"/>
      <c r="FG76" s="537"/>
      <c r="FH76" s="537"/>
      <c r="FI76" s="537"/>
      <c r="FJ76" s="537"/>
      <c r="FK76" s="537"/>
      <c r="FL76" s="537"/>
      <c r="FM76" s="537"/>
      <c r="FN76" s="537"/>
      <c r="FO76" s="537"/>
      <c r="FP76" s="537"/>
      <c r="FQ76" s="537"/>
      <c r="FR76" s="537"/>
      <c r="FS76" s="537"/>
      <c r="FT76" s="537"/>
      <c r="FU76" s="537"/>
      <c r="FV76" s="537"/>
      <c r="FW76" s="537"/>
      <c r="FX76" s="537"/>
      <c r="FY76" s="537"/>
      <c r="FZ76" s="537"/>
      <c r="GA76" s="537"/>
      <c r="GB76" s="537"/>
      <c r="GC76" s="537"/>
      <c r="GD76" s="537"/>
      <c r="GE76" s="537"/>
      <c r="GF76" s="537"/>
      <c r="GG76" s="537"/>
      <c r="GH76" s="537"/>
      <c r="GI76" s="537"/>
      <c r="GJ76" s="537"/>
      <c r="GK76" s="537"/>
      <c r="GL76" s="537"/>
      <c r="GM76" s="537"/>
      <c r="GN76" s="537"/>
      <c r="GO76" s="537"/>
      <c r="GP76" s="537"/>
      <c r="GQ76" s="537"/>
      <c r="GR76" s="537"/>
      <c r="GS76" s="537"/>
      <c r="GT76" s="537"/>
      <c r="GU76" s="537"/>
      <c r="GV76" s="537"/>
      <c r="GW76" s="537"/>
      <c r="GX76" s="537"/>
      <c r="GY76" s="537"/>
      <c r="GZ76" s="537"/>
      <c r="HA76" s="537"/>
      <c r="HB76" s="537"/>
      <c r="HC76" s="537"/>
      <c r="HD76" s="537"/>
      <c r="HE76" s="537"/>
      <c r="HF76" s="537"/>
      <c r="HG76" s="537"/>
      <c r="HH76" s="537"/>
      <c r="HI76" s="537"/>
      <c r="HJ76" s="537"/>
      <c r="HK76" s="537"/>
      <c r="HL76" s="537"/>
      <c r="HM76" s="537"/>
      <c r="HN76" s="537"/>
      <c r="HO76" s="537"/>
      <c r="HP76" s="537"/>
      <c r="HQ76" s="537"/>
      <c r="HR76" s="537"/>
      <c r="HS76" s="537"/>
      <c r="HT76" s="537"/>
      <c r="HU76" s="537"/>
      <c r="HV76" s="537"/>
      <c r="HW76" s="537"/>
      <c r="HX76" s="537"/>
      <c r="HY76" s="537"/>
      <c r="HZ76" s="537"/>
      <c r="IA76" s="537"/>
      <c r="IB76" s="537"/>
      <c r="IC76" s="537"/>
      <c r="ID76" s="537"/>
      <c r="IE76" s="537"/>
      <c r="IF76" s="537"/>
      <c r="IG76" s="537"/>
      <c r="IH76" s="537"/>
      <c r="II76" s="537"/>
      <c r="IJ76" s="537"/>
      <c r="IK76" s="537"/>
      <c r="IL76" s="537"/>
      <c r="IM76" s="537"/>
      <c r="IN76" s="537"/>
      <c r="IO76" s="537"/>
      <c r="IP76" s="537"/>
      <c r="IQ76" s="537"/>
      <c r="IR76" s="537"/>
      <c r="IT76" s="984">
        <f t="shared" si="9"/>
        <v>0</v>
      </c>
    </row>
    <row r="77" spans="1:254" ht="13.8" hidden="1">
      <c r="A77" s="882" t="str">
        <f t="shared" si="6"/>
        <v/>
      </c>
      <c r="B77" s="1955">
        <f>'VERİ GİRİŞİ'!A116</f>
        <v>0</v>
      </c>
      <c r="C77" s="1955"/>
      <c r="D77" s="1955"/>
      <c r="E77" s="1956">
        <f>'VERİ GİRİŞİ'!B116</f>
        <v>0</v>
      </c>
      <c r="F77" s="1956"/>
      <c r="G77" s="1956"/>
      <c r="H77" s="1956"/>
      <c r="I77" s="1956"/>
      <c r="J77" s="1956"/>
      <c r="K77" s="1956"/>
      <c r="L77" s="1956"/>
      <c r="M77" s="1956"/>
      <c r="N77" s="1956"/>
      <c r="O77" s="1956"/>
      <c r="P77" s="1956"/>
      <c r="Q77" s="1956"/>
      <c r="R77" s="1957">
        <f>'VERİ GİRİŞİ'!J116</f>
        <v>0</v>
      </c>
      <c r="S77" s="1957"/>
      <c r="T77" s="1957"/>
      <c r="U77" s="1958"/>
      <c r="V77" s="1954">
        <f>'VERİ GİRİŞİ'!K116</f>
        <v>0</v>
      </c>
      <c r="W77" s="1956"/>
      <c r="X77" s="1956"/>
      <c r="Y77" s="1956"/>
      <c r="Z77" s="1956"/>
      <c r="AA77" s="1945">
        <f t="shared" si="7"/>
        <v>0</v>
      </c>
      <c r="AB77" s="1946"/>
      <c r="AC77" s="1946"/>
      <c r="AD77" s="1946"/>
      <c r="AE77" s="1946"/>
      <c r="AF77" s="1947"/>
      <c r="AG77" s="1948" t="str">
        <f t="shared" si="10"/>
        <v/>
      </c>
      <c r="AH77" s="1949"/>
      <c r="AI77" s="1949"/>
      <c r="AJ77" s="1949"/>
      <c r="AK77" s="1950"/>
      <c r="AL77" s="1951"/>
      <c r="AM77" s="1952"/>
      <c r="AN77" s="1952"/>
      <c r="AO77" s="1952"/>
      <c r="AP77" s="1952"/>
      <c r="AQ77" s="1953">
        <f t="shared" si="8"/>
        <v>0</v>
      </c>
      <c r="AR77" s="1953"/>
      <c r="AS77" s="1953"/>
      <c r="AT77" s="1954"/>
      <c r="AV77" s="537"/>
      <c r="AW77" s="537"/>
      <c r="AX77" s="537"/>
      <c r="AY77" s="537"/>
      <c r="AZ77" s="537"/>
      <c r="BA77" s="537"/>
      <c r="BB77" s="537"/>
      <c r="BC77" s="537"/>
      <c r="BD77" s="537"/>
      <c r="BE77" s="537"/>
      <c r="BF77" s="537"/>
      <c r="BG77" s="537"/>
      <c r="BH77" s="537"/>
      <c r="BI77" s="537"/>
      <c r="BJ77" s="537"/>
      <c r="BK77" s="537"/>
      <c r="BL77" s="537"/>
      <c r="BM77" s="537"/>
      <c r="BN77" s="537"/>
      <c r="BO77" s="537"/>
      <c r="BP77" s="537"/>
      <c r="BQ77" s="537"/>
      <c r="BR77" s="537"/>
      <c r="BS77" s="537"/>
      <c r="BT77" s="537"/>
      <c r="BU77" s="537"/>
      <c r="BV77" s="537"/>
      <c r="BW77" s="537"/>
      <c r="BX77" s="537"/>
      <c r="BY77" s="537"/>
      <c r="BZ77" s="537"/>
      <c r="CA77" s="537"/>
      <c r="CB77" s="537"/>
      <c r="CC77" s="537"/>
      <c r="CD77" s="537"/>
      <c r="CE77" s="537"/>
      <c r="CF77" s="537"/>
      <c r="CG77" s="537"/>
      <c r="CH77" s="537"/>
      <c r="CI77" s="537"/>
      <c r="CJ77" s="537"/>
      <c r="CK77" s="537"/>
      <c r="CL77" s="537"/>
      <c r="CM77" s="537"/>
      <c r="CN77" s="537"/>
      <c r="CO77" s="537"/>
      <c r="CP77" s="537"/>
      <c r="CQ77" s="537"/>
      <c r="CR77" s="537"/>
      <c r="CS77" s="537"/>
      <c r="CT77" s="537"/>
      <c r="CU77" s="537"/>
      <c r="CV77" s="537"/>
      <c r="CW77" s="537"/>
      <c r="CX77" s="537"/>
      <c r="CY77" s="537"/>
      <c r="CZ77" s="537"/>
      <c r="DA77" s="537"/>
      <c r="DB77" s="537"/>
      <c r="DC77" s="537"/>
      <c r="DD77" s="537"/>
      <c r="DE77" s="537"/>
      <c r="DF77" s="537"/>
      <c r="DG77" s="537"/>
      <c r="DH77" s="537"/>
      <c r="DI77" s="537"/>
      <c r="DJ77" s="537"/>
      <c r="DK77" s="537"/>
      <c r="DL77" s="537"/>
      <c r="DM77" s="537"/>
      <c r="DN77" s="537"/>
      <c r="DO77" s="537"/>
      <c r="DP77" s="537"/>
      <c r="DQ77" s="537"/>
      <c r="DR77" s="537"/>
      <c r="DS77" s="537"/>
      <c r="DT77" s="537"/>
      <c r="DU77" s="537"/>
      <c r="DV77" s="537"/>
      <c r="DW77" s="537"/>
      <c r="DX77" s="537"/>
      <c r="DY77" s="537"/>
      <c r="DZ77" s="537"/>
      <c r="EA77" s="537"/>
      <c r="EB77" s="537"/>
      <c r="EC77" s="537"/>
      <c r="ED77" s="537"/>
      <c r="EE77" s="537"/>
      <c r="EF77" s="537"/>
      <c r="EG77" s="537"/>
      <c r="EH77" s="537"/>
      <c r="EI77" s="537"/>
      <c r="EJ77" s="537"/>
      <c r="EK77" s="537"/>
      <c r="EL77" s="537"/>
      <c r="EM77" s="537"/>
      <c r="EN77" s="537"/>
      <c r="EO77" s="537"/>
      <c r="EP77" s="537"/>
      <c r="EQ77" s="537"/>
      <c r="ER77" s="537"/>
      <c r="ES77" s="537"/>
      <c r="ET77" s="537"/>
      <c r="EU77" s="537"/>
      <c r="EV77" s="537"/>
      <c r="EW77" s="537"/>
      <c r="EX77" s="537"/>
      <c r="EY77" s="537"/>
      <c r="EZ77" s="537"/>
      <c r="FA77" s="537"/>
      <c r="FB77" s="537"/>
      <c r="FC77" s="537"/>
      <c r="FD77" s="537"/>
      <c r="FE77" s="537"/>
      <c r="FF77" s="537"/>
      <c r="FG77" s="537"/>
      <c r="FH77" s="537"/>
      <c r="FI77" s="537"/>
      <c r="FJ77" s="537"/>
      <c r="FK77" s="537"/>
      <c r="FL77" s="537"/>
      <c r="FM77" s="537"/>
      <c r="FN77" s="537"/>
      <c r="FO77" s="537"/>
      <c r="FP77" s="537"/>
      <c r="FQ77" s="537"/>
      <c r="FR77" s="537"/>
      <c r="FS77" s="537"/>
      <c r="FT77" s="537"/>
      <c r="FU77" s="537"/>
      <c r="FV77" s="537"/>
      <c r="FW77" s="537"/>
      <c r="FX77" s="537"/>
      <c r="FY77" s="537"/>
      <c r="FZ77" s="537"/>
      <c r="GA77" s="537"/>
      <c r="GB77" s="537"/>
      <c r="GC77" s="537"/>
      <c r="GD77" s="537"/>
      <c r="GE77" s="537"/>
      <c r="GF77" s="537"/>
      <c r="GG77" s="537"/>
      <c r="GH77" s="537"/>
      <c r="GI77" s="537"/>
      <c r="GJ77" s="537"/>
      <c r="GK77" s="537"/>
      <c r="GL77" s="537"/>
      <c r="GM77" s="537"/>
      <c r="GN77" s="537"/>
      <c r="GO77" s="537"/>
      <c r="GP77" s="537"/>
      <c r="GQ77" s="537"/>
      <c r="GR77" s="537"/>
      <c r="GS77" s="537"/>
      <c r="GT77" s="537"/>
      <c r="GU77" s="537"/>
      <c r="GV77" s="537"/>
      <c r="GW77" s="537"/>
      <c r="GX77" s="537"/>
      <c r="GY77" s="537"/>
      <c r="GZ77" s="537"/>
      <c r="HA77" s="537"/>
      <c r="HB77" s="537"/>
      <c r="HC77" s="537"/>
      <c r="HD77" s="537"/>
      <c r="HE77" s="537"/>
      <c r="HF77" s="537"/>
      <c r="HG77" s="537"/>
      <c r="HH77" s="537"/>
      <c r="HI77" s="537"/>
      <c r="HJ77" s="537"/>
      <c r="HK77" s="537"/>
      <c r="HL77" s="537"/>
      <c r="HM77" s="537"/>
      <c r="HN77" s="537"/>
      <c r="HO77" s="537"/>
      <c r="HP77" s="537"/>
      <c r="HQ77" s="537"/>
      <c r="HR77" s="537"/>
      <c r="HS77" s="537"/>
      <c r="HT77" s="537"/>
      <c r="HU77" s="537"/>
      <c r="HV77" s="537"/>
      <c r="HW77" s="537"/>
      <c r="HX77" s="537"/>
      <c r="HY77" s="537"/>
      <c r="HZ77" s="537"/>
      <c r="IA77" s="537"/>
      <c r="IB77" s="537"/>
      <c r="IC77" s="537"/>
      <c r="ID77" s="537"/>
      <c r="IE77" s="537"/>
      <c r="IF77" s="537"/>
      <c r="IG77" s="537"/>
      <c r="IH77" s="537"/>
      <c r="II77" s="537"/>
      <c r="IJ77" s="537"/>
      <c r="IK77" s="537"/>
      <c r="IL77" s="537"/>
      <c r="IM77" s="537"/>
      <c r="IN77" s="537"/>
      <c r="IO77" s="537"/>
      <c r="IP77" s="537"/>
      <c r="IQ77" s="537"/>
      <c r="IR77" s="537"/>
      <c r="IT77" s="984">
        <f t="shared" si="9"/>
        <v>0</v>
      </c>
    </row>
    <row r="78" spans="1:254" ht="13.8" hidden="1">
      <c r="A78" s="882" t="str">
        <f t="shared" si="6"/>
        <v/>
      </c>
      <c r="B78" s="1955">
        <f>'VERİ GİRİŞİ'!A117</f>
        <v>0</v>
      </c>
      <c r="C78" s="1955"/>
      <c r="D78" s="1955"/>
      <c r="E78" s="1956">
        <f>'VERİ GİRİŞİ'!B117</f>
        <v>0</v>
      </c>
      <c r="F78" s="1956"/>
      <c r="G78" s="1956"/>
      <c r="H78" s="1956"/>
      <c r="I78" s="1956"/>
      <c r="J78" s="1956"/>
      <c r="K78" s="1956"/>
      <c r="L78" s="1956"/>
      <c r="M78" s="1956"/>
      <c r="N78" s="1956"/>
      <c r="O78" s="1956"/>
      <c r="P78" s="1956"/>
      <c r="Q78" s="1956"/>
      <c r="R78" s="1957">
        <f>'VERİ GİRİŞİ'!J117</f>
        <v>0</v>
      </c>
      <c r="S78" s="1957"/>
      <c r="T78" s="1957"/>
      <c r="U78" s="1958"/>
      <c r="V78" s="1954">
        <f>'VERİ GİRİŞİ'!K117</f>
        <v>0</v>
      </c>
      <c r="W78" s="1956"/>
      <c r="X78" s="1956"/>
      <c r="Y78" s="1956"/>
      <c r="Z78" s="1956"/>
      <c r="AA78" s="1945">
        <f t="shared" si="7"/>
        <v>0</v>
      </c>
      <c r="AB78" s="1946"/>
      <c r="AC78" s="1946"/>
      <c r="AD78" s="1946"/>
      <c r="AE78" s="1946"/>
      <c r="AF78" s="1947"/>
      <c r="AG78" s="1948" t="str">
        <f t="shared" si="10"/>
        <v/>
      </c>
      <c r="AH78" s="1949"/>
      <c r="AI78" s="1949"/>
      <c r="AJ78" s="1949"/>
      <c r="AK78" s="1950"/>
      <c r="AL78" s="1951"/>
      <c r="AM78" s="1952"/>
      <c r="AN78" s="1952"/>
      <c r="AO78" s="1952"/>
      <c r="AP78" s="1952"/>
      <c r="AQ78" s="1953">
        <f t="shared" si="8"/>
        <v>0</v>
      </c>
      <c r="AR78" s="1953"/>
      <c r="AS78" s="1953"/>
      <c r="AT78" s="1954"/>
      <c r="AV78" s="537"/>
      <c r="AW78" s="537"/>
      <c r="AX78" s="537"/>
      <c r="AY78" s="537"/>
      <c r="AZ78" s="537"/>
      <c r="BA78" s="537"/>
      <c r="BB78" s="537"/>
      <c r="BC78" s="537"/>
      <c r="BD78" s="537"/>
      <c r="BE78" s="537"/>
      <c r="BF78" s="537"/>
      <c r="BG78" s="537"/>
      <c r="BH78" s="537"/>
      <c r="BI78" s="537"/>
      <c r="BJ78" s="537"/>
      <c r="BK78" s="537"/>
      <c r="BL78" s="537"/>
      <c r="BM78" s="537"/>
      <c r="BN78" s="537"/>
      <c r="BO78" s="537"/>
      <c r="BP78" s="537"/>
      <c r="BQ78" s="537"/>
      <c r="BR78" s="537"/>
      <c r="BS78" s="537"/>
      <c r="BT78" s="537"/>
      <c r="BU78" s="537"/>
      <c r="BV78" s="537"/>
      <c r="BW78" s="537"/>
      <c r="BX78" s="537"/>
      <c r="BY78" s="537"/>
      <c r="BZ78" s="537"/>
      <c r="CA78" s="537"/>
      <c r="CB78" s="537"/>
      <c r="CC78" s="537"/>
      <c r="CD78" s="537"/>
      <c r="CE78" s="537"/>
      <c r="CF78" s="537"/>
      <c r="CG78" s="537"/>
      <c r="CH78" s="537"/>
      <c r="CI78" s="537"/>
      <c r="CJ78" s="537"/>
      <c r="CK78" s="537"/>
      <c r="CL78" s="537"/>
      <c r="CM78" s="537"/>
      <c r="CN78" s="537"/>
      <c r="CO78" s="537"/>
      <c r="CP78" s="537"/>
      <c r="CQ78" s="537"/>
      <c r="CR78" s="537"/>
      <c r="CS78" s="537"/>
      <c r="CT78" s="537"/>
      <c r="CU78" s="537"/>
      <c r="CV78" s="537"/>
      <c r="CW78" s="537"/>
      <c r="CX78" s="537"/>
      <c r="CY78" s="537"/>
      <c r="CZ78" s="537"/>
      <c r="DA78" s="537"/>
      <c r="DB78" s="537"/>
      <c r="DC78" s="537"/>
      <c r="DD78" s="537"/>
      <c r="DE78" s="537"/>
      <c r="DF78" s="537"/>
      <c r="DG78" s="537"/>
      <c r="DH78" s="537"/>
      <c r="DI78" s="537"/>
      <c r="DJ78" s="537"/>
      <c r="DK78" s="537"/>
      <c r="DL78" s="537"/>
      <c r="DM78" s="537"/>
      <c r="DN78" s="537"/>
      <c r="DO78" s="537"/>
      <c r="DP78" s="537"/>
      <c r="DQ78" s="537"/>
      <c r="DR78" s="537"/>
      <c r="DS78" s="537"/>
      <c r="DT78" s="537"/>
      <c r="DU78" s="537"/>
      <c r="DV78" s="537"/>
      <c r="DW78" s="537"/>
      <c r="DX78" s="537"/>
      <c r="DY78" s="537"/>
      <c r="DZ78" s="537"/>
      <c r="EA78" s="537"/>
      <c r="EB78" s="537"/>
      <c r="EC78" s="537"/>
      <c r="ED78" s="537"/>
      <c r="EE78" s="537"/>
      <c r="EF78" s="537"/>
      <c r="EG78" s="537"/>
      <c r="EH78" s="537"/>
      <c r="EI78" s="537"/>
      <c r="EJ78" s="537"/>
      <c r="EK78" s="537"/>
      <c r="EL78" s="537"/>
      <c r="EM78" s="537"/>
      <c r="EN78" s="537"/>
      <c r="EO78" s="537"/>
      <c r="EP78" s="537"/>
      <c r="EQ78" s="537"/>
      <c r="ER78" s="537"/>
      <c r="ES78" s="537"/>
      <c r="ET78" s="537"/>
      <c r="EU78" s="537"/>
      <c r="EV78" s="537"/>
      <c r="EW78" s="537"/>
      <c r="EX78" s="537"/>
      <c r="EY78" s="537"/>
      <c r="EZ78" s="537"/>
      <c r="FA78" s="537"/>
      <c r="FB78" s="537"/>
      <c r="FC78" s="537"/>
      <c r="FD78" s="537"/>
      <c r="FE78" s="537"/>
      <c r="FF78" s="537"/>
      <c r="FG78" s="537"/>
      <c r="FH78" s="537"/>
      <c r="FI78" s="537"/>
      <c r="FJ78" s="537"/>
      <c r="FK78" s="537"/>
      <c r="FL78" s="537"/>
      <c r="FM78" s="537"/>
      <c r="FN78" s="537"/>
      <c r="FO78" s="537"/>
      <c r="FP78" s="537"/>
      <c r="FQ78" s="537"/>
      <c r="FR78" s="537"/>
      <c r="FS78" s="537"/>
      <c r="FT78" s="537"/>
      <c r="FU78" s="537"/>
      <c r="FV78" s="537"/>
      <c r="FW78" s="537"/>
      <c r="FX78" s="537"/>
      <c r="FY78" s="537"/>
      <c r="FZ78" s="537"/>
      <c r="GA78" s="537"/>
      <c r="GB78" s="537"/>
      <c r="GC78" s="537"/>
      <c r="GD78" s="537"/>
      <c r="GE78" s="537"/>
      <c r="GF78" s="537"/>
      <c r="GG78" s="537"/>
      <c r="GH78" s="537"/>
      <c r="GI78" s="537"/>
      <c r="GJ78" s="537"/>
      <c r="GK78" s="537"/>
      <c r="GL78" s="537"/>
      <c r="GM78" s="537"/>
      <c r="GN78" s="537"/>
      <c r="GO78" s="537"/>
      <c r="GP78" s="537"/>
      <c r="GQ78" s="537"/>
      <c r="GR78" s="537"/>
      <c r="GS78" s="537"/>
      <c r="GT78" s="537"/>
      <c r="GU78" s="537"/>
      <c r="GV78" s="537"/>
      <c r="GW78" s="537"/>
      <c r="GX78" s="537"/>
      <c r="GY78" s="537"/>
      <c r="GZ78" s="537"/>
      <c r="HA78" s="537"/>
      <c r="HB78" s="537"/>
      <c r="HC78" s="537"/>
      <c r="HD78" s="537"/>
      <c r="HE78" s="537"/>
      <c r="HF78" s="537"/>
      <c r="HG78" s="537"/>
      <c r="HH78" s="537"/>
      <c r="HI78" s="537"/>
      <c r="HJ78" s="537"/>
      <c r="HK78" s="537"/>
      <c r="HL78" s="537"/>
      <c r="HM78" s="537"/>
      <c r="HN78" s="537"/>
      <c r="HO78" s="537"/>
      <c r="HP78" s="537"/>
      <c r="HQ78" s="537"/>
      <c r="HR78" s="537"/>
      <c r="HS78" s="537"/>
      <c r="HT78" s="537"/>
      <c r="HU78" s="537"/>
      <c r="HV78" s="537"/>
      <c r="HW78" s="537"/>
      <c r="HX78" s="537"/>
      <c r="HY78" s="537"/>
      <c r="HZ78" s="537"/>
      <c r="IA78" s="537"/>
      <c r="IB78" s="537"/>
      <c r="IC78" s="537"/>
      <c r="ID78" s="537"/>
      <c r="IE78" s="537"/>
      <c r="IF78" s="537"/>
      <c r="IG78" s="537"/>
      <c r="IH78" s="537"/>
      <c r="II78" s="537"/>
      <c r="IJ78" s="537"/>
      <c r="IK78" s="537"/>
      <c r="IL78" s="537"/>
      <c r="IM78" s="537"/>
      <c r="IN78" s="537"/>
      <c r="IO78" s="537"/>
      <c r="IP78" s="537"/>
      <c r="IQ78" s="537"/>
      <c r="IR78" s="537"/>
      <c r="IT78" s="984">
        <f t="shared" si="9"/>
        <v>0</v>
      </c>
    </row>
    <row r="79" spans="1:254" ht="13.8" hidden="1">
      <c r="A79" s="882" t="str">
        <f t="shared" si="6"/>
        <v/>
      </c>
      <c r="B79" s="1955">
        <f>'VERİ GİRİŞİ'!A118</f>
        <v>0</v>
      </c>
      <c r="C79" s="1955"/>
      <c r="D79" s="1955"/>
      <c r="E79" s="1956">
        <f>'VERİ GİRİŞİ'!B118</f>
        <v>0</v>
      </c>
      <c r="F79" s="1956"/>
      <c r="G79" s="1956"/>
      <c r="H79" s="1956"/>
      <c r="I79" s="1956"/>
      <c r="J79" s="1956"/>
      <c r="K79" s="1956"/>
      <c r="L79" s="1956"/>
      <c r="M79" s="1956"/>
      <c r="N79" s="1956"/>
      <c r="O79" s="1956"/>
      <c r="P79" s="1956"/>
      <c r="Q79" s="1956"/>
      <c r="R79" s="1957">
        <f>'VERİ GİRİŞİ'!J118</f>
        <v>0</v>
      </c>
      <c r="S79" s="1957"/>
      <c r="T79" s="1957"/>
      <c r="U79" s="1958"/>
      <c r="V79" s="1954">
        <f>'VERİ GİRİŞİ'!K118</f>
        <v>0</v>
      </c>
      <c r="W79" s="1956"/>
      <c r="X79" s="1956"/>
      <c r="Y79" s="1956"/>
      <c r="Z79" s="1956"/>
      <c r="AA79" s="1945">
        <f t="shared" si="7"/>
        <v>0</v>
      </c>
      <c r="AB79" s="1946"/>
      <c r="AC79" s="1946"/>
      <c r="AD79" s="1946"/>
      <c r="AE79" s="1946"/>
      <c r="AF79" s="1947"/>
      <c r="AG79" s="1948" t="str">
        <f t="shared" si="10"/>
        <v/>
      </c>
      <c r="AH79" s="1949"/>
      <c r="AI79" s="1949"/>
      <c r="AJ79" s="1949"/>
      <c r="AK79" s="1950"/>
      <c r="AL79" s="1951"/>
      <c r="AM79" s="1952"/>
      <c r="AN79" s="1952"/>
      <c r="AO79" s="1952"/>
      <c r="AP79" s="1952"/>
      <c r="AQ79" s="1953">
        <f t="shared" si="8"/>
        <v>0</v>
      </c>
      <c r="AR79" s="1953"/>
      <c r="AS79" s="1953"/>
      <c r="AT79" s="1954"/>
      <c r="AV79" s="537"/>
      <c r="AW79" s="537"/>
      <c r="AX79" s="537"/>
      <c r="AY79" s="537"/>
      <c r="AZ79" s="537"/>
      <c r="BA79" s="537"/>
      <c r="BB79" s="537"/>
      <c r="BC79" s="537"/>
      <c r="BD79" s="537"/>
      <c r="BE79" s="537"/>
      <c r="BF79" s="537"/>
      <c r="BG79" s="537"/>
      <c r="BH79" s="537"/>
      <c r="BI79" s="537"/>
      <c r="BJ79" s="537"/>
      <c r="BK79" s="537"/>
      <c r="BL79" s="537"/>
      <c r="BM79" s="537"/>
      <c r="BN79" s="537"/>
      <c r="BO79" s="537"/>
      <c r="BP79" s="537"/>
      <c r="BQ79" s="537"/>
      <c r="BR79" s="537"/>
      <c r="BS79" s="537"/>
      <c r="BT79" s="537"/>
      <c r="BU79" s="537"/>
      <c r="BV79" s="537"/>
      <c r="BW79" s="537"/>
      <c r="BX79" s="537"/>
      <c r="BY79" s="537"/>
      <c r="BZ79" s="537"/>
      <c r="CA79" s="537"/>
      <c r="CB79" s="537"/>
      <c r="CC79" s="537"/>
      <c r="CD79" s="537"/>
      <c r="CE79" s="537"/>
      <c r="CF79" s="537"/>
      <c r="CG79" s="537"/>
      <c r="CH79" s="537"/>
      <c r="CI79" s="537"/>
      <c r="CJ79" s="537"/>
      <c r="CK79" s="537"/>
      <c r="CL79" s="537"/>
      <c r="CM79" s="537"/>
      <c r="CN79" s="537"/>
      <c r="CO79" s="537"/>
      <c r="CP79" s="537"/>
      <c r="CQ79" s="537"/>
      <c r="CR79" s="537"/>
      <c r="CS79" s="537"/>
      <c r="CT79" s="537"/>
      <c r="CU79" s="537"/>
      <c r="CV79" s="537"/>
      <c r="CW79" s="537"/>
      <c r="CX79" s="537"/>
      <c r="CY79" s="537"/>
      <c r="CZ79" s="537"/>
      <c r="DA79" s="537"/>
      <c r="DB79" s="537"/>
      <c r="DC79" s="537"/>
      <c r="DD79" s="537"/>
      <c r="DE79" s="537"/>
      <c r="DF79" s="537"/>
      <c r="DG79" s="537"/>
      <c r="DH79" s="537"/>
      <c r="DI79" s="537"/>
      <c r="DJ79" s="537"/>
      <c r="DK79" s="537"/>
      <c r="DL79" s="537"/>
      <c r="DM79" s="537"/>
      <c r="DN79" s="537"/>
      <c r="DO79" s="537"/>
      <c r="DP79" s="537"/>
      <c r="DQ79" s="537"/>
      <c r="DR79" s="537"/>
      <c r="DS79" s="537"/>
      <c r="DT79" s="537"/>
      <c r="DU79" s="537"/>
      <c r="DV79" s="537"/>
      <c r="DW79" s="537"/>
      <c r="DX79" s="537"/>
      <c r="DY79" s="537"/>
      <c r="DZ79" s="537"/>
      <c r="EA79" s="537"/>
      <c r="EB79" s="537"/>
      <c r="EC79" s="537"/>
      <c r="ED79" s="537"/>
      <c r="EE79" s="537"/>
      <c r="EF79" s="537"/>
      <c r="EG79" s="537"/>
      <c r="EH79" s="537"/>
      <c r="EI79" s="537"/>
      <c r="EJ79" s="537"/>
      <c r="EK79" s="537"/>
      <c r="EL79" s="537"/>
      <c r="EM79" s="537"/>
      <c r="EN79" s="537"/>
      <c r="EO79" s="537"/>
      <c r="EP79" s="537"/>
      <c r="EQ79" s="537"/>
      <c r="ER79" s="537"/>
      <c r="ES79" s="537"/>
      <c r="ET79" s="537"/>
      <c r="EU79" s="537"/>
      <c r="EV79" s="537"/>
      <c r="EW79" s="537"/>
      <c r="EX79" s="537"/>
      <c r="EY79" s="537"/>
      <c r="EZ79" s="537"/>
      <c r="FA79" s="537"/>
      <c r="FB79" s="537"/>
      <c r="FC79" s="537"/>
      <c r="FD79" s="537"/>
      <c r="FE79" s="537"/>
      <c r="FF79" s="537"/>
      <c r="FG79" s="537"/>
      <c r="FH79" s="537"/>
      <c r="FI79" s="537"/>
      <c r="FJ79" s="537"/>
      <c r="FK79" s="537"/>
      <c r="FL79" s="537"/>
      <c r="FM79" s="537"/>
      <c r="FN79" s="537"/>
      <c r="FO79" s="537"/>
      <c r="FP79" s="537"/>
      <c r="FQ79" s="537"/>
      <c r="FR79" s="537"/>
      <c r="FS79" s="537"/>
      <c r="FT79" s="537"/>
      <c r="FU79" s="537"/>
      <c r="FV79" s="537"/>
      <c r="FW79" s="537"/>
      <c r="FX79" s="537"/>
      <c r="FY79" s="537"/>
      <c r="FZ79" s="537"/>
      <c r="GA79" s="537"/>
      <c r="GB79" s="537"/>
      <c r="GC79" s="537"/>
      <c r="GD79" s="537"/>
      <c r="GE79" s="537"/>
      <c r="GF79" s="537"/>
      <c r="GG79" s="537"/>
      <c r="GH79" s="537"/>
      <c r="GI79" s="537"/>
      <c r="GJ79" s="537"/>
      <c r="GK79" s="537"/>
      <c r="GL79" s="537"/>
      <c r="GM79" s="537"/>
      <c r="GN79" s="537"/>
      <c r="GO79" s="537"/>
      <c r="GP79" s="537"/>
      <c r="GQ79" s="537"/>
      <c r="GR79" s="537"/>
      <c r="GS79" s="537"/>
      <c r="GT79" s="537"/>
      <c r="GU79" s="537"/>
      <c r="GV79" s="537"/>
      <c r="GW79" s="537"/>
      <c r="GX79" s="537"/>
      <c r="GY79" s="537"/>
      <c r="GZ79" s="537"/>
      <c r="HA79" s="537"/>
      <c r="HB79" s="537"/>
      <c r="HC79" s="537"/>
      <c r="HD79" s="537"/>
      <c r="HE79" s="537"/>
      <c r="HF79" s="537"/>
      <c r="HG79" s="537"/>
      <c r="HH79" s="537"/>
      <c r="HI79" s="537"/>
      <c r="HJ79" s="537"/>
      <c r="HK79" s="537"/>
      <c r="HL79" s="537"/>
      <c r="HM79" s="537"/>
      <c r="HN79" s="537"/>
      <c r="HO79" s="537"/>
      <c r="HP79" s="537"/>
      <c r="HQ79" s="537"/>
      <c r="HR79" s="537"/>
      <c r="HS79" s="537"/>
      <c r="HT79" s="537"/>
      <c r="HU79" s="537"/>
      <c r="HV79" s="537"/>
      <c r="HW79" s="537"/>
      <c r="HX79" s="537"/>
      <c r="HY79" s="537"/>
      <c r="HZ79" s="537"/>
      <c r="IA79" s="537"/>
      <c r="IB79" s="537"/>
      <c r="IC79" s="537"/>
      <c r="ID79" s="537"/>
      <c r="IE79" s="537"/>
      <c r="IF79" s="537"/>
      <c r="IG79" s="537"/>
      <c r="IH79" s="537"/>
      <c r="II79" s="537"/>
      <c r="IJ79" s="537"/>
      <c r="IK79" s="537"/>
      <c r="IL79" s="537"/>
      <c r="IM79" s="537"/>
      <c r="IN79" s="537"/>
      <c r="IO79" s="537"/>
      <c r="IP79" s="537"/>
      <c r="IQ79" s="537"/>
      <c r="IR79" s="537"/>
      <c r="IT79" s="984">
        <f t="shared" si="9"/>
        <v>0</v>
      </c>
    </row>
    <row r="80" spans="1:254" ht="13.8" hidden="1">
      <c r="A80" s="882" t="str">
        <f t="shared" si="6"/>
        <v/>
      </c>
      <c r="B80" s="1955">
        <f>'VERİ GİRİŞİ'!A119</f>
        <v>0</v>
      </c>
      <c r="C80" s="1955"/>
      <c r="D80" s="1955"/>
      <c r="E80" s="1956">
        <f>'VERİ GİRİŞİ'!B119</f>
        <v>0</v>
      </c>
      <c r="F80" s="1956"/>
      <c r="G80" s="1956"/>
      <c r="H80" s="1956"/>
      <c r="I80" s="1956"/>
      <c r="J80" s="1956"/>
      <c r="K80" s="1956"/>
      <c r="L80" s="1956"/>
      <c r="M80" s="1956"/>
      <c r="N80" s="1956"/>
      <c r="O80" s="1956"/>
      <c r="P80" s="1956"/>
      <c r="Q80" s="1956"/>
      <c r="R80" s="1957">
        <f>'VERİ GİRİŞİ'!J119</f>
        <v>0</v>
      </c>
      <c r="S80" s="1957"/>
      <c r="T80" s="1957"/>
      <c r="U80" s="1958"/>
      <c r="V80" s="1954">
        <f>'VERİ GİRİŞİ'!K119</f>
        <v>0</v>
      </c>
      <c r="W80" s="1956"/>
      <c r="X80" s="1956"/>
      <c r="Y80" s="1956"/>
      <c r="Z80" s="1956"/>
      <c r="AA80" s="1945">
        <f t="shared" si="7"/>
        <v>0</v>
      </c>
      <c r="AB80" s="1946"/>
      <c r="AC80" s="1946"/>
      <c r="AD80" s="1946"/>
      <c r="AE80" s="1946"/>
      <c r="AF80" s="1947"/>
      <c r="AG80" s="1948" t="str">
        <f t="shared" si="10"/>
        <v/>
      </c>
      <c r="AH80" s="1949"/>
      <c r="AI80" s="1949"/>
      <c r="AJ80" s="1949"/>
      <c r="AK80" s="1950"/>
      <c r="AL80" s="1951"/>
      <c r="AM80" s="1952"/>
      <c r="AN80" s="1952"/>
      <c r="AO80" s="1952"/>
      <c r="AP80" s="1952"/>
      <c r="AQ80" s="1953">
        <f t="shared" si="8"/>
        <v>0</v>
      </c>
      <c r="AR80" s="1953"/>
      <c r="AS80" s="1953"/>
      <c r="AT80" s="1954"/>
      <c r="AV80" s="537"/>
      <c r="AW80" s="537"/>
      <c r="AX80" s="537"/>
      <c r="AY80" s="537"/>
      <c r="AZ80" s="537"/>
      <c r="BA80" s="537"/>
      <c r="BB80" s="537"/>
      <c r="BC80" s="537"/>
      <c r="BD80" s="537"/>
      <c r="BE80" s="537"/>
      <c r="BF80" s="537"/>
      <c r="BG80" s="537"/>
      <c r="BH80" s="537"/>
      <c r="BI80" s="537"/>
      <c r="BJ80" s="537"/>
      <c r="BK80" s="537"/>
      <c r="BL80" s="537"/>
      <c r="BM80" s="537"/>
      <c r="BN80" s="537"/>
      <c r="BO80" s="537"/>
      <c r="BP80" s="537"/>
      <c r="BQ80" s="537"/>
      <c r="BR80" s="537"/>
      <c r="BS80" s="537"/>
      <c r="BT80" s="537"/>
      <c r="BU80" s="537"/>
      <c r="BV80" s="537"/>
      <c r="BW80" s="537"/>
      <c r="BX80" s="537"/>
      <c r="BY80" s="537"/>
      <c r="BZ80" s="537"/>
      <c r="CA80" s="537"/>
      <c r="CB80" s="537"/>
      <c r="CC80" s="537"/>
      <c r="CD80" s="537"/>
      <c r="CE80" s="537"/>
      <c r="CF80" s="537"/>
      <c r="CG80" s="537"/>
      <c r="CH80" s="537"/>
      <c r="CI80" s="537"/>
      <c r="CJ80" s="537"/>
      <c r="CK80" s="537"/>
      <c r="CL80" s="537"/>
      <c r="CM80" s="537"/>
      <c r="CN80" s="537"/>
      <c r="CO80" s="537"/>
      <c r="CP80" s="537"/>
      <c r="CQ80" s="537"/>
      <c r="CR80" s="537"/>
      <c r="CS80" s="537"/>
      <c r="CT80" s="537"/>
      <c r="CU80" s="537"/>
      <c r="CV80" s="537"/>
      <c r="CW80" s="537"/>
      <c r="CX80" s="537"/>
      <c r="CY80" s="537"/>
      <c r="CZ80" s="537"/>
      <c r="DA80" s="537"/>
      <c r="DB80" s="537"/>
      <c r="DC80" s="537"/>
      <c r="DD80" s="537"/>
      <c r="DE80" s="537"/>
      <c r="DF80" s="537"/>
      <c r="DG80" s="537"/>
      <c r="DH80" s="537"/>
      <c r="DI80" s="537"/>
      <c r="DJ80" s="537"/>
      <c r="DK80" s="537"/>
      <c r="DL80" s="537"/>
      <c r="DM80" s="537"/>
      <c r="DN80" s="537"/>
      <c r="DO80" s="537"/>
      <c r="DP80" s="537"/>
      <c r="DQ80" s="537"/>
      <c r="DR80" s="537"/>
      <c r="DS80" s="537"/>
      <c r="DT80" s="537"/>
      <c r="DU80" s="537"/>
      <c r="DV80" s="537"/>
      <c r="DW80" s="537"/>
      <c r="DX80" s="537"/>
      <c r="DY80" s="537"/>
      <c r="DZ80" s="537"/>
      <c r="EA80" s="537"/>
      <c r="EB80" s="537"/>
      <c r="EC80" s="537"/>
      <c r="ED80" s="537"/>
      <c r="EE80" s="537"/>
      <c r="EF80" s="537"/>
      <c r="EG80" s="537"/>
      <c r="EH80" s="537"/>
      <c r="EI80" s="537"/>
      <c r="EJ80" s="537"/>
      <c r="EK80" s="537"/>
      <c r="EL80" s="537"/>
      <c r="EM80" s="537"/>
      <c r="EN80" s="537"/>
      <c r="EO80" s="537"/>
      <c r="EP80" s="537"/>
      <c r="EQ80" s="537"/>
      <c r="ER80" s="537"/>
      <c r="ES80" s="537"/>
      <c r="ET80" s="537"/>
      <c r="EU80" s="537"/>
      <c r="EV80" s="537"/>
      <c r="EW80" s="537"/>
      <c r="EX80" s="537"/>
      <c r="EY80" s="537"/>
      <c r="EZ80" s="537"/>
      <c r="FA80" s="537"/>
      <c r="FB80" s="537"/>
      <c r="FC80" s="537"/>
      <c r="FD80" s="537"/>
      <c r="FE80" s="537"/>
      <c r="FF80" s="537"/>
      <c r="FG80" s="537"/>
      <c r="FH80" s="537"/>
      <c r="FI80" s="537"/>
      <c r="FJ80" s="537"/>
      <c r="FK80" s="537"/>
      <c r="FL80" s="537"/>
      <c r="FM80" s="537"/>
      <c r="FN80" s="537"/>
      <c r="FO80" s="537"/>
      <c r="FP80" s="537"/>
      <c r="FQ80" s="537"/>
      <c r="FR80" s="537"/>
      <c r="FS80" s="537"/>
      <c r="FT80" s="537"/>
      <c r="FU80" s="537"/>
      <c r="FV80" s="537"/>
      <c r="FW80" s="537"/>
      <c r="FX80" s="537"/>
      <c r="FY80" s="537"/>
      <c r="FZ80" s="537"/>
      <c r="GA80" s="537"/>
      <c r="GB80" s="537"/>
      <c r="GC80" s="537"/>
      <c r="GD80" s="537"/>
      <c r="GE80" s="537"/>
      <c r="GF80" s="537"/>
      <c r="GG80" s="537"/>
      <c r="GH80" s="537"/>
      <c r="GI80" s="537"/>
      <c r="GJ80" s="537"/>
      <c r="GK80" s="537"/>
      <c r="GL80" s="537"/>
      <c r="GM80" s="537"/>
      <c r="GN80" s="537"/>
      <c r="GO80" s="537"/>
      <c r="GP80" s="537"/>
      <c r="GQ80" s="537"/>
      <c r="GR80" s="537"/>
      <c r="GS80" s="537"/>
      <c r="GT80" s="537"/>
      <c r="GU80" s="537"/>
      <c r="GV80" s="537"/>
      <c r="GW80" s="537"/>
      <c r="GX80" s="537"/>
      <c r="GY80" s="537"/>
      <c r="GZ80" s="537"/>
      <c r="HA80" s="537"/>
      <c r="HB80" s="537"/>
      <c r="HC80" s="537"/>
      <c r="HD80" s="537"/>
      <c r="HE80" s="537"/>
      <c r="HF80" s="537"/>
      <c r="HG80" s="537"/>
      <c r="HH80" s="537"/>
      <c r="HI80" s="537"/>
      <c r="HJ80" s="537"/>
      <c r="HK80" s="537"/>
      <c r="HL80" s="537"/>
      <c r="HM80" s="537"/>
      <c r="HN80" s="537"/>
      <c r="HO80" s="537"/>
      <c r="HP80" s="537"/>
      <c r="HQ80" s="537"/>
      <c r="HR80" s="537"/>
      <c r="HS80" s="537"/>
      <c r="HT80" s="537"/>
      <c r="HU80" s="537"/>
      <c r="HV80" s="537"/>
      <c r="HW80" s="537"/>
      <c r="HX80" s="537"/>
      <c r="HY80" s="537"/>
      <c r="HZ80" s="537"/>
      <c r="IA80" s="537"/>
      <c r="IB80" s="537"/>
      <c r="IC80" s="537"/>
      <c r="ID80" s="537"/>
      <c r="IE80" s="537"/>
      <c r="IF80" s="537"/>
      <c r="IG80" s="537"/>
      <c r="IH80" s="537"/>
      <c r="II80" s="537"/>
      <c r="IJ80" s="537"/>
      <c r="IK80" s="537"/>
      <c r="IL80" s="537"/>
      <c r="IM80" s="537"/>
      <c r="IN80" s="537"/>
      <c r="IO80" s="537"/>
      <c r="IP80" s="537"/>
      <c r="IQ80" s="537"/>
      <c r="IR80" s="537"/>
      <c r="IT80" s="984">
        <f t="shared" si="9"/>
        <v>0</v>
      </c>
    </row>
    <row r="81" spans="1:254" ht="13.8" hidden="1">
      <c r="A81" s="882" t="str">
        <f t="shared" si="6"/>
        <v/>
      </c>
      <c r="B81" s="1955">
        <f>'VERİ GİRİŞİ'!A120</f>
        <v>0</v>
      </c>
      <c r="C81" s="1955"/>
      <c r="D81" s="1955"/>
      <c r="E81" s="1956">
        <f>'VERİ GİRİŞİ'!B120</f>
        <v>0</v>
      </c>
      <c r="F81" s="1956"/>
      <c r="G81" s="1956"/>
      <c r="H81" s="1956"/>
      <c r="I81" s="1956"/>
      <c r="J81" s="1956"/>
      <c r="K81" s="1956"/>
      <c r="L81" s="1956"/>
      <c r="M81" s="1956"/>
      <c r="N81" s="1956"/>
      <c r="O81" s="1956"/>
      <c r="P81" s="1956"/>
      <c r="Q81" s="1956"/>
      <c r="R81" s="1957">
        <f>'VERİ GİRİŞİ'!J120</f>
        <v>0</v>
      </c>
      <c r="S81" s="1957"/>
      <c r="T81" s="1957"/>
      <c r="U81" s="1958"/>
      <c r="V81" s="1954">
        <f>'VERİ GİRİŞİ'!K120</f>
        <v>0</v>
      </c>
      <c r="W81" s="1956"/>
      <c r="X81" s="1956"/>
      <c r="Y81" s="1956"/>
      <c r="Z81" s="1956"/>
      <c r="AA81" s="1945">
        <f t="shared" si="7"/>
        <v>0</v>
      </c>
      <c r="AB81" s="1946"/>
      <c r="AC81" s="1946"/>
      <c r="AD81" s="1946"/>
      <c r="AE81" s="1946"/>
      <c r="AF81" s="1947"/>
      <c r="AG81" s="1948" t="str">
        <f t="shared" si="10"/>
        <v/>
      </c>
      <c r="AH81" s="1949"/>
      <c r="AI81" s="1949"/>
      <c r="AJ81" s="1949"/>
      <c r="AK81" s="1950"/>
      <c r="AL81" s="1951"/>
      <c r="AM81" s="1952"/>
      <c r="AN81" s="1952"/>
      <c r="AO81" s="1952"/>
      <c r="AP81" s="1952"/>
      <c r="AQ81" s="1953">
        <f t="shared" si="8"/>
        <v>0</v>
      </c>
      <c r="AR81" s="1953"/>
      <c r="AS81" s="1953"/>
      <c r="AT81" s="1954"/>
      <c r="AV81" s="537"/>
      <c r="AW81" s="537"/>
      <c r="AX81" s="537"/>
      <c r="AY81" s="537"/>
      <c r="AZ81" s="537"/>
      <c r="BA81" s="537"/>
      <c r="BB81" s="537"/>
      <c r="BC81" s="537"/>
      <c r="BD81" s="537"/>
      <c r="BE81" s="537"/>
      <c r="BF81" s="537"/>
      <c r="BG81" s="537"/>
      <c r="BH81" s="537"/>
      <c r="BI81" s="537"/>
      <c r="BJ81" s="537"/>
      <c r="BK81" s="537"/>
      <c r="BL81" s="537"/>
      <c r="BM81" s="537"/>
      <c r="BN81" s="537"/>
      <c r="BO81" s="537"/>
      <c r="BP81" s="537"/>
      <c r="BQ81" s="537"/>
      <c r="BR81" s="537"/>
      <c r="BS81" s="537"/>
      <c r="BT81" s="537"/>
      <c r="BU81" s="537"/>
      <c r="BV81" s="537"/>
      <c r="BW81" s="537"/>
      <c r="BX81" s="537"/>
      <c r="BY81" s="537"/>
      <c r="BZ81" s="537"/>
      <c r="CA81" s="537"/>
      <c r="CB81" s="537"/>
      <c r="CC81" s="537"/>
      <c r="CD81" s="537"/>
      <c r="CE81" s="537"/>
      <c r="CF81" s="537"/>
      <c r="CG81" s="537"/>
      <c r="CH81" s="537"/>
      <c r="CI81" s="537"/>
      <c r="CJ81" s="537"/>
      <c r="CK81" s="537"/>
      <c r="CL81" s="537"/>
      <c r="CM81" s="537"/>
      <c r="CN81" s="537"/>
      <c r="CO81" s="537"/>
      <c r="CP81" s="537"/>
      <c r="CQ81" s="537"/>
      <c r="CR81" s="537"/>
      <c r="CS81" s="537"/>
      <c r="CT81" s="537"/>
      <c r="CU81" s="537"/>
      <c r="CV81" s="537"/>
      <c r="CW81" s="537"/>
      <c r="CX81" s="537"/>
      <c r="CY81" s="537"/>
      <c r="CZ81" s="537"/>
      <c r="DA81" s="537"/>
      <c r="DB81" s="537"/>
      <c r="DC81" s="537"/>
      <c r="DD81" s="537"/>
      <c r="DE81" s="537"/>
      <c r="DF81" s="537"/>
      <c r="DG81" s="537"/>
      <c r="DH81" s="537"/>
      <c r="DI81" s="537"/>
      <c r="DJ81" s="537"/>
      <c r="DK81" s="537"/>
      <c r="DL81" s="537"/>
      <c r="DM81" s="537"/>
      <c r="DN81" s="537"/>
      <c r="DO81" s="537"/>
      <c r="DP81" s="537"/>
      <c r="DQ81" s="537"/>
      <c r="DR81" s="537"/>
      <c r="DS81" s="537"/>
      <c r="DT81" s="537"/>
      <c r="DU81" s="537"/>
      <c r="DV81" s="537"/>
      <c r="DW81" s="537"/>
      <c r="DX81" s="537"/>
      <c r="DY81" s="537"/>
      <c r="DZ81" s="537"/>
      <c r="EA81" s="537"/>
      <c r="EB81" s="537"/>
      <c r="EC81" s="537"/>
      <c r="ED81" s="537"/>
      <c r="EE81" s="537"/>
      <c r="EF81" s="537"/>
      <c r="EG81" s="537"/>
      <c r="EH81" s="537"/>
      <c r="EI81" s="537"/>
      <c r="EJ81" s="537"/>
      <c r="EK81" s="537"/>
      <c r="EL81" s="537"/>
      <c r="EM81" s="537"/>
      <c r="EN81" s="537"/>
      <c r="EO81" s="537"/>
      <c r="EP81" s="537"/>
      <c r="EQ81" s="537"/>
      <c r="ER81" s="537"/>
      <c r="ES81" s="537"/>
      <c r="ET81" s="537"/>
      <c r="EU81" s="537"/>
      <c r="EV81" s="537"/>
      <c r="EW81" s="537"/>
      <c r="EX81" s="537"/>
      <c r="EY81" s="537"/>
      <c r="EZ81" s="537"/>
      <c r="FA81" s="537"/>
      <c r="FB81" s="537"/>
      <c r="FC81" s="537"/>
      <c r="FD81" s="537"/>
      <c r="FE81" s="537"/>
      <c r="FF81" s="537"/>
      <c r="FG81" s="537"/>
      <c r="FH81" s="537"/>
      <c r="FI81" s="537"/>
      <c r="FJ81" s="537"/>
      <c r="FK81" s="537"/>
      <c r="FL81" s="537"/>
      <c r="FM81" s="537"/>
      <c r="FN81" s="537"/>
      <c r="FO81" s="537"/>
      <c r="FP81" s="537"/>
      <c r="FQ81" s="537"/>
      <c r="FR81" s="537"/>
      <c r="FS81" s="537"/>
      <c r="FT81" s="537"/>
      <c r="FU81" s="537"/>
      <c r="FV81" s="537"/>
      <c r="FW81" s="537"/>
      <c r="FX81" s="537"/>
      <c r="FY81" s="537"/>
      <c r="FZ81" s="537"/>
      <c r="GA81" s="537"/>
      <c r="GB81" s="537"/>
      <c r="GC81" s="537"/>
      <c r="GD81" s="537"/>
      <c r="GE81" s="537"/>
      <c r="GF81" s="537"/>
      <c r="GG81" s="537"/>
      <c r="GH81" s="537"/>
      <c r="GI81" s="537"/>
      <c r="GJ81" s="537"/>
      <c r="GK81" s="537"/>
      <c r="GL81" s="537"/>
      <c r="GM81" s="537"/>
      <c r="GN81" s="537"/>
      <c r="GO81" s="537"/>
      <c r="GP81" s="537"/>
      <c r="GQ81" s="537"/>
      <c r="GR81" s="537"/>
      <c r="GS81" s="537"/>
      <c r="GT81" s="537"/>
      <c r="GU81" s="537"/>
      <c r="GV81" s="537"/>
      <c r="GW81" s="537"/>
      <c r="GX81" s="537"/>
      <c r="GY81" s="537"/>
      <c r="GZ81" s="537"/>
      <c r="HA81" s="537"/>
      <c r="HB81" s="537"/>
      <c r="HC81" s="537"/>
      <c r="HD81" s="537"/>
      <c r="HE81" s="537"/>
      <c r="HF81" s="537"/>
      <c r="HG81" s="537"/>
      <c r="HH81" s="537"/>
      <c r="HI81" s="537"/>
      <c r="HJ81" s="537"/>
      <c r="HK81" s="537"/>
      <c r="HL81" s="537"/>
      <c r="HM81" s="537"/>
      <c r="HN81" s="537"/>
      <c r="HO81" s="537"/>
      <c r="HP81" s="537"/>
      <c r="HQ81" s="537"/>
      <c r="HR81" s="537"/>
      <c r="HS81" s="537"/>
      <c r="HT81" s="537"/>
      <c r="HU81" s="537"/>
      <c r="HV81" s="537"/>
      <c r="HW81" s="537"/>
      <c r="HX81" s="537"/>
      <c r="HY81" s="537"/>
      <c r="HZ81" s="537"/>
      <c r="IA81" s="537"/>
      <c r="IB81" s="537"/>
      <c r="IC81" s="537"/>
      <c r="ID81" s="537"/>
      <c r="IE81" s="537"/>
      <c r="IF81" s="537"/>
      <c r="IG81" s="537"/>
      <c r="IH81" s="537"/>
      <c r="II81" s="537"/>
      <c r="IJ81" s="537"/>
      <c r="IK81" s="537"/>
      <c r="IL81" s="537"/>
      <c r="IM81" s="537"/>
      <c r="IN81" s="537"/>
      <c r="IO81" s="537"/>
      <c r="IP81" s="537"/>
      <c r="IQ81" s="537"/>
      <c r="IR81" s="537"/>
      <c r="IT81" s="984">
        <f t="shared" si="9"/>
        <v>0</v>
      </c>
    </row>
    <row r="82" spans="1:254" ht="13.8" hidden="1">
      <c r="A82" s="882" t="str">
        <f t="shared" si="6"/>
        <v/>
      </c>
      <c r="B82" s="1955">
        <f>'VERİ GİRİŞİ'!A121</f>
        <v>0</v>
      </c>
      <c r="C82" s="1955"/>
      <c r="D82" s="1955"/>
      <c r="E82" s="1956">
        <f>'VERİ GİRİŞİ'!B121</f>
        <v>0</v>
      </c>
      <c r="F82" s="1956"/>
      <c r="G82" s="1956"/>
      <c r="H82" s="1956"/>
      <c r="I82" s="1956"/>
      <c r="J82" s="1956"/>
      <c r="K82" s="1956"/>
      <c r="L82" s="1956"/>
      <c r="M82" s="1956"/>
      <c r="N82" s="1956"/>
      <c r="O82" s="1956"/>
      <c r="P82" s="1956"/>
      <c r="Q82" s="1956"/>
      <c r="R82" s="1957">
        <f>'VERİ GİRİŞİ'!J121</f>
        <v>0</v>
      </c>
      <c r="S82" s="1957"/>
      <c r="T82" s="1957"/>
      <c r="U82" s="1958"/>
      <c r="V82" s="1954">
        <f>'VERİ GİRİŞİ'!K121</f>
        <v>0</v>
      </c>
      <c r="W82" s="1956"/>
      <c r="X82" s="1956"/>
      <c r="Y82" s="1956"/>
      <c r="Z82" s="1956"/>
      <c r="AA82" s="1945">
        <f t="shared" si="7"/>
        <v>0</v>
      </c>
      <c r="AB82" s="1946"/>
      <c r="AC82" s="1946"/>
      <c r="AD82" s="1946"/>
      <c r="AE82" s="1946"/>
      <c r="AF82" s="1947"/>
      <c r="AG82" s="1948" t="str">
        <f t="shared" si="10"/>
        <v/>
      </c>
      <c r="AH82" s="1949"/>
      <c r="AI82" s="1949"/>
      <c r="AJ82" s="1949"/>
      <c r="AK82" s="1950"/>
      <c r="AL82" s="1951"/>
      <c r="AM82" s="1952"/>
      <c r="AN82" s="1952"/>
      <c r="AO82" s="1952"/>
      <c r="AP82" s="1952"/>
      <c r="AQ82" s="1953">
        <f t="shared" si="8"/>
        <v>0</v>
      </c>
      <c r="AR82" s="1953"/>
      <c r="AS82" s="1953"/>
      <c r="AT82" s="1954"/>
      <c r="AV82" s="537"/>
      <c r="AW82" s="537"/>
      <c r="AX82" s="537"/>
      <c r="AY82" s="537"/>
      <c r="AZ82" s="537"/>
      <c r="BA82" s="537"/>
      <c r="BB82" s="537"/>
      <c r="BC82" s="537"/>
      <c r="BD82" s="537"/>
      <c r="BE82" s="537"/>
      <c r="BF82" s="537"/>
      <c r="BG82" s="537"/>
      <c r="BH82" s="537"/>
      <c r="BI82" s="537"/>
      <c r="BJ82" s="537"/>
      <c r="BK82" s="537"/>
      <c r="BL82" s="537"/>
      <c r="BM82" s="537"/>
      <c r="BN82" s="537"/>
      <c r="BO82" s="537"/>
      <c r="BP82" s="537"/>
      <c r="BQ82" s="537"/>
      <c r="BR82" s="537"/>
      <c r="BS82" s="537"/>
      <c r="BT82" s="537"/>
      <c r="BU82" s="537"/>
      <c r="BV82" s="537"/>
      <c r="BW82" s="537"/>
      <c r="BX82" s="537"/>
      <c r="BY82" s="537"/>
      <c r="BZ82" s="537"/>
      <c r="CA82" s="537"/>
      <c r="CB82" s="537"/>
      <c r="CC82" s="537"/>
      <c r="CD82" s="537"/>
      <c r="CE82" s="537"/>
      <c r="CF82" s="537"/>
      <c r="CG82" s="537"/>
      <c r="CH82" s="537"/>
      <c r="CI82" s="537"/>
      <c r="CJ82" s="537"/>
      <c r="CK82" s="537"/>
      <c r="CL82" s="537"/>
      <c r="CM82" s="537"/>
      <c r="CN82" s="537"/>
      <c r="CO82" s="537"/>
      <c r="CP82" s="537"/>
      <c r="CQ82" s="537"/>
      <c r="CR82" s="537"/>
      <c r="CS82" s="537"/>
      <c r="CT82" s="537"/>
      <c r="CU82" s="537"/>
      <c r="CV82" s="537"/>
      <c r="CW82" s="537"/>
      <c r="CX82" s="537"/>
      <c r="CY82" s="537"/>
      <c r="CZ82" s="537"/>
      <c r="DA82" s="537"/>
      <c r="DB82" s="537"/>
      <c r="DC82" s="537"/>
      <c r="DD82" s="537"/>
      <c r="DE82" s="537"/>
      <c r="DF82" s="537"/>
      <c r="DG82" s="537"/>
      <c r="DH82" s="537"/>
      <c r="DI82" s="537"/>
      <c r="DJ82" s="537"/>
      <c r="DK82" s="537"/>
      <c r="DL82" s="537"/>
      <c r="DM82" s="537"/>
      <c r="DN82" s="537"/>
      <c r="DO82" s="537"/>
      <c r="DP82" s="537"/>
      <c r="DQ82" s="537"/>
      <c r="DR82" s="537"/>
      <c r="DS82" s="537"/>
      <c r="DT82" s="537"/>
      <c r="DU82" s="537"/>
      <c r="DV82" s="537"/>
      <c r="DW82" s="537"/>
      <c r="DX82" s="537"/>
      <c r="DY82" s="537"/>
      <c r="DZ82" s="537"/>
      <c r="EA82" s="537"/>
      <c r="EB82" s="537"/>
      <c r="EC82" s="537"/>
      <c r="ED82" s="537"/>
      <c r="EE82" s="537"/>
      <c r="EF82" s="537"/>
      <c r="EG82" s="537"/>
      <c r="EH82" s="537"/>
      <c r="EI82" s="537"/>
      <c r="EJ82" s="537"/>
      <c r="EK82" s="537"/>
      <c r="EL82" s="537"/>
      <c r="EM82" s="537"/>
      <c r="EN82" s="537"/>
      <c r="EO82" s="537"/>
      <c r="EP82" s="537"/>
      <c r="EQ82" s="537"/>
      <c r="ER82" s="537"/>
      <c r="ES82" s="537"/>
      <c r="ET82" s="537"/>
      <c r="EU82" s="537"/>
      <c r="EV82" s="537"/>
      <c r="EW82" s="537"/>
      <c r="EX82" s="537"/>
      <c r="EY82" s="537"/>
      <c r="EZ82" s="537"/>
      <c r="FA82" s="537"/>
      <c r="FB82" s="537"/>
      <c r="FC82" s="537"/>
      <c r="FD82" s="537"/>
      <c r="FE82" s="537"/>
      <c r="FF82" s="537"/>
      <c r="FG82" s="537"/>
      <c r="FH82" s="537"/>
      <c r="FI82" s="537"/>
      <c r="FJ82" s="537"/>
      <c r="FK82" s="537"/>
      <c r="FL82" s="537"/>
      <c r="FM82" s="537"/>
      <c r="FN82" s="537"/>
      <c r="FO82" s="537"/>
      <c r="FP82" s="537"/>
      <c r="FQ82" s="537"/>
      <c r="FR82" s="537"/>
      <c r="FS82" s="537"/>
      <c r="FT82" s="537"/>
      <c r="FU82" s="537"/>
      <c r="FV82" s="537"/>
      <c r="FW82" s="537"/>
      <c r="FX82" s="537"/>
      <c r="FY82" s="537"/>
      <c r="FZ82" s="537"/>
      <c r="GA82" s="537"/>
      <c r="GB82" s="537"/>
      <c r="GC82" s="537"/>
      <c r="GD82" s="537"/>
      <c r="GE82" s="537"/>
      <c r="GF82" s="537"/>
      <c r="GG82" s="537"/>
      <c r="GH82" s="537"/>
      <c r="GI82" s="537"/>
      <c r="GJ82" s="537"/>
      <c r="GK82" s="537"/>
      <c r="GL82" s="537"/>
      <c r="GM82" s="537"/>
      <c r="GN82" s="537"/>
      <c r="GO82" s="537"/>
      <c r="GP82" s="537"/>
      <c r="GQ82" s="537"/>
      <c r="GR82" s="537"/>
      <c r="GS82" s="537"/>
      <c r="GT82" s="537"/>
      <c r="GU82" s="537"/>
      <c r="GV82" s="537"/>
      <c r="GW82" s="537"/>
      <c r="GX82" s="537"/>
      <c r="GY82" s="537"/>
      <c r="GZ82" s="537"/>
      <c r="HA82" s="537"/>
      <c r="HB82" s="537"/>
      <c r="HC82" s="537"/>
      <c r="HD82" s="537"/>
      <c r="HE82" s="537"/>
      <c r="HF82" s="537"/>
      <c r="HG82" s="537"/>
      <c r="HH82" s="537"/>
      <c r="HI82" s="537"/>
      <c r="HJ82" s="537"/>
      <c r="HK82" s="537"/>
      <c r="HL82" s="537"/>
      <c r="HM82" s="537"/>
      <c r="HN82" s="537"/>
      <c r="HO82" s="537"/>
      <c r="HP82" s="537"/>
      <c r="HQ82" s="537"/>
      <c r="HR82" s="537"/>
      <c r="HS82" s="537"/>
      <c r="HT82" s="537"/>
      <c r="HU82" s="537"/>
      <c r="HV82" s="537"/>
      <c r="HW82" s="537"/>
      <c r="HX82" s="537"/>
      <c r="HY82" s="537"/>
      <c r="HZ82" s="537"/>
      <c r="IA82" s="537"/>
      <c r="IB82" s="537"/>
      <c r="IC82" s="537"/>
      <c r="ID82" s="537"/>
      <c r="IE82" s="537"/>
      <c r="IF82" s="537"/>
      <c r="IG82" s="537"/>
      <c r="IH82" s="537"/>
      <c r="II82" s="537"/>
      <c r="IJ82" s="537"/>
      <c r="IK82" s="537"/>
      <c r="IL82" s="537"/>
      <c r="IM82" s="537"/>
      <c r="IN82" s="537"/>
      <c r="IO82" s="537"/>
      <c r="IP82" s="537"/>
      <c r="IQ82" s="537"/>
      <c r="IR82" s="537"/>
      <c r="IT82" s="984">
        <f t="shared" si="9"/>
        <v>0</v>
      </c>
    </row>
    <row r="83" spans="1:254" ht="13.8" hidden="1">
      <c r="A83" s="882" t="str">
        <f t="shared" si="6"/>
        <v/>
      </c>
      <c r="B83" s="1955">
        <f>'VERİ GİRİŞİ'!A122</f>
        <v>0</v>
      </c>
      <c r="C83" s="1955"/>
      <c r="D83" s="1955"/>
      <c r="E83" s="1956">
        <f>'VERİ GİRİŞİ'!B122</f>
        <v>0</v>
      </c>
      <c r="F83" s="1956"/>
      <c r="G83" s="1956"/>
      <c r="H83" s="1956"/>
      <c r="I83" s="1956"/>
      <c r="J83" s="1956"/>
      <c r="K83" s="1956"/>
      <c r="L83" s="1956"/>
      <c r="M83" s="1956"/>
      <c r="N83" s="1956"/>
      <c r="O83" s="1956"/>
      <c r="P83" s="1956"/>
      <c r="Q83" s="1956"/>
      <c r="R83" s="1957">
        <f>'VERİ GİRİŞİ'!J122</f>
        <v>0</v>
      </c>
      <c r="S83" s="1957"/>
      <c r="T83" s="1957"/>
      <c r="U83" s="1958"/>
      <c r="V83" s="1954">
        <f>'VERİ GİRİŞİ'!K122</f>
        <v>0</v>
      </c>
      <c r="W83" s="1956"/>
      <c r="X83" s="1956"/>
      <c r="Y83" s="1956"/>
      <c r="Z83" s="1956"/>
      <c r="AA83" s="1945">
        <f t="shared" si="7"/>
        <v>0</v>
      </c>
      <c r="AB83" s="1946"/>
      <c r="AC83" s="1946"/>
      <c r="AD83" s="1946"/>
      <c r="AE83" s="1946"/>
      <c r="AF83" s="1947"/>
      <c r="AG83" s="1948" t="str">
        <f t="shared" si="10"/>
        <v/>
      </c>
      <c r="AH83" s="1949"/>
      <c r="AI83" s="1949"/>
      <c r="AJ83" s="1949"/>
      <c r="AK83" s="1950"/>
      <c r="AL83" s="1951"/>
      <c r="AM83" s="1952"/>
      <c r="AN83" s="1952"/>
      <c r="AO83" s="1952"/>
      <c r="AP83" s="1952"/>
      <c r="AQ83" s="1953">
        <f t="shared" si="8"/>
        <v>0</v>
      </c>
      <c r="AR83" s="1953"/>
      <c r="AS83" s="1953"/>
      <c r="AT83" s="1954"/>
      <c r="AV83" s="537"/>
      <c r="AW83" s="537"/>
      <c r="AX83" s="537"/>
      <c r="AY83" s="537"/>
      <c r="AZ83" s="537"/>
      <c r="BA83" s="537"/>
      <c r="BB83" s="537"/>
      <c r="BC83" s="537"/>
      <c r="BD83" s="537"/>
      <c r="BE83" s="537"/>
      <c r="BF83" s="537"/>
      <c r="BG83" s="537"/>
      <c r="BH83" s="537"/>
      <c r="BI83" s="537"/>
      <c r="BJ83" s="537"/>
      <c r="BK83" s="537"/>
      <c r="BL83" s="537"/>
      <c r="BM83" s="537"/>
      <c r="BN83" s="537"/>
      <c r="BO83" s="537"/>
      <c r="BP83" s="537"/>
      <c r="BQ83" s="537"/>
      <c r="BR83" s="537"/>
      <c r="BS83" s="537"/>
      <c r="BT83" s="537"/>
      <c r="BU83" s="537"/>
      <c r="BV83" s="537"/>
      <c r="BW83" s="537"/>
      <c r="BX83" s="537"/>
      <c r="BY83" s="537"/>
      <c r="BZ83" s="537"/>
      <c r="CA83" s="537"/>
      <c r="CB83" s="537"/>
      <c r="CC83" s="537"/>
      <c r="CD83" s="537"/>
      <c r="CE83" s="537"/>
      <c r="CF83" s="537"/>
      <c r="CG83" s="537"/>
      <c r="CH83" s="537"/>
      <c r="CI83" s="537"/>
      <c r="CJ83" s="537"/>
      <c r="CK83" s="537"/>
      <c r="CL83" s="537"/>
      <c r="CM83" s="537"/>
      <c r="CN83" s="537"/>
      <c r="CO83" s="537"/>
      <c r="CP83" s="537"/>
      <c r="CQ83" s="537"/>
      <c r="CR83" s="537"/>
      <c r="CS83" s="537"/>
      <c r="CT83" s="537"/>
      <c r="CU83" s="537"/>
      <c r="CV83" s="537"/>
      <c r="CW83" s="537"/>
      <c r="CX83" s="537"/>
      <c r="CY83" s="537"/>
      <c r="CZ83" s="537"/>
      <c r="DA83" s="537"/>
      <c r="DB83" s="537"/>
      <c r="DC83" s="537"/>
      <c r="DD83" s="537"/>
      <c r="DE83" s="537"/>
      <c r="DF83" s="537"/>
      <c r="DG83" s="537"/>
      <c r="DH83" s="537"/>
      <c r="DI83" s="537"/>
      <c r="DJ83" s="537"/>
      <c r="DK83" s="537"/>
      <c r="DL83" s="537"/>
      <c r="DM83" s="537"/>
      <c r="DN83" s="537"/>
      <c r="DO83" s="537"/>
      <c r="DP83" s="537"/>
      <c r="DQ83" s="537"/>
      <c r="DR83" s="537"/>
      <c r="DS83" s="537"/>
      <c r="DT83" s="537"/>
      <c r="DU83" s="537"/>
      <c r="DV83" s="537"/>
      <c r="DW83" s="537"/>
      <c r="DX83" s="537"/>
      <c r="DY83" s="537"/>
      <c r="DZ83" s="537"/>
      <c r="EA83" s="537"/>
      <c r="EB83" s="537"/>
      <c r="EC83" s="537"/>
      <c r="ED83" s="537"/>
      <c r="EE83" s="537"/>
      <c r="EF83" s="537"/>
      <c r="EG83" s="537"/>
      <c r="EH83" s="537"/>
      <c r="EI83" s="537"/>
      <c r="EJ83" s="537"/>
      <c r="EK83" s="537"/>
      <c r="EL83" s="537"/>
      <c r="EM83" s="537"/>
      <c r="EN83" s="537"/>
      <c r="EO83" s="537"/>
      <c r="EP83" s="537"/>
      <c r="EQ83" s="537"/>
      <c r="ER83" s="537"/>
      <c r="ES83" s="537"/>
      <c r="ET83" s="537"/>
      <c r="EU83" s="537"/>
      <c r="EV83" s="537"/>
      <c r="EW83" s="537"/>
      <c r="EX83" s="537"/>
      <c r="EY83" s="537"/>
      <c r="EZ83" s="537"/>
      <c r="FA83" s="537"/>
      <c r="FB83" s="537"/>
      <c r="FC83" s="537"/>
      <c r="FD83" s="537"/>
      <c r="FE83" s="537"/>
      <c r="FF83" s="537"/>
      <c r="FG83" s="537"/>
      <c r="FH83" s="537"/>
      <c r="FI83" s="537"/>
      <c r="FJ83" s="537"/>
      <c r="FK83" s="537"/>
      <c r="FL83" s="537"/>
      <c r="FM83" s="537"/>
      <c r="FN83" s="537"/>
      <c r="FO83" s="537"/>
      <c r="FP83" s="537"/>
      <c r="FQ83" s="537"/>
      <c r="FR83" s="537"/>
      <c r="FS83" s="537"/>
      <c r="FT83" s="537"/>
      <c r="FU83" s="537"/>
      <c r="FV83" s="537"/>
      <c r="FW83" s="537"/>
      <c r="FX83" s="537"/>
      <c r="FY83" s="537"/>
      <c r="FZ83" s="537"/>
      <c r="GA83" s="537"/>
      <c r="GB83" s="537"/>
      <c r="GC83" s="537"/>
      <c r="GD83" s="537"/>
      <c r="GE83" s="537"/>
      <c r="GF83" s="537"/>
      <c r="GG83" s="537"/>
      <c r="GH83" s="537"/>
      <c r="GI83" s="537"/>
      <c r="GJ83" s="537"/>
      <c r="GK83" s="537"/>
      <c r="GL83" s="537"/>
      <c r="GM83" s="537"/>
      <c r="GN83" s="537"/>
      <c r="GO83" s="537"/>
      <c r="GP83" s="537"/>
      <c r="GQ83" s="537"/>
      <c r="GR83" s="537"/>
      <c r="GS83" s="537"/>
      <c r="GT83" s="537"/>
      <c r="GU83" s="537"/>
      <c r="GV83" s="537"/>
      <c r="GW83" s="537"/>
      <c r="GX83" s="537"/>
      <c r="GY83" s="537"/>
      <c r="GZ83" s="537"/>
      <c r="HA83" s="537"/>
      <c r="HB83" s="537"/>
      <c r="HC83" s="537"/>
      <c r="HD83" s="537"/>
      <c r="HE83" s="537"/>
      <c r="HF83" s="537"/>
      <c r="HG83" s="537"/>
      <c r="HH83" s="537"/>
      <c r="HI83" s="537"/>
      <c r="HJ83" s="537"/>
      <c r="HK83" s="537"/>
      <c r="HL83" s="537"/>
      <c r="HM83" s="537"/>
      <c r="HN83" s="537"/>
      <c r="HO83" s="537"/>
      <c r="HP83" s="537"/>
      <c r="HQ83" s="537"/>
      <c r="HR83" s="537"/>
      <c r="HS83" s="537"/>
      <c r="HT83" s="537"/>
      <c r="HU83" s="537"/>
      <c r="HV83" s="537"/>
      <c r="HW83" s="537"/>
      <c r="HX83" s="537"/>
      <c r="HY83" s="537"/>
      <c r="HZ83" s="537"/>
      <c r="IA83" s="537"/>
      <c r="IB83" s="537"/>
      <c r="IC83" s="537"/>
      <c r="ID83" s="537"/>
      <c r="IE83" s="537"/>
      <c r="IF83" s="537"/>
      <c r="IG83" s="537"/>
      <c r="IH83" s="537"/>
      <c r="II83" s="537"/>
      <c r="IJ83" s="537"/>
      <c r="IK83" s="537"/>
      <c r="IL83" s="537"/>
      <c r="IM83" s="537"/>
      <c r="IN83" s="537"/>
      <c r="IO83" s="537"/>
      <c r="IP83" s="537"/>
      <c r="IQ83" s="537"/>
      <c r="IR83" s="537"/>
      <c r="IT83" s="984">
        <f t="shared" si="9"/>
        <v>0</v>
      </c>
    </row>
    <row r="84" spans="1:254" ht="13.8" hidden="1">
      <c r="A84" s="882" t="str">
        <f t="shared" si="6"/>
        <v/>
      </c>
      <c r="B84" s="1955">
        <f>'VERİ GİRİŞİ'!A123</f>
        <v>0</v>
      </c>
      <c r="C84" s="1955"/>
      <c r="D84" s="1955"/>
      <c r="E84" s="1956">
        <f>'VERİ GİRİŞİ'!B123</f>
        <v>0</v>
      </c>
      <c r="F84" s="1956"/>
      <c r="G84" s="1956"/>
      <c r="H84" s="1956"/>
      <c r="I84" s="1956"/>
      <c r="J84" s="1956"/>
      <c r="K84" s="1956"/>
      <c r="L84" s="1956"/>
      <c r="M84" s="1956"/>
      <c r="N84" s="1956"/>
      <c r="O84" s="1956"/>
      <c r="P84" s="1956"/>
      <c r="Q84" s="1956"/>
      <c r="R84" s="1957">
        <f>'VERİ GİRİŞİ'!J123</f>
        <v>0</v>
      </c>
      <c r="S84" s="1957"/>
      <c r="T84" s="1957"/>
      <c r="U84" s="1958"/>
      <c r="V84" s="1954">
        <f>'VERİ GİRİŞİ'!K123</f>
        <v>0</v>
      </c>
      <c r="W84" s="1956"/>
      <c r="X84" s="1956"/>
      <c r="Y84" s="1956"/>
      <c r="Z84" s="1956"/>
      <c r="AA84" s="1945">
        <f t="shared" si="7"/>
        <v>0</v>
      </c>
      <c r="AB84" s="1946"/>
      <c r="AC84" s="1946"/>
      <c r="AD84" s="1946"/>
      <c r="AE84" s="1946"/>
      <c r="AF84" s="1947"/>
      <c r="AG84" s="1948" t="str">
        <f t="shared" si="10"/>
        <v/>
      </c>
      <c r="AH84" s="1949"/>
      <c r="AI84" s="1949"/>
      <c r="AJ84" s="1949"/>
      <c r="AK84" s="1950"/>
      <c r="AL84" s="1951"/>
      <c r="AM84" s="1952"/>
      <c r="AN84" s="1952"/>
      <c r="AO84" s="1952"/>
      <c r="AP84" s="1952"/>
      <c r="AQ84" s="1953">
        <f t="shared" si="8"/>
        <v>0</v>
      </c>
      <c r="AR84" s="1953"/>
      <c r="AS84" s="1953"/>
      <c r="AT84" s="1954"/>
      <c r="AV84" s="537"/>
      <c r="AW84" s="537"/>
      <c r="AX84" s="537"/>
      <c r="AY84" s="537"/>
      <c r="AZ84" s="537"/>
      <c r="BA84" s="537"/>
      <c r="BB84" s="537"/>
      <c r="BC84" s="537"/>
      <c r="BD84" s="537"/>
      <c r="BE84" s="537"/>
      <c r="BF84" s="537"/>
      <c r="BG84" s="537"/>
      <c r="BH84" s="537"/>
      <c r="BI84" s="537"/>
      <c r="BJ84" s="537"/>
      <c r="BK84" s="537"/>
      <c r="BL84" s="537"/>
      <c r="BM84" s="537"/>
      <c r="BN84" s="537"/>
      <c r="BO84" s="537"/>
      <c r="BP84" s="537"/>
      <c r="BQ84" s="537"/>
      <c r="BR84" s="537"/>
      <c r="BS84" s="537"/>
      <c r="BT84" s="537"/>
      <c r="BU84" s="537"/>
      <c r="BV84" s="537"/>
      <c r="BW84" s="537"/>
      <c r="BX84" s="537"/>
      <c r="BY84" s="537"/>
      <c r="BZ84" s="537"/>
      <c r="CA84" s="537"/>
      <c r="CB84" s="537"/>
      <c r="CC84" s="537"/>
      <c r="CD84" s="537"/>
      <c r="CE84" s="537"/>
      <c r="CF84" s="537"/>
      <c r="CG84" s="537"/>
      <c r="CH84" s="537"/>
      <c r="CI84" s="537"/>
      <c r="CJ84" s="537"/>
      <c r="CK84" s="537"/>
      <c r="CL84" s="537"/>
      <c r="CM84" s="537"/>
      <c r="CN84" s="537"/>
      <c r="CO84" s="537"/>
      <c r="CP84" s="537"/>
      <c r="CQ84" s="537"/>
      <c r="CR84" s="537"/>
      <c r="CS84" s="537"/>
      <c r="CT84" s="537"/>
      <c r="CU84" s="537"/>
      <c r="CV84" s="537"/>
      <c r="CW84" s="537"/>
      <c r="CX84" s="537"/>
      <c r="CY84" s="537"/>
      <c r="CZ84" s="537"/>
      <c r="DA84" s="537"/>
      <c r="DB84" s="537"/>
      <c r="DC84" s="537"/>
      <c r="DD84" s="537"/>
      <c r="DE84" s="537"/>
      <c r="DF84" s="537"/>
      <c r="DG84" s="537"/>
      <c r="DH84" s="537"/>
      <c r="DI84" s="537"/>
      <c r="DJ84" s="537"/>
      <c r="DK84" s="537"/>
      <c r="DL84" s="537"/>
      <c r="DM84" s="537"/>
      <c r="DN84" s="537"/>
      <c r="DO84" s="537"/>
      <c r="DP84" s="537"/>
      <c r="DQ84" s="537"/>
      <c r="DR84" s="537"/>
      <c r="DS84" s="537"/>
      <c r="DT84" s="537"/>
      <c r="DU84" s="537"/>
      <c r="DV84" s="537"/>
      <c r="DW84" s="537"/>
      <c r="DX84" s="537"/>
      <c r="DY84" s="537"/>
      <c r="DZ84" s="537"/>
      <c r="EA84" s="537"/>
      <c r="EB84" s="537"/>
      <c r="EC84" s="537"/>
      <c r="ED84" s="537"/>
      <c r="EE84" s="537"/>
      <c r="EF84" s="537"/>
      <c r="EG84" s="537"/>
      <c r="EH84" s="537"/>
      <c r="EI84" s="537"/>
      <c r="EJ84" s="537"/>
      <c r="EK84" s="537"/>
      <c r="EL84" s="537"/>
      <c r="EM84" s="537"/>
      <c r="EN84" s="537"/>
      <c r="EO84" s="537"/>
      <c r="EP84" s="537"/>
      <c r="EQ84" s="537"/>
      <c r="ER84" s="537"/>
      <c r="ES84" s="537"/>
      <c r="ET84" s="537"/>
      <c r="EU84" s="537"/>
      <c r="EV84" s="537"/>
      <c r="EW84" s="537"/>
      <c r="EX84" s="537"/>
      <c r="EY84" s="537"/>
      <c r="EZ84" s="537"/>
      <c r="FA84" s="537"/>
      <c r="FB84" s="537"/>
      <c r="FC84" s="537"/>
      <c r="FD84" s="537"/>
      <c r="FE84" s="537"/>
      <c r="FF84" s="537"/>
      <c r="FG84" s="537"/>
      <c r="FH84" s="537"/>
      <c r="FI84" s="537"/>
      <c r="FJ84" s="537"/>
      <c r="FK84" s="537"/>
      <c r="FL84" s="537"/>
      <c r="FM84" s="537"/>
      <c r="FN84" s="537"/>
      <c r="FO84" s="537"/>
      <c r="FP84" s="537"/>
      <c r="FQ84" s="537"/>
      <c r="FR84" s="537"/>
      <c r="FS84" s="537"/>
      <c r="FT84" s="537"/>
      <c r="FU84" s="537"/>
      <c r="FV84" s="537"/>
      <c r="FW84" s="537"/>
      <c r="FX84" s="537"/>
      <c r="FY84" s="537"/>
      <c r="FZ84" s="537"/>
      <c r="GA84" s="537"/>
      <c r="GB84" s="537"/>
      <c r="GC84" s="537"/>
      <c r="GD84" s="537"/>
      <c r="GE84" s="537"/>
      <c r="GF84" s="537"/>
      <c r="GG84" s="537"/>
      <c r="GH84" s="537"/>
      <c r="GI84" s="537"/>
      <c r="GJ84" s="537"/>
      <c r="GK84" s="537"/>
      <c r="GL84" s="537"/>
      <c r="GM84" s="537"/>
      <c r="GN84" s="537"/>
      <c r="GO84" s="537"/>
      <c r="GP84" s="537"/>
      <c r="GQ84" s="537"/>
      <c r="GR84" s="537"/>
      <c r="GS84" s="537"/>
      <c r="GT84" s="537"/>
      <c r="GU84" s="537"/>
      <c r="GV84" s="537"/>
      <c r="GW84" s="537"/>
      <c r="GX84" s="537"/>
      <c r="GY84" s="537"/>
      <c r="GZ84" s="537"/>
      <c r="HA84" s="537"/>
      <c r="HB84" s="537"/>
      <c r="HC84" s="537"/>
      <c r="HD84" s="537"/>
      <c r="HE84" s="537"/>
      <c r="HF84" s="537"/>
      <c r="HG84" s="537"/>
      <c r="HH84" s="537"/>
      <c r="HI84" s="537"/>
      <c r="HJ84" s="537"/>
      <c r="HK84" s="537"/>
      <c r="HL84" s="537"/>
      <c r="HM84" s="537"/>
      <c r="HN84" s="537"/>
      <c r="HO84" s="537"/>
      <c r="HP84" s="537"/>
      <c r="HQ84" s="537"/>
      <c r="HR84" s="537"/>
      <c r="HS84" s="537"/>
      <c r="HT84" s="537"/>
      <c r="HU84" s="537"/>
      <c r="HV84" s="537"/>
      <c r="HW84" s="537"/>
      <c r="HX84" s="537"/>
      <c r="HY84" s="537"/>
      <c r="HZ84" s="537"/>
      <c r="IA84" s="537"/>
      <c r="IB84" s="537"/>
      <c r="IC84" s="537"/>
      <c r="ID84" s="537"/>
      <c r="IE84" s="537"/>
      <c r="IF84" s="537"/>
      <c r="IG84" s="537"/>
      <c r="IH84" s="537"/>
      <c r="II84" s="537"/>
      <c r="IJ84" s="537"/>
      <c r="IK84" s="537"/>
      <c r="IL84" s="537"/>
      <c r="IM84" s="537"/>
      <c r="IN84" s="537"/>
      <c r="IO84" s="537"/>
      <c r="IP84" s="537"/>
      <c r="IQ84" s="537"/>
      <c r="IR84" s="537"/>
      <c r="IT84" s="984">
        <f t="shared" si="9"/>
        <v>0</v>
      </c>
    </row>
    <row r="85" spans="1:254" ht="13.8" hidden="1">
      <c r="A85" s="882" t="str">
        <f t="shared" si="6"/>
        <v/>
      </c>
      <c r="B85" s="1955">
        <f>'VERİ GİRİŞİ'!A124</f>
        <v>0</v>
      </c>
      <c r="C85" s="1955"/>
      <c r="D85" s="1955"/>
      <c r="E85" s="1956">
        <f>'VERİ GİRİŞİ'!B124</f>
        <v>0</v>
      </c>
      <c r="F85" s="1956"/>
      <c r="G85" s="1956"/>
      <c r="H85" s="1956"/>
      <c r="I85" s="1956"/>
      <c r="J85" s="1956"/>
      <c r="K85" s="1956"/>
      <c r="L85" s="1956"/>
      <c r="M85" s="1956"/>
      <c r="N85" s="1956"/>
      <c r="O85" s="1956"/>
      <c r="P85" s="1956"/>
      <c r="Q85" s="1956"/>
      <c r="R85" s="1957">
        <f>'VERİ GİRİŞİ'!J124</f>
        <v>0</v>
      </c>
      <c r="S85" s="1957"/>
      <c r="T85" s="1957"/>
      <c r="U85" s="1958"/>
      <c r="V85" s="1954">
        <f>'VERİ GİRİŞİ'!K124</f>
        <v>0</v>
      </c>
      <c r="W85" s="1956"/>
      <c r="X85" s="1956"/>
      <c r="Y85" s="1956"/>
      <c r="Z85" s="1956"/>
      <c r="AA85" s="1945">
        <f t="shared" si="7"/>
        <v>0</v>
      </c>
      <c r="AB85" s="1946"/>
      <c r="AC85" s="1946"/>
      <c r="AD85" s="1946"/>
      <c r="AE85" s="1946"/>
      <c r="AF85" s="1947"/>
      <c r="AG85" s="1948" t="str">
        <f t="shared" si="10"/>
        <v/>
      </c>
      <c r="AH85" s="1949"/>
      <c r="AI85" s="1949"/>
      <c r="AJ85" s="1949"/>
      <c r="AK85" s="1950"/>
      <c r="AL85" s="1951"/>
      <c r="AM85" s="1952"/>
      <c r="AN85" s="1952"/>
      <c r="AO85" s="1952"/>
      <c r="AP85" s="1952"/>
      <c r="AQ85" s="1953">
        <f t="shared" si="8"/>
        <v>0</v>
      </c>
      <c r="AR85" s="1953"/>
      <c r="AS85" s="1953"/>
      <c r="AT85" s="1954"/>
      <c r="AV85" s="537"/>
      <c r="AW85" s="537"/>
      <c r="AX85" s="537"/>
      <c r="AY85" s="537"/>
      <c r="AZ85" s="537"/>
      <c r="BA85" s="537"/>
      <c r="BB85" s="537"/>
      <c r="BC85" s="537"/>
      <c r="BD85" s="537"/>
      <c r="BE85" s="537"/>
      <c r="BF85" s="537"/>
      <c r="BG85" s="537"/>
      <c r="BH85" s="537"/>
      <c r="BI85" s="537"/>
      <c r="BJ85" s="537"/>
      <c r="BK85" s="537"/>
      <c r="BL85" s="537"/>
      <c r="BM85" s="537"/>
      <c r="BN85" s="537"/>
      <c r="BO85" s="537"/>
      <c r="BP85" s="537"/>
      <c r="BQ85" s="537"/>
      <c r="BR85" s="537"/>
      <c r="BS85" s="537"/>
      <c r="BT85" s="537"/>
      <c r="BU85" s="537"/>
      <c r="BV85" s="537"/>
      <c r="BW85" s="537"/>
      <c r="BX85" s="537"/>
      <c r="BY85" s="537"/>
      <c r="BZ85" s="537"/>
      <c r="CA85" s="537"/>
      <c r="CB85" s="537"/>
      <c r="CC85" s="537"/>
      <c r="CD85" s="537"/>
      <c r="CE85" s="537"/>
      <c r="CF85" s="537"/>
      <c r="CG85" s="537"/>
      <c r="CH85" s="537"/>
      <c r="CI85" s="537"/>
      <c r="CJ85" s="537"/>
      <c r="CK85" s="537"/>
      <c r="CL85" s="537"/>
      <c r="CM85" s="537"/>
      <c r="CN85" s="537"/>
      <c r="CO85" s="537"/>
      <c r="CP85" s="537"/>
      <c r="CQ85" s="537"/>
      <c r="CR85" s="537"/>
      <c r="CS85" s="537"/>
      <c r="CT85" s="537"/>
      <c r="CU85" s="537"/>
      <c r="CV85" s="537"/>
      <c r="CW85" s="537"/>
      <c r="CX85" s="537"/>
      <c r="CY85" s="537"/>
      <c r="CZ85" s="537"/>
      <c r="DA85" s="537"/>
      <c r="DB85" s="537"/>
      <c r="DC85" s="537"/>
      <c r="DD85" s="537"/>
      <c r="DE85" s="537"/>
      <c r="DF85" s="537"/>
      <c r="DG85" s="537"/>
      <c r="DH85" s="537"/>
      <c r="DI85" s="537"/>
      <c r="DJ85" s="537"/>
      <c r="DK85" s="537"/>
      <c r="DL85" s="537"/>
      <c r="DM85" s="537"/>
      <c r="DN85" s="537"/>
      <c r="DO85" s="537"/>
      <c r="DP85" s="537"/>
      <c r="DQ85" s="537"/>
      <c r="DR85" s="537"/>
      <c r="DS85" s="537"/>
      <c r="DT85" s="537"/>
      <c r="DU85" s="537"/>
      <c r="DV85" s="537"/>
      <c r="DW85" s="537"/>
      <c r="DX85" s="537"/>
      <c r="DY85" s="537"/>
      <c r="DZ85" s="537"/>
      <c r="EA85" s="537"/>
      <c r="EB85" s="537"/>
      <c r="EC85" s="537"/>
      <c r="ED85" s="537"/>
      <c r="EE85" s="537"/>
      <c r="EF85" s="537"/>
      <c r="EG85" s="537"/>
      <c r="EH85" s="537"/>
      <c r="EI85" s="537"/>
      <c r="EJ85" s="537"/>
      <c r="EK85" s="537"/>
      <c r="EL85" s="537"/>
      <c r="EM85" s="537"/>
      <c r="EN85" s="537"/>
      <c r="EO85" s="537"/>
      <c r="EP85" s="537"/>
      <c r="EQ85" s="537"/>
      <c r="ER85" s="537"/>
      <c r="ES85" s="537"/>
      <c r="ET85" s="537"/>
      <c r="EU85" s="537"/>
      <c r="EV85" s="537"/>
      <c r="EW85" s="537"/>
      <c r="EX85" s="537"/>
      <c r="EY85" s="537"/>
      <c r="EZ85" s="537"/>
      <c r="FA85" s="537"/>
      <c r="FB85" s="537"/>
      <c r="FC85" s="537"/>
      <c r="FD85" s="537"/>
      <c r="FE85" s="537"/>
      <c r="FF85" s="537"/>
      <c r="FG85" s="537"/>
      <c r="FH85" s="537"/>
      <c r="FI85" s="537"/>
      <c r="FJ85" s="537"/>
      <c r="FK85" s="537"/>
      <c r="FL85" s="537"/>
      <c r="FM85" s="537"/>
      <c r="FN85" s="537"/>
      <c r="FO85" s="537"/>
      <c r="FP85" s="537"/>
      <c r="FQ85" s="537"/>
      <c r="FR85" s="537"/>
      <c r="FS85" s="537"/>
      <c r="FT85" s="537"/>
      <c r="FU85" s="537"/>
      <c r="FV85" s="537"/>
      <c r="FW85" s="537"/>
      <c r="FX85" s="537"/>
      <c r="FY85" s="537"/>
      <c r="FZ85" s="537"/>
      <c r="GA85" s="537"/>
      <c r="GB85" s="537"/>
      <c r="GC85" s="537"/>
      <c r="GD85" s="537"/>
      <c r="GE85" s="537"/>
      <c r="GF85" s="537"/>
      <c r="GG85" s="537"/>
      <c r="GH85" s="537"/>
      <c r="GI85" s="537"/>
      <c r="GJ85" s="537"/>
      <c r="GK85" s="537"/>
      <c r="GL85" s="537"/>
      <c r="GM85" s="537"/>
      <c r="GN85" s="537"/>
      <c r="GO85" s="537"/>
      <c r="GP85" s="537"/>
      <c r="GQ85" s="537"/>
      <c r="GR85" s="537"/>
      <c r="GS85" s="537"/>
      <c r="GT85" s="537"/>
      <c r="GU85" s="537"/>
      <c r="GV85" s="537"/>
      <c r="GW85" s="537"/>
      <c r="GX85" s="537"/>
      <c r="GY85" s="537"/>
      <c r="GZ85" s="537"/>
      <c r="HA85" s="537"/>
      <c r="HB85" s="537"/>
      <c r="HC85" s="537"/>
      <c r="HD85" s="537"/>
      <c r="HE85" s="537"/>
      <c r="HF85" s="537"/>
      <c r="HG85" s="537"/>
      <c r="HH85" s="537"/>
      <c r="HI85" s="537"/>
      <c r="HJ85" s="537"/>
      <c r="HK85" s="537"/>
      <c r="HL85" s="537"/>
      <c r="HM85" s="537"/>
      <c r="HN85" s="537"/>
      <c r="HO85" s="537"/>
      <c r="HP85" s="537"/>
      <c r="HQ85" s="537"/>
      <c r="HR85" s="537"/>
      <c r="HS85" s="537"/>
      <c r="HT85" s="537"/>
      <c r="HU85" s="537"/>
      <c r="HV85" s="537"/>
      <c r="HW85" s="537"/>
      <c r="HX85" s="537"/>
      <c r="HY85" s="537"/>
      <c r="HZ85" s="537"/>
      <c r="IA85" s="537"/>
      <c r="IB85" s="537"/>
      <c r="IC85" s="537"/>
      <c r="ID85" s="537"/>
      <c r="IE85" s="537"/>
      <c r="IF85" s="537"/>
      <c r="IG85" s="537"/>
      <c r="IH85" s="537"/>
      <c r="II85" s="537"/>
      <c r="IJ85" s="537"/>
      <c r="IK85" s="537"/>
      <c r="IL85" s="537"/>
      <c r="IM85" s="537"/>
      <c r="IN85" s="537"/>
      <c r="IO85" s="537"/>
      <c r="IP85" s="537"/>
      <c r="IQ85" s="537"/>
      <c r="IR85" s="537"/>
      <c r="IT85" s="984">
        <f t="shared" si="9"/>
        <v>0</v>
      </c>
    </row>
    <row r="86" spans="1:254" ht="13.8" hidden="1">
      <c r="A86" s="882" t="str">
        <f t="shared" si="6"/>
        <v/>
      </c>
      <c r="B86" s="1955">
        <f>'VERİ GİRİŞİ'!A125</f>
        <v>0</v>
      </c>
      <c r="C86" s="1955"/>
      <c r="D86" s="1955"/>
      <c r="E86" s="1956">
        <f>'VERİ GİRİŞİ'!B125</f>
        <v>0</v>
      </c>
      <c r="F86" s="1956"/>
      <c r="G86" s="1956"/>
      <c r="H86" s="1956"/>
      <c r="I86" s="1956"/>
      <c r="J86" s="1956"/>
      <c r="K86" s="1956"/>
      <c r="L86" s="1956"/>
      <c r="M86" s="1956"/>
      <c r="N86" s="1956"/>
      <c r="O86" s="1956"/>
      <c r="P86" s="1956"/>
      <c r="Q86" s="1956"/>
      <c r="R86" s="1957">
        <f>'VERİ GİRİŞİ'!J125</f>
        <v>0</v>
      </c>
      <c r="S86" s="1957"/>
      <c r="T86" s="1957"/>
      <c r="U86" s="1958"/>
      <c r="V86" s="1954">
        <f>'VERİ GİRİŞİ'!K125</f>
        <v>0</v>
      </c>
      <c r="W86" s="1956"/>
      <c r="X86" s="1956"/>
      <c r="Y86" s="1956"/>
      <c r="Z86" s="1956"/>
      <c r="AA86" s="1945">
        <f t="shared" si="7"/>
        <v>0</v>
      </c>
      <c r="AB86" s="1946"/>
      <c r="AC86" s="1946"/>
      <c r="AD86" s="1946"/>
      <c r="AE86" s="1946"/>
      <c r="AF86" s="1947"/>
      <c r="AG86" s="1948" t="str">
        <f t="shared" si="10"/>
        <v/>
      </c>
      <c r="AH86" s="1949"/>
      <c r="AI86" s="1949"/>
      <c r="AJ86" s="1949"/>
      <c r="AK86" s="1950"/>
      <c r="AL86" s="1951"/>
      <c r="AM86" s="1952"/>
      <c r="AN86" s="1952"/>
      <c r="AO86" s="1952"/>
      <c r="AP86" s="1952"/>
      <c r="AQ86" s="1953">
        <f t="shared" si="8"/>
        <v>0</v>
      </c>
      <c r="AR86" s="1953"/>
      <c r="AS86" s="1953"/>
      <c r="AT86" s="1954"/>
      <c r="AV86" s="537"/>
      <c r="AW86" s="537"/>
      <c r="AX86" s="537"/>
      <c r="AY86" s="537"/>
      <c r="AZ86" s="537"/>
      <c r="BA86" s="537"/>
      <c r="BB86" s="537"/>
      <c r="BC86" s="537"/>
      <c r="BD86" s="537"/>
      <c r="BE86" s="537"/>
      <c r="BF86" s="537"/>
      <c r="BG86" s="537"/>
      <c r="BH86" s="537"/>
      <c r="BI86" s="537"/>
      <c r="BJ86" s="537"/>
      <c r="BK86" s="537"/>
      <c r="BL86" s="537"/>
      <c r="BM86" s="537"/>
      <c r="BN86" s="537"/>
      <c r="BO86" s="537"/>
      <c r="BP86" s="537"/>
      <c r="BQ86" s="537"/>
      <c r="BR86" s="537"/>
      <c r="BS86" s="537"/>
      <c r="BT86" s="537"/>
      <c r="BU86" s="537"/>
      <c r="BV86" s="537"/>
      <c r="BW86" s="537"/>
      <c r="BX86" s="537"/>
      <c r="BY86" s="537"/>
      <c r="BZ86" s="537"/>
      <c r="CA86" s="537"/>
      <c r="CB86" s="537"/>
      <c r="CC86" s="537"/>
      <c r="CD86" s="537"/>
      <c r="CE86" s="537"/>
      <c r="CF86" s="537"/>
      <c r="CG86" s="537"/>
      <c r="CH86" s="537"/>
      <c r="CI86" s="537"/>
      <c r="CJ86" s="537"/>
      <c r="CK86" s="537"/>
      <c r="CL86" s="537"/>
      <c r="CM86" s="537"/>
      <c r="CN86" s="537"/>
      <c r="CO86" s="537"/>
      <c r="CP86" s="537"/>
      <c r="CQ86" s="537"/>
      <c r="CR86" s="537"/>
      <c r="CS86" s="537"/>
      <c r="CT86" s="537"/>
      <c r="CU86" s="537"/>
      <c r="CV86" s="537"/>
      <c r="CW86" s="537"/>
      <c r="CX86" s="537"/>
      <c r="CY86" s="537"/>
      <c r="CZ86" s="537"/>
      <c r="DA86" s="537"/>
      <c r="DB86" s="537"/>
      <c r="DC86" s="537"/>
      <c r="DD86" s="537"/>
      <c r="DE86" s="537"/>
      <c r="DF86" s="537"/>
      <c r="DG86" s="537"/>
      <c r="DH86" s="537"/>
      <c r="DI86" s="537"/>
      <c r="DJ86" s="537"/>
      <c r="DK86" s="537"/>
      <c r="DL86" s="537"/>
      <c r="DM86" s="537"/>
      <c r="DN86" s="537"/>
      <c r="DO86" s="537"/>
      <c r="DP86" s="537"/>
      <c r="DQ86" s="537"/>
      <c r="DR86" s="537"/>
      <c r="DS86" s="537"/>
      <c r="DT86" s="537"/>
      <c r="DU86" s="537"/>
      <c r="DV86" s="537"/>
      <c r="DW86" s="537"/>
      <c r="DX86" s="537"/>
      <c r="DY86" s="537"/>
      <c r="DZ86" s="537"/>
      <c r="EA86" s="537"/>
      <c r="EB86" s="537"/>
      <c r="EC86" s="537"/>
      <c r="ED86" s="537"/>
      <c r="EE86" s="537"/>
      <c r="EF86" s="537"/>
      <c r="EG86" s="537"/>
      <c r="EH86" s="537"/>
      <c r="EI86" s="537"/>
      <c r="EJ86" s="537"/>
      <c r="EK86" s="537"/>
      <c r="EL86" s="537"/>
      <c r="EM86" s="537"/>
      <c r="EN86" s="537"/>
      <c r="EO86" s="537"/>
      <c r="EP86" s="537"/>
      <c r="EQ86" s="537"/>
      <c r="ER86" s="537"/>
      <c r="ES86" s="537"/>
      <c r="ET86" s="537"/>
      <c r="EU86" s="537"/>
      <c r="EV86" s="537"/>
      <c r="EW86" s="537"/>
      <c r="EX86" s="537"/>
      <c r="EY86" s="537"/>
      <c r="EZ86" s="537"/>
      <c r="FA86" s="537"/>
      <c r="FB86" s="537"/>
      <c r="FC86" s="537"/>
      <c r="FD86" s="537"/>
      <c r="FE86" s="537"/>
      <c r="FF86" s="537"/>
      <c r="FG86" s="537"/>
      <c r="FH86" s="537"/>
      <c r="FI86" s="537"/>
      <c r="FJ86" s="537"/>
      <c r="FK86" s="537"/>
      <c r="FL86" s="537"/>
      <c r="FM86" s="537"/>
      <c r="FN86" s="537"/>
      <c r="FO86" s="537"/>
      <c r="FP86" s="537"/>
      <c r="FQ86" s="537"/>
      <c r="FR86" s="537"/>
      <c r="FS86" s="537"/>
      <c r="FT86" s="537"/>
      <c r="FU86" s="537"/>
      <c r="FV86" s="537"/>
      <c r="FW86" s="537"/>
      <c r="FX86" s="537"/>
      <c r="FY86" s="537"/>
      <c r="FZ86" s="537"/>
      <c r="GA86" s="537"/>
      <c r="GB86" s="537"/>
      <c r="GC86" s="537"/>
      <c r="GD86" s="537"/>
      <c r="GE86" s="537"/>
      <c r="GF86" s="537"/>
      <c r="GG86" s="537"/>
      <c r="GH86" s="537"/>
      <c r="GI86" s="537"/>
      <c r="GJ86" s="537"/>
      <c r="GK86" s="537"/>
      <c r="GL86" s="537"/>
      <c r="GM86" s="537"/>
      <c r="GN86" s="537"/>
      <c r="GO86" s="537"/>
      <c r="GP86" s="537"/>
      <c r="GQ86" s="537"/>
      <c r="GR86" s="537"/>
      <c r="GS86" s="537"/>
      <c r="GT86" s="537"/>
      <c r="GU86" s="537"/>
      <c r="GV86" s="537"/>
      <c r="GW86" s="537"/>
      <c r="GX86" s="537"/>
      <c r="GY86" s="537"/>
      <c r="GZ86" s="537"/>
      <c r="HA86" s="537"/>
      <c r="HB86" s="537"/>
      <c r="HC86" s="537"/>
      <c r="HD86" s="537"/>
      <c r="HE86" s="537"/>
      <c r="HF86" s="537"/>
      <c r="HG86" s="537"/>
      <c r="HH86" s="537"/>
      <c r="HI86" s="537"/>
      <c r="HJ86" s="537"/>
      <c r="HK86" s="537"/>
      <c r="HL86" s="537"/>
      <c r="HM86" s="537"/>
      <c r="HN86" s="537"/>
      <c r="HO86" s="537"/>
      <c r="HP86" s="537"/>
      <c r="HQ86" s="537"/>
      <c r="HR86" s="537"/>
      <c r="HS86" s="537"/>
      <c r="HT86" s="537"/>
      <c r="HU86" s="537"/>
      <c r="HV86" s="537"/>
      <c r="HW86" s="537"/>
      <c r="HX86" s="537"/>
      <c r="HY86" s="537"/>
      <c r="HZ86" s="537"/>
      <c r="IA86" s="537"/>
      <c r="IB86" s="537"/>
      <c r="IC86" s="537"/>
      <c r="ID86" s="537"/>
      <c r="IE86" s="537"/>
      <c r="IF86" s="537"/>
      <c r="IG86" s="537"/>
      <c r="IH86" s="537"/>
      <c r="II86" s="537"/>
      <c r="IJ86" s="537"/>
      <c r="IK86" s="537"/>
      <c r="IL86" s="537"/>
      <c r="IM86" s="537"/>
      <c r="IN86" s="537"/>
      <c r="IO86" s="537"/>
      <c r="IP86" s="537"/>
      <c r="IQ86" s="537"/>
      <c r="IR86" s="537"/>
      <c r="IT86" s="984">
        <f t="shared" si="9"/>
        <v>0</v>
      </c>
    </row>
    <row r="87" spans="1:254" ht="13.8" hidden="1">
      <c r="A87" s="882" t="str">
        <f t="shared" si="6"/>
        <v/>
      </c>
      <c r="B87" s="1955">
        <f>'VERİ GİRİŞİ'!A126</f>
        <v>0</v>
      </c>
      <c r="C87" s="1955"/>
      <c r="D87" s="1955"/>
      <c r="E87" s="1956">
        <f>'VERİ GİRİŞİ'!B126</f>
        <v>0</v>
      </c>
      <c r="F87" s="1956"/>
      <c r="G87" s="1956"/>
      <c r="H87" s="1956"/>
      <c r="I87" s="1956"/>
      <c r="J87" s="1956"/>
      <c r="K87" s="1956"/>
      <c r="L87" s="1956"/>
      <c r="M87" s="1956"/>
      <c r="N87" s="1956"/>
      <c r="O87" s="1956"/>
      <c r="P87" s="1956"/>
      <c r="Q87" s="1956"/>
      <c r="R87" s="1957">
        <f>'VERİ GİRİŞİ'!J126</f>
        <v>0</v>
      </c>
      <c r="S87" s="1957"/>
      <c r="T87" s="1957"/>
      <c r="U87" s="1958"/>
      <c r="V87" s="1954">
        <f>'VERİ GİRİŞİ'!K126</f>
        <v>0</v>
      </c>
      <c r="W87" s="1956"/>
      <c r="X87" s="1956"/>
      <c r="Y87" s="1956"/>
      <c r="Z87" s="1956"/>
      <c r="AA87" s="1945">
        <f t="shared" si="7"/>
        <v>0</v>
      </c>
      <c r="AB87" s="1946"/>
      <c r="AC87" s="1946"/>
      <c r="AD87" s="1946"/>
      <c r="AE87" s="1946"/>
      <c r="AF87" s="1947"/>
      <c r="AG87" s="1948" t="str">
        <f t="shared" si="10"/>
        <v/>
      </c>
      <c r="AH87" s="1949"/>
      <c r="AI87" s="1949"/>
      <c r="AJ87" s="1949"/>
      <c r="AK87" s="1950"/>
      <c r="AL87" s="1951"/>
      <c r="AM87" s="1952"/>
      <c r="AN87" s="1952"/>
      <c r="AO87" s="1952"/>
      <c r="AP87" s="1952"/>
      <c r="AQ87" s="1953">
        <f t="shared" si="8"/>
        <v>0</v>
      </c>
      <c r="AR87" s="1953"/>
      <c r="AS87" s="1953"/>
      <c r="AT87" s="1954"/>
      <c r="AV87" s="537"/>
      <c r="AW87" s="537"/>
      <c r="AX87" s="537"/>
      <c r="AY87" s="537"/>
      <c r="AZ87" s="537"/>
      <c r="BA87" s="537"/>
      <c r="BB87" s="537"/>
      <c r="BC87" s="537"/>
      <c r="BD87" s="537"/>
      <c r="BE87" s="537"/>
      <c r="BF87" s="537"/>
      <c r="BG87" s="537"/>
      <c r="BH87" s="537"/>
      <c r="BI87" s="537"/>
      <c r="BJ87" s="537"/>
      <c r="BK87" s="537"/>
      <c r="BL87" s="537"/>
      <c r="BM87" s="537"/>
      <c r="BN87" s="537"/>
      <c r="BO87" s="537"/>
      <c r="BP87" s="537"/>
      <c r="BQ87" s="537"/>
      <c r="BR87" s="537"/>
      <c r="BS87" s="537"/>
      <c r="BT87" s="537"/>
      <c r="BU87" s="537"/>
      <c r="BV87" s="537"/>
      <c r="BW87" s="537"/>
      <c r="BX87" s="537"/>
      <c r="BY87" s="537"/>
      <c r="BZ87" s="537"/>
      <c r="CA87" s="537"/>
      <c r="CB87" s="537"/>
      <c r="CC87" s="537"/>
      <c r="CD87" s="537"/>
      <c r="CE87" s="537"/>
      <c r="CF87" s="537"/>
      <c r="CG87" s="537"/>
      <c r="CH87" s="537"/>
      <c r="CI87" s="537"/>
      <c r="CJ87" s="537"/>
      <c r="CK87" s="537"/>
      <c r="CL87" s="537"/>
      <c r="CM87" s="537"/>
      <c r="CN87" s="537"/>
      <c r="CO87" s="537"/>
      <c r="CP87" s="537"/>
      <c r="CQ87" s="537"/>
      <c r="CR87" s="537"/>
      <c r="CS87" s="537"/>
      <c r="CT87" s="537"/>
      <c r="CU87" s="537"/>
      <c r="CV87" s="537"/>
      <c r="CW87" s="537"/>
      <c r="CX87" s="537"/>
      <c r="CY87" s="537"/>
      <c r="CZ87" s="537"/>
      <c r="DA87" s="537"/>
      <c r="DB87" s="537"/>
      <c r="DC87" s="537"/>
      <c r="DD87" s="537"/>
      <c r="DE87" s="537"/>
      <c r="DF87" s="537"/>
      <c r="DG87" s="537"/>
      <c r="DH87" s="537"/>
      <c r="DI87" s="537"/>
      <c r="DJ87" s="537"/>
      <c r="DK87" s="537"/>
      <c r="DL87" s="537"/>
      <c r="DM87" s="537"/>
      <c r="DN87" s="537"/>
      <c r="DO87" s="537"/>
      <c r="DP87" s="537"/>
      <c r="DQ87" s="537"/>
      <c r="DR87" s="537"/>
      <c r="DS87" s="537"/>
      <c r="DT87" s="537"/>
      <c r="DU87" s="537"/>
      <c r="DV87" s="537"/>
      <c r="DW87" s="537"/>
      <c r="DX87" s="537"/>
      <c r="DY87" s="537"/>
      <c r="DZ87" s="537"/>
      <c r="EA87" s="537"/>
      <c r="EB87" s="537"/>
      <c r="EC87" s="537"/>
      <c r="ED87" s="537"/>
      <c r="EE87" s="537"/>
      <c r="EF87" s="537"/>
      <c r="EG87" s="537"/>
      <c r="EH87" s="537"/>
      <c r="EI87" s="537"/>
      <c r="EJ87" s="537"/>
      <c r="EK87" s="537"/>
      <c r="EL87" s="537"/>
      <c r="EM87" s="537"/>
      <c r="EN87" s="537"/>
      <c r="EO87" s="537"/>
      <c r="EP87" s="537"/>
      <c r="EQ87" s="537"/>
      <c r="ER87" s="537"/>
      <c r="ES87" s="537"/>
      <c r="ET87" s="537"/>
      <c r="EU87" s="537"/>
      <c r="EV87" s="537"/>
      <c r="EW87" s="537"/>
      <c r="EX87" s="537"/>
      <c r="EY87" s="537"/>
      <c r="EZ87" s="537"/>
      <c r="FA87" s="537"/>
      <c r="FB87" s="537"/>
      <c r="FC87" s="537"/>
      <c r="FD87" s="537"/>
      <c r="FE87" s="537"/>
      <c r="FF87" s="537"/>
      <c r="FG87" s="537"/>
      <c r="FH87" s="537"/>
      <c r="FI87" s="537"/>
      <c r="FJ87" s="537"/>
      <c r="FK87" s="537"/>
      <c r="FL87" s="537"/>
      <c r="FM87" s="537"/>
      <c r="FN87" s="537"/>
      <c r="FO87" s="537"/>
      <c r="FP87" s="537"/>
      <c r="FQ87" s="537"/>
      <c r="FR87" s="537"/>
      <c r="FS87" s="537"/>
      <c r="FT87" s="537"/>
      <c r="FU87" s="537"/>
      <c r="FV87" s="537"/>
      <c r="FW87" s="537"/>
      <c r="FX87" s="537"/>
      <c r="FY87" s="537"/>
      <c r="FZ87" s="537"/>
      <c r="GA87" s="537"/>
      <c r="GB87" s="537"/>
      <c r="GC87" s="537"/>
      <c r="GD87" s="537"/>
      <c r="GE87" s="537"/>
      <c r="GF87" s="537"/>
      <c r="GG87" s="537"/>
      <c r="GH87" s="537"/>
      <c r="GI87" s="537"/>
      <c r="GJ87" s="537"/>
      <c r="GK87" s="537"/>
      <c r="GL87" s="537"/>
      <c r="GM87" s="537"/>
      <c r="GN87" s="537"/>
      <c r="GO87" s="537"/>
      <c r="GP87" s="537"/>
      <c r="GQ87" s="537"/>
      <c r="GR87" s="537"/>
      <c r="GS87" s="537"/>
      <c r="GT87" s="537"/>
      <c r="GU87" s="537"/>
      <c r="GV87" s="537"/>
      <c r="GW87" s="537"/>
      <c r="GX87" s="537"/>
      <c r="GY87" s="537"/>
      <c r="GZ87" s="537"/>
      <c r="HA87" s="537"/>
      <c r="HB87" s="537"/>
      <c r="HC87" s="537"/>
      <c r="HD87" s="537"/>
      <c r="HE87" s="537"/>
      <c r="HF87" s="537"/>
      <c r="HG87" s="537"/>
      <c r="HH87" s="537"/>
      <c r="HI87" s="537"/>
      <c r="HJ87" s="537"/>
      <c r="HK87" s="537"/>
      <c r="HL87" s="537"/>
      <c r="HM87" s="537"/>
      <c r="HN87" s="537"/>
      <c r="HO87" s="537"/>
      <c r="HP87" s="537"/>
      <c r="HQ87" s="537"/>
      <c r="HR87" s="537"/>
      <c r="HS87" s="537"/>
      <c r="HT87" s="537"/>
      <c r="HU87" s="537"/>
      <c r="HV87" s="537"/>
      <c r="HW87" s="537"/>
      <c r="HX87" s="537"/>
      <c r="HY87" s="537"/>
      <c r="HZ87" s="537"/>
      <c r="IA87" s="537"/>
      <c r="IB87" s="537"/>
      <c r="IC87" s="537"/>
      <c r="ID87" s="537"/>
      <c r="IE87" s="537"/>
      <c r="IF87" s="537"/>
      <c r="IG87" s="537"/>
      <c r="IH87" s="537"/>
      <c r="II87" s="537"/>
      <c r="IJ87" s="537"/>
      <c r="IK87" s="537"/>
      <c r="IL87" s="537"/>
      <c r="IM87" s="537"/>
      <c r="IN87" s="537"/>
      <c r="IO87" s="537"/>
      <c r="IP87" s="537"/>
      <c r="IQ87" s="537"/>
      <c r="IR87" s="537"/>
      <c r="IT87" s="984">
        <f t="shared" si="9"/>
        <v>0</v>
      </c>
    </row>
    <row r="88" spans="1:254" ht="13.8" hidden="1">
      <c r="A88" s="882" t="str">
        <f t="shared" si="6"/>
        <v/>
      </c>
      <c r="B88" s="1955">
        <f>'VERİ GİRİŞİ'!A127</f>
        <v>0</v>
      </c>
      <c r="C88" s="1955"/>
      <c r="D88" s="1955"/>
      <c r="E88" s="1956">
        <f>'VERİ GİRİŞİ'!B127</f>
        <v>0</v>
      </c>
      <c r="F88" s="1956"/>
      <c r="G88" s="1956"/>
      <c r="H88" s="1956"/>
      <c r="I88" s="1956"/>
      <c r="J88" s="1956"/>
      <c r="K88" s="1956"/>
      <c r="L88" s="1956"/>
      <c r="M88" s="1956"/>
      <c r="N88" s="1956"/>
      <c r="O88" s="1956"/>
      <c r="P88" s="1956"/>
      <c r="Q88" s="1956"/>
      <c r="R88" s="1957">
        <f>'VERİ GİRİŞİ'!J127</f>
        <v>0</v>
      </c>
      <c r="S88" s="1957"/>
      <c r="T88" s="1957"/>
      <c r="U88" s="1958"/>
      <c r="V88" s="1954">
        <f>'VERİ GİRİŞİ'!K127</f>
        <v>0</v>
      </c>
      <c r="W88" s="1956"/>
      <c r="X88" s="1956"/>
      <c r="Y88" s="1956"/>
      <c r="Z88" s="1956"/>
      <c r="AA88" s="1945">
        <f t="shared" si="7"/>
        <v>0</v>
      </c>
      <c r="AB88" s="1946"/>
      <c r="AC88" s="1946"/>
      <c r="AD88" s="1946"/>
      <c r="AE88" s="1946"/>
      <c r="AF88" s="1947"/>
      <c r="AG88" s="1948" t="str">
        <f t="shared" si="10"/>
        <v/>
      </c>
      <c r="AH88" s="1949"/>
      <c r="AI88" s="1949"/>
      <c r="AJ88" s="1949"/>
      <c r="AK88" s="1950"/>
      <c r="AL88" s="1951"/>
      <c r="AM88" s="1952"/>
      <c r="AN88" s="1952"/>
      <c r="AO88" s="1952"/>
      <c r="AP88" s="1952"/>
      <c r="AQ88" s="1953">
        <f t="shared" si="8"/>
        <v>0</v>
      </c>
      <c r="AR88" s="1953"/>
      <c r="AS88" s="1953"/>
      <c r="AT88" s="1954"/>
      <c r="AV88" s="537"/>
      <c r="AW88" s="537"/>
      <c r="AX88" s="537"/>
      <c r="AY88" s="537"/>
      <c r="AZ88" s="537"/>
      <c r="BA88" s="537"/>
      <c r="BB88" s="537"/>
      <c r="BC88" s="537"/>
      <c r="BD88" s="537"/>
      <c r="BE88" s="537"/>
      <c r="BF88" s="537"/>
      <c r="BG88" s="537"/>
      <c r="BH88" s="537"/>
      <c r="BI88" s="537"/>
      <c r="BJ88" s="537"/>
      <c r="BK88" s="537"/>
      <c r="BL88" s="537"/>
      <c r="BM88" s="537"/>
      <c r="BN88" s="537"/>
      <c r="BO88" s="537"/>
      <c r="BP88" s="537"/>
      <c r="BQ88" s="537"/>
      <c r="BR88" s="537"/>
      <c r="BS88" s="537"/>
      <c r="BT88" s="537"/>
      <c r="BU88" s="537"/>
      <c r="BV88" s="537"/>
      <c r="BW88" s="537"/>
      <c r="BX88" s="537"/>
      <c r="BY88" s="537"/>
      <c r="BZ88" s="537"/>
      <c r="CA88" s="537"/>
      <c r="CB88" s="537"/>
      <c r="CC88" s="537"/>
      <c r="CD88" s="537"/>
      <c r="CE88" s="537"/>
      <c r="CF88" s="537"/>
      <c r="CG88" s="537"/>
      <c r="CH88" s="537"/>
      <c r="CI88" s="537"/>
      <c r="CJ88" s="537"/>
      <c r="CK88" s="537"/>
      <c r="CL88" s="537"/>
      <c r="CM88" s="537"/>
      <c r="CN88" s="537"/>
      <c r="CO88" s="537"/>
      <c r="CP88" s="537"/>
      <c r="CQ88" s="537"/>
      <c r="CR88" s="537"/>
      <c r="CS88" s="537"/>
      <c r="CT88" s="537"/>
      <c r="CU88" s="537"/>
      <c r="CV88" s="537"/>
      <c r="CW88" s="537"/>
      <c r="CX88" s="537"/>
      <c r="CY88" s="537"/>
      <c r="CZ88" s="537"/>
      <c r="DA88" s="537"/>
      <c r="DB88" s="537"/>
      <c r="DC88" s="537"/>
      <c r="DD88" s="537"/>
      <c r="DE88" s="537"/>
      <c r="DF88" s="537"/>
      <c r="DG88" s="537"/>
      <c r="DH88" s="537"/>
      <c r="DI88" s="537"/>
      <c r="DJ88" s="537"/>
      <c r="DK88" s="537"/>
      <c r="DL88" s="537"/>
      <c r="DM88" s="537"/>
      <c r="DN88" s="537"/>
      <c r="DO88" s="537"/>
      <c r="DP88" s="537"/>
      <c r="DQ88" s="537"/>
      <c r="DR88" s="537"/>
      <c r="DS88" s="537"/>
      <c r="DT88" s="537"/>
      <c r="DU88" s="537"/>
      <c r="DV88" s="537"/>
      <c r="DW88" s="537"/>
      <c r="DX88" s="537"/>
      <c r="DY88" s="537"/>
      <c r="DZ88" s="537"/>
      <c r="EA88" s="537"/>
      <c r="EB88" s="537"/>
      <c r="EC88" s="537"/>
      <c r="ED88" s="537"/>
      <c r="EE88" s="537"/>
      <c r="EF88" s="537"/>
      <c r="EG88" s="537"/>
      <c r="EH88" s="537"/>
      <c r="EI88" s="537"/>
      <c r="EJ88" s="537"/>
      <c r="EK88" s="537"/>
      <c r="EL88" s="537"/>
      <c r="EM88" s="537"/>
      <c r="EN88" s="537"/>
      <c r="EO88" s="537"/>
      <c r="EP88" s="537"/>
      <c r="EQ88" s="537"/>
      <c r="ER88" s="537"/>
      <c r="ES88" s="537"/>
      <c r="ET88" s="537"/>
      <c r="EU88" s="537"/>
      <c r="EV88" s="537"/>
      <c r="EW88" s="537"/>
      <c r="EX88" s="537"/>
      <c r="EY88" s="537"/>
      <c r="EZ88" s="537"/>
      <c r="FA88" s="537"/>
      <c r="FB88" s="537"/>
      <c r="FC88" s="537"/>
      <c r="FD88" s="537"/>
      <c r="FE88" s="537"/>
      <c r="FF88" s="537"/>
      <c r="FG88" s="537"/>
      <c r="FH88" s="537"/>
      <c r="FI88" s="537"/>
      <c r="FJ88" s="537"/>
      <c r="FK88" s="537"/>
      <c r="FL88" s="537"/>
      <c r="FM88" s="537"/>
      <c r="FN88" s="537"/>
      <c r="FO88" s="537"/>
      <c r="FP88" s="537"/>
      <c r="FQ88" s="537"/>
      <c r="FR88" s="537"/>
      <c r="FS88" s="537"/>
      <c r="FT88" s="537"/>
      <c r="FU88" s="537"/>
      <c r="FV88" s="537"/>
      <c r="FW88" s="537"/>
      <c r="FX88" s="537"/>
      <c r="FY88" s="537"/>
      <c r="FZ88" s="537"/>
      <c r="GA88" s="537"/>
      <c r="GB88" s="537"/>
      <c r="GC88" s="537"/>
      <c r="GD88" s="537"/>
      <c r="GE88" s="537"/>
      <c r="GF88" s="537"/>
      <c r="GG88" s="537"/>
      <c r="GH88" s="537"/>
      <c r="GI88" s="537"/>
      <c r="GJ88" s="537"/>
      <c r="GK88" s="537"/>
      <c r="GL88" s="537"/>
      <c r="GM88" s="537"/>
      <c r="GN88" s="537"/>
      <c r="GO88" s="537"/>
      <c r="GP88" s="537"/>
      <c r="GQ88" s="537"/>
      <c r="GR88" s="537"/>
      <c r="GS88" s="537"/>
      <c r="GT88" s="537"/>
      <c r="GU88" s="537"/>
      <c r="GV88" s="537"/>
      <c r="GW88" s="537"/>
      <c r="GX88" s="537"/>
      <c r="GY88" s="537"/>
      <c r="GZ88" s="537"/>
      <c r="HA88" s="537"/>
      <c r="HB88" s="537"/>
      <c r="HC88" s="537"/>
      <c r="HD88" s="537"/>
      <c r="HE88" s="537"/>
      <c r="HF88" s="537"/>
      <c r="HG88" s="537"/>
      <c r="HH88" s="537"/>
      <c r="HI88" s="537"/>
      <c r="HJ88" s="537"/>
      <c r="HK88" s="537"/>
      <c r="HL88" s="537"/>
      <c r="HM88" s="537"/>
      <c r="HN88" s="537"/>
      <c r="HO88" s="537"/>
      <c r="HP88" s="537"/>
      <c r="HQ88" s="537"/>
      <c r="HR88" s="537"/>
      <c r="HS88" s="537"/>
      <c r="HT88" s="537"/>
      <c r="HU88" s="537"/>
      <c r="HV88" s="537"/>
      <c r="HW88" s="537"/>
      <c r="HX88" s="537"/>
      <c r="HY88" s="537"/>
      <c r="HZ88" s="537"/>
      <c r="IA88" s="537"/>
      <c r="IB88" s="537"/>
      <c r="IC88" s="537"/>
      <c r="ID88" s="537"/>
      <c r="IE88" s="537"/>
      <c r="IF88" s="537"/>
      <c r="IG88" s="537"/>
      <c r="IH88" s="537"/>
      <c r="II88" s="537"/>
      <c r="IJ88" s="537"/>
      <c r="IK88" s="537"/>
      <c r="IL88" s="537"/>
      <c r="IM88" s="537"/>
      <c r="IN88" s="537"/>
      <c r="IO88" s="537"/>
      <c r="IP88" s="537"/>
      <c r="IQ88" s="537"/>
      <c r="IR88" s="537"/>
      <c r="IT88" s="984">
        <f t="shared" si="9"/>
        <v>0</v>
      </c>
    </row>
    <row r="89" spans="1:254" ht="13.8" hidden="1">
      <c r="A89" s="882" t="str">
        <f t="shared" si="6"/>
        <v/>
      </c>
      <c r="B89" s="1955">
        <f>'VERİ GİRİŞİ'!A128</f>
        <v>0</v>
      </c>
      <c r="C89" s="1955"/>
      <c r="D89" s="1955"/>
      <c r="E89" s="1956">
        <f>'VERİ GİRİŞİ'!B128</f>
        <v>0</v>
      </c>
      <c r="F89" s="1956"/>
      <c r="G89" s="1956"/>
      <c r="H89" s="1956"/>
      <c r="I89" s="1956"/>
      <c r="J89" s="1956"/>
      <c r="K89" s="1956"/>
      <c r="L89" s="1956"/>
      <c r="M89" s="1956"/>
      <c r="N89" s="1956"/>
      <c r="O89" s="1956"/>
      <c r="P89" s="1956"/>
      <c r="Q89" s="1956"/>
      <c r="R89" s="1957">
        <f>'VERİ GİRİŞİ'!J128</f>
        <v>0</v>
      </c>
      <c r="S89" s="1957"/>
      <c r="T89" s="1957"/>
      <c r="U89" s="1958"/>
      <c r="V89" s="1954">
        <f>'VERİ GİRİŞİ'!K128</f>
        <v>0</v>
      </c>
      <c r="W89" s="1956"/>
      <c r="X89" s="1956"/>
      <c r="Y89" s="1956"/>
      <c r="Z89" s="1956"/>
      <c r="AA89" s="1945">
        <f t="shared" si="7"/>
        <v>0</v>
      </c>
      <c r="AB89" s="1946"/>
      <c r="AC89" s="1946"/>
      <c r="AD89" s="1946"/>
      <c r="AE89" s="1946"/>
      <c r="AF89" s="1947"/>
      <c r="AG89" s="1948" t="str">
        <f t="shared" si="10"/>
        <v/>
      </c>
      <c r="AH89" s="1949"/>
      <c r="AI89" s="1949"/>
      <c r="AJ89" s="1949"/>
      <c r="AK89" s="1950"/>
      <c r="AL89" s="1951"/>
      <c r="AM89" s="1952"/>
      <c r="AN89" s="1952"/>
      <c r="AO89" s="1952"/>
      <c r="AP89" s="1952"/>
      <c r="AQ89" s="1953">
        <f t="shared" si="8"/>
        <v>0</v>
      </c>
      <c r="AR89" s="1953"/>
      <c r="AS89" s="1953"/>
      <c r="AT89" s="1954"/>
      <c r="AV89" s="537"/>
      <c r="AW89" s="537"/>
      <c r="AX89" s="537"/>
      <c r="AY89" s="537"/>
      <c r="AZ89" s="537"/>
      <c r="BA89" s="537"/>
      <c r="BB89" s="537"/>
      <c r="BC89" s="537"/>
      <c r="BD89" s="537"/>
      <c r="BE89" s="537"/>
      <c r="BF89" s="537"/>
      <c r="BG89" s="537"/>
      <c r="BH89" s="537"/>
      <c r="BI89" s="537"/>
      <c r="BJ89" s="537"/>
      <c r="BK89" s="537"/>
      <c r="BL89" s="537"/>
      <c r="BM89" s="537"/>
      <c r="BN89" s="537"/>
      <c r="BO89" s="537"/>
      <c r="BP89" s="537"/>
      <c r="BQ89" s="537"/>
      <c r="BR89" s="537"/>
      <c r="BS89" s="537"/>
      <c r="BT89" s="537"/>
      <c r="BU89" s="537"/>
      <c r="BV89" s="537"/>
      <c r="BW89" s="537"/>
      <c r="BX89" s="537"/>
      <c r="BY89" s="537"/>
      <c r="BZ89" s="537"/>
      <c r="CA89" s="537"/>
      <c r="CB89" s="537"/>
      <c r="CC89" s="537"/>
      <c r="CD89" s="537"/>
      <c r="CE89" s="537"/>
      <c r="CF89" s="537"/>
      <c r="CG89" s="537"/>
      <c r="CH89" s="537"/>
      <c r="CI89" s="537"/>
      <c r="CJ89" s="537"/>
      <c r="CK89" s="537"/>
      <c r="CL89" s="537"/>
      <c r="CM89" s="537"/>
      <c r="CN89" s="537"/>
      <c r="CO89" s="537"/>
      <c r="CP89" s="537"/>
      <c r="CQ89" s="537"/>
      <c r="CR89" s="537"/>
      <c r="CS89" s="537"/>
      <c r="CT89" s="537"/>
      <c r="CU89" s="537"/>
      <c r="CV89" s="537"/>
      <c r="CW89" s="537"/>
      <c r="CX89" s="537"/>
      <c r="CY89" s="537"/>
      <c r="CZ89" s="537"/>
      <c r="DA89" s="537"/>
      <c r="DB89" s="537"/>
      <c r="DC89" s="537"/>
      <c r="DD89" s="537"/>
      <c r="DE89" s="537"/>
      <c r="DF89" s="537"/>
      <c r="DG89" s="537"/>
      <c r="DH89" s="537"/>
      <c r="DI89" s="537"/>
      <c r="DJ89" s="537"/>
      <c r="DK89" s="537"/>
      <c r="DL89" s="537"/>
      <c r="DM89" s="537"/>
      <c r="DN89" s="537"/>
      <c r="DO89" s="537"/>
      <c r="DP89" s="537"/>
      <c r="DQ89" s="537"/>
      <c r="DR89" s="537"/>
      <c r="DS89" s="537"/>
      <c r="DT89" s="537"/>
      <c r="DU89" s="537"/>
      <c r="DV89" s="537"/>
      <c r="DW89" s="537"/>
      <c r="DX89" s="537"/>
      <c r="DY89" s="537"/>
      <c r="DZ89" s="537"/>
      <c r="EA89" s="537"/>
      <c r="EB89" s="537"/>
      <c r="EC89" s="537"/>
      <c r="ED89" s="537"/>
      <c r="EE89" s="537"/>
      <c r="EF89" s="537"/>
      <c r="EG89" s="537"/>
      <c r="EH89" s="537"/>
      <c r="EI89" s="537"/>
      <c r="EJ89" s="537"/>
      <c r="EK89" s="537"/>
      <c r="EL89" s="537"/>
      <c r="EM89" s="537"/>
      <c r="EN89" s="537"/>
      <c r="EO89" s="537"/>
      <c r="EP89" s="537"/>
      <c r="EQ89" s="537"/>
      <c r="ER89" s="537"/>
      <c r="ES89" s="537"/>
      <c r="ET89" s="537"/>
      <c r="EU89" s="537"/>
      <c r="EV89" s="537"/>
      <c r="EW89" s="537"/>
      <c r="EX89" s="537"/>
      <c r="EY89" s="537"/>
      <c r="EZ89" s="537"/>
      <c r="FA89" s="537"/>
      <c r="FB89" s="537"/>
      <c r="FC89" s="537"/>
      <c r="FD89" s="537"/>
      <c r="FE89" s="537"/>
      <c r="FF89" s="537"/>
      <c r="FG89" s="537"/>
      <c r="FH89" s="537"/>
      <c r="FI89" s="537"/>
      <c r="FJ89" s="537"/>
      <c r="FK89" s="537"/>
      <c r="FL89" s="537"/>
      <c r="FM89" s="537"/>
      <c r="FN89" s="537"/>
      <c r="FO89" s="537"/>
      <c r="FP89" s="537"/>
      <c r="FQ89" s="537"/>
      <c r="FR89" s="537"/>
      <c r="FS89" s="537"/>
      <c r="FT89" s="537"/>
      <c r="FU89" s="537"/>
      <c r="FV89" s="537"/>
      <c r="FW89" s="537"/>
      <c r="FX89" s="537"/>
      <c r="FY89" s="537"/>
      <c r="FZ89" s="537"/>
      <c r="GA89" s="537"/>
      <c r="GB89" s="537"/>
      <c r="GC89" s="537"/>
      <c r="GD89" s="537"/>
      <c r="GE89" s="537"/>
      <c r="GF89" s="537"/>
      <c r="GG89" s="537"/>
      <c r="GH89" s="537"/>
      <c r="GI89" s="537"/>
      <c r="GJ89" s="537"/>
      <c r="GK89" s="537"/>
      <c r="GL89" s="537"/>
      <c r="GM89" s="537"/>
      <c r="GN89" s="537"/>
      <c r="GO89" s="537"/>
      <c r="GP89" s="537"/>
      <c r="GQ89" s="537"/>
      <c r="GR89" s="537"/>
      <c r="GS89" s="537"/>
      <c r="GT89" s="537"/>
      <c r="GU89" s="537"/>
      <c r="GV89" s="537"/>
      <c r="GW89" s="537"/>
      <c r="GX89" s="537"/>
      <c r="GY89" s="537"/>
      <c r="GZ89" s="537"/>
      <c r="HA89" s="537"/>
      <c r="HB89" s="537"/>
      <c r="HC89" s="537"/>
      <c r="HD89" s="537"/>
      <c r="HE89" s="537"/>
      <c r="HF89" s="537"/>
      <c r="HG89" s="537"/>
      <c r="HH89" s="537"/>
      <c r="HI89" s="537"/>
      <c r="HJ89" s="537"/>
      <c r="HK89" s="537"/>
      <c r="HL89" s="537"/>
      <c r="HM89" s="537"/>
      <c r="HN89" s="537"/>
      <c r="HO89" s="537"/>
      <c r="HP89" s="537"/>
      <c r="HQ89" s="537"/>
      <c r="HR89" s="537"/>
      <c r="HS89" s="537"/>
      <c r="HT89" s="537"/>
      <c r="HU89" s="537"/>
      <c r="HV89" s="537"/>
      <c r="HW89" s="537"/>
      <c r="HX89" s="537"/>
      <c r="HY89" s="537"/>
      <c r="HZ89" s="537"/>
      <c r="IA89" s="537"/>
      <c r="IB89" s="537"/>
      <c r="IC89" s="537"/>
      <c r="ID89" s="537"/>
      <c r="IE89" s="537"/>
      <c r="IF89" s="537"/>
      <c r="IG89" s="537"/>
      <c r="IH89" s="537"/>
      <c r="II89" s="537"/>
      <c r="IJ89" s="537"/>
      <c r="IK89" s="537"/>
      <c r="IL89" s="537"/>
      <c r="IM89" s="537"/>
      <c r="IN89" s="537"/>
      <c r="IO89" s="537"/>
      <c r="IP89" s="537"/>
      <c r="IQ89" s="537"/>
      <c r="IR89" s="537"/>
      <c r="IT89" s="984">
        <f t="shared" si="9"/>
        <v>0</v>
      </c>
    </row>
    <row r="90" spans="1:254" ht="13.8" hidden="1">
      <c r="A90" s="882" t="str">
        <f t="shared" si="6"/>
        <v/>
      </c>
      <c r="B90" s="1955">
        <f>'VERİ GİRİŞİ'!A129</f>
        <v>0</v>
      </c>
      <c r="C90" s="1955"/>
      <c r="D90" s="1955"/>
      <c r="E90" s="1956">
        <f>'VERİ GİRİŞİ'!B129</f>
        <v>0</v>
      </c>
      <c r="F90" s="1956"/>
      <c r="G90" s="1956"/>
      <c r="H90" s="1956"/>
      <c r="I90" s="1956"/>
      <c r="J90" s="1956"/>
      <c r="K90" s="1956"/>
      <c r="L90" s="1956"/>
      <c r="M90" s="1956"/>
      <c r="N90" s="1956"/>
      <c r="O90" s="1956"/>
      <c r="P90" s="1956"/>
      <c r="Q90" s="1956"/>
      <c r="R90" s="1957">
        <f>'VERİ GİRİŞİ'!J129</f>
        <v>0</v>
      </c>
      <c r="S90" s="1957"/>
      <c r="T90" s="1957"/>
      <c r="U90" s="1958"/>
      <c r="V90" s="1954">
        <f>'VERİ GİRİŞİ'!K129</f>
        <v>0</v>
      </c>
      <c r="W90" s="1956"/>
      <c r="X90" s="1956"/>
      <c r="Y90" s="1956"/>
      <c r="Z90" s="1956"/>
      <c r="AA90" s="1945">
        <f t="shared" si="7"/>
        <v>0</v>
      </c>
      <c r="AB90" s="1946"/>
      <c r="AC90" s="1946"/>
      <c r="AD90" s="1946"/>
      <c r="AE90" s="1946"/>
      <c r="AF90" s="1947"/>
      <c r="AG90" s="1948" t="str">
        <f t="shared" si="10"/>
        <v/>
      </c>
      <c r="AH90" s="1949"/>
      <c r="AI90" s="1949"/>
      <c r="AJ90" s="1949"/>
      <c r="AK90" s="1950"/>
      <c r="AL90" s="1951"/>
      <c r="AM90" s="1952"/>
      <c r="AN90" s="1952"/>
      <c r="AO90" s="1952"/>
      <c r="AP90" s="1952"/>
      <c r="AQ90" s="1953">
        <f t="shared" si="8"/>
        <v>0</v>
      </c>
      <c r="AR90" s="1953"/>
      <c r="AS90" s="1953"/>
      <c r="AT90" s="1954"/>
      <c r="AV90" s="537"/>
      <c r="AW90" s="537"/>
      <c r="AX90" s="537"/>
      <c r="AY90" s="537"/>
      <c r="AZ90" s="537"/>
      <c r="BA90" s="537"/>
      <c r="BB90" s="537"/>
      <c r="BC90" s="537"/>
      <c r="BD90" s="537"/>
      <c r="BE90" s="537"/>
      <c r="BF90" s="537"/>
      <c r="BG90" s="537"/>
      <c r="BH90" s="537"/>
      <c r="BI90" s="537"/>
      <c r="BJ90" s="537"/>
      <c r="BK90" s="537"/>
      <c r="BL90" s="537"/>
      <c r="BM90" s="537"/>
      <c r="BN90" s="537"/>
      <c r="BO90" s="537"/>
      <c r="BP90" s="537"/>
      <c r="BQ90" s="537"/>
      <c r="BR90" s="537"/>
      <c r="BS90" s="537"/>
      <c r="BT90" s="537"/>
      <c r="BU90" s="537"/>
      <c r="BV90" s="537"/>
      <c r="BW90" s="537"/>
      <c r="BX90" s="537"/>
      <c r="BY90" s="537"/>
      <c r="BZ90" s="537"/>
      <c r="CA90" s="537"/>
      <c r="CB90" s="537"/>
      <c r="CC90" s="537"/>
      <c r="CD90" s="537"/>
      <c r="CE90" s="537"/>
      <c r="CF90" s="537"/>
      <c r="CG90" s="537"/>
      <c r="CH90" s="537"/>
      <c r="CI90" s="537"/>
      <c r="CJ90" s="537"/>
      <c r="CK90" s="537"/>
      <c r="CL90" s="537"/>
      <c r="CM90" s="537"/>
      <c r="CN90" s="537"/>
      <c r="CO90" s="537"/>
      <c r="CP90" s="537"/>
      <c r="CQ90" s="537"/>
      <c r="CR90" s="537"/>
      <c r="CS90" s="537"/>
      <c r="CT90" s="537"/>
      <c r="CU90" s="537"/>
      <c r="CV90" s="537"/>
      <c r="CW90" s="537"/>
      <c r="CX90" s="537"/>
      <c r="CY90" s="537"/>
      <c r="CZ90" s="537"/>
      <c r="DA90" s="537"/>
      <c r="DB90" s="537"/>
      <c r="DC90" s="537"/>
      <c r="DD90" s="537"/>
      <c r="DE90" s="537"/>
      <c r="DF90" s="537"/>
      <c r="DG90" s="537"/>
      <c r="DH90" s="537"/>
      <c r="DI90" s="537"/>
      <c r="DJ90" s="537"/>
      <c r="DK90" s="537"/>
      <c r="DL90" s="537"/>
      <c r="DM90" s="537"/>
      <c r="DN90" s="537"/>
      <c r="DO90" s="537"/>
      <c r="DP90" s="537"/>
      <c r="DQ90" s="537"/>
      <c r="DR90" s="537"/>
      <c r="DS90" s="537"/>
      <c r="DT90" s="537"/>
      <c r="DU90" s="537"/>
      <c r="DV90" s="537"/>
      <c r="DW90" s="537"/>
      <c r="DX90" s="537"/>
      <c r="DY90" s="537"/>
      <c r="DZ90" s="537"/>
      <c r="EA90" s="537"/>
      <c r="EB90" s="537"/>
      <c r="EC90" s="537"/>
      <c r="ED90" s="537"/>
      <c r="EE90" s="537"/>
      <c r="EF90" s="537"/>
      <c r="EG90" s="537"/>
      <c r="EH90" s="537"/>
      <c r="EI90" s="537"/>
      <c r="EJ90" s="537"/>
      <c r="EK90" s="537"/>
      <c r="EL90" s="537"/>
      <c r="EM90" s="537"/>
      <c r="EN90" s="537"/>
      <c r="EO90" s="537"/>
      <c r="EP90" s="537"/>
      <c r="EQ90" s="537"/>
      <c r="ER90" s="537"/>
      <c r="ES90" s="537"/>
      <c r="ET90" s="537"/>
      <c r="EU90" s="537"/>
      <c r="EV90" s="537"/>
      <c r="EW90" s="537"/>
      <c r="EX90" s="537"/>
      <c r="EY90" s="537"/>
      <c r="EZ90" s="537"/>
      <c r="FA90" s="537"/>
      <c r="FB90" s="537"/>
      <c r="FC90" s="537"/>
      <c r="FD90" s="537"/>
      <c r="FE90" s="537"/>
      <c r="FF90" s="537"/>
      <c r="FG90" s="537"/>
      <c r="FH90" s="537"/>
      <c r="FI90" s="537"/>
      <c r="FJ90" s="537"/>
      <c r="FK90" s="537"/>
      <c r="FL90" s="537"/>
      <c r="FM90" s="537"/>
      <c r="FN90" s="537"/>
      <c r="FO90" s="537"/>
      <c r="FP90" s="537"/>
      <c r="FQ90" s="537"/>
      <c r="FR90" s="537"/>
      <c r="FS90" s="537"/>
      <c r="FT90" s="537"/>
      <c r="FU90" s="537"/>
      <c r="FV90" s="537"/>
      <c r="FW90" s="537"/>
      <c r="FX90" s="537"/>
      <c r="FY90" s="537"/>
      <c r="FZ90" s="537"/>
      <c r="GA90" s="537"/>
      <c r="GB90" s="537"/>
      <c r="GC90" s="537"/>
      <c r="GD90" s="537"/>
      <c r="GE90" s="537"/>
      <c r="GF90" s="537"/>
      <c r="GG90" s="537"/>
      <c r="GH90" s="537"/>
      <c r="GI90" s="537"/>
      <c r="GJ90" s="537"/>
      <c r="GK90" s="537"/>
      <c r="GL90" s="537"/>
      <c r="GM90" s="537"/>
      <c r="GN90" s="537"/>
      <c r="GO90" s="537"/>
      <c r="GP90" s="537"/>
      <c r="GQ90" s="537"/>
      <c r="GR90" s="537"/>
      <c r="GS90" s="537"/>
      <c r="GT90" s="537"/>
      <c r="GU90" s="537"/>
      <c r="GV90" s="537"/>
      <c r="GW90" s="537"/>
      <c r="GX90" s="537"/>
      <c r="GY90" s="537"/>
      <c r="GZ90" s="537"/>
      <c r="HA90" s="537"/>
      <c r="HB90" s="537"/>
      <c r="HC90" s="537"/>
      <c r="HD90" s="537"/>
      <c r="HE90" s="537"/>
      <c r="HF90" s="537"/>
      <c r="HG90" s="537"/>
      <c r="HH90" s="537"/>
      <c r="HI90" s="537"/>
      <c r="HJ90" s="537"/>
      <c r="HK90" s="537"/>
      <c r="HL90" s="537"/>
      <c r="HM90" s="537"/>
      <c r="HN90" s="537"/>
      <c r="HO90" s="537"/>
      <c r="HP90" s="537"/>
      <c r="HQ90" s="537"/>
      <c r="HR90" s="537"/>
      <c r="HS90" s="537"/>
      <c r="HT90" s="537"/>
      <c r="HU90" s="537"/>
      <c r="HV90" s="537"/>
      <c r="HW90" s="537"/>
      <c r="HX90" s="537"/>
      <c r="HY90" s="537"/>
      <c r="HZ90" s="537"/>
      <c r="IA90" s="537"/>
      <c r="IB90" s="537"/>
      <c r="IC90" s="537"/>
      <c r="ID90" s="537"/>
      <c r="IE90" s="537"/>
      <c r="IF90" s="537"/>
      <c r="IG90" s="537"/>
      <c r="IH90" s="537"/>
      <c r="II90" s="537"/>
      <c r="IJ90" s="537"/>
      <c r="IK90" s="537"/>
      <c r="IL90" s="537"/>
      <c r="IM90" s="537"/>
      <c r="IN90" s="537"/>
      <c r="IO90" s="537"/>
      <c r="IP90" s="537"/>
      <c r="IQ90" s="537"/>
      <c r="IR90" s="537"/>
      <c r="IT90" s="984">
        <f t="shared" si="9"/>
        <v>0</v>
      </c>
    </row>
    <row r="91" spans="1:254" ht="13.8" hidden="1">
      <c r="A91" s="882" t="str">
        <f t="shared" si="6"/>
        <v/>
      </c>
      <c r="B91" s="1955">
        <f>'VERİ GİRİŞİ'!A130</f>
        <v>0</v>
      </c>
      <c r="C91" s="1955"/>
      <c r="D91" s="1955"/>
      <c r="E91" s="1956">
        <f>'VERİ GİRİŞİ'!B130</f>
        <v>0</v>
      </c>
      <c r="F91" s="1956"/>
      <c r="G91" s="1956"/>
      <c r="H91" s="1956"/>
      <c r="I91" s="1956"/>
      <c r="J91" s="1956"/>
      <c r="K91" s="1956"/>
      <c r="L91" s="1956"/>
      <c r="M91" s="1956"/>
      <c r="N91" s="1956"/>
      <c r="O91" s="1956"/>
      <c r="P91" s="1956"/>
      <c r="Q91" s="1956"/>
      <c r="R91" s="1957">
        <f>'VERİ GİRİŞİ'!J130</f>
        <v>0</v>
      </c>
      <c r="S91" s="1957"/>
      <c r="T91" s="1957"/>
      <c r="U91" s="1958"/>
      <c r="V91" s="1954">
        <f>'VERİ GİRİŞİ'!K130</f>
        <v>0</v>
      </c>
      <c r="W91" s="1956"/>
      <c r="X91" s="1956"/>
      <c r="Y91" s="1956"/>
      <c r="Z91" s="1956"/>
      <c r="AA91" s="1945">
        <f t="shared" si="7"/>
        <v>0</v>
      </c>
      <c r="AB91" s="1946"/>
      <c r="AC91" s="1946"/>
      <c r="AD91" s="1946"/>
      <c r="AE91" s="1946"/>
      <c r="AF91" s="1947"/>
      <c r="AG91" s="1948" t="str">
        <f t="shared" si="10"/>
        <v/>
      </c>
      <c r="AH91" s="1949"/>
      <c r="AI91" s="1949"/>
      <c r="AJ91" s="1949"/>
      <c r="AK91" s="1950"/>
      <c r="AL91" s="1951"/>
      <c r="AM91" s="1952"/>
      <c r="AN91" s="1952"/>
      <c r="AO91" s="1952"/>
      <c r="AP91" s="1952"/>
      <c r="AQ91" s="1953">
        <f t="shared" si="8"/>
        <v>0</v>
      </c>
      <c r="AR91" s="1953"/>
      <c r="AS91" s="1953"/>
      <c r="AT91" s="1954"/>
      <c r="AV91" s="537"/>
      <c r="AW91" s="537"/>
      <c r="AX91" s="537"/>
      <c r="AY91" s="537"/>
      <c r="AZ91" s="537"/>
      <c r="BA91" s="537"/>
      <c r="BB91" s="537"/>
      <c r="BC91" s="537"/>
      <c r="BD91" s="537"/>
      <c r="BE91" s="537"/>
      <c r="BF91" s="537"/>
      <c r="BG91" s="537"/>
      <c r="BH91" s="537"/>
      <c r="BI91" s="537"/>
      <c r="BJ91" s="537"/>
      <c r="BK91" s="537"/>
      <c r="BL91" s="537"/>
      <c r="BM91" s="537"/>
      <c r="BN91" s="537"/>
      <c r="BO91" s="537"/>
      <c r="BP91" s="537"/>
      <c r="BQ91" s="537"/>
      <c r="BR91" s="537"/>
      <c r="BS91" s="537"/>
      <c r="BT91" s="537"/>
      <c r="BU91" s="537"/>
      <c r="BV91" s="537"/>
      <c r="BW91" s="537"/>
      <c r="BX91" s="537"/>
      <c r="BY91" s="537"/>
      <c r="BZ91" s="537"/>
      <c r="CA91" s="537"/>
      <c r="CB91" s="537"/>
      <c r="CC91" s="537"/>
      <c r="CD91" s="537"/>
      <c r="CE91" s="537"/>
      <c r="CF91" s="537"/>
      <c r="CG91" s="537"/>
      <c r="CH91" s="537"/>
      <c r="CI91" s="537"/>
      <c r="CJ91" s="537"/>
      <c r="CK91" s="537"/>
      <c r="CL91" s="537"/>
      <c r="CM91" s="537"/>
      <c r="CN91" s="537"/>
      <c r="CO91" s="537"/>
      <c r="CP91" s="537"/>
      <c r="CQ91" s="537"/>
      <c r="CR91" s="537"/>
      <c r="CS91" s="537"/>
      <c r="CT91" s="537"/>
      <c r="CU91" s="537"/>
      <c r="CV91" s="537"/>
      <c r="CW91" s="537"/>
      <c r="CX91" s="537"/>
      <c r="CY91" s="537"/>
      <c r="CZ91" s="537"/>
      <c r="DA91" s="537"/>
      <c r="DB91" s="537"/>
      <c r="DC91" s="537"/>
      <c r="DD91" s="537"/>
      <c r="DE91" s="537"/>
      <c r="DF91" s="537"/>
      <c r="DG91" s="537"/>
      <c r="DH91" s="537"/>
      <c r="DI91" s="537"/>
      <c r="DJ91" s="537"/>
      <c r="DK91" s="537"/>
      <c r="DL91" s="537"/>
      <c r="DM91" s="537"/>
      <c r="DN91" s="537"/>
      <c r="DO91" s="537"/>
      <c r="DP91" s="537"/>
      <c r="DQ91" s="537"/>
      <c r="DR91" s="537"/>
      <c r="DS91" s="537"/>
      <c r="DT91" s="537"/>
      <c r="DU91" s="537"/>
      <c r="DV91" s="537"/>
      <c r="DW91" s="537"/>
      <c r="DX91" s="537"/>
      <c r="DY91" s="537"/>
      <c r="DZ91" s="537"/>
      <c r="EA91" s="537"/>
      <c r="EB91" s="537"/>
      <c r="EC91" s="537"/>
      <c r="ED91" s="537"/>
      <c r="EE91" s="537"/>
      <c r="EF91" s="537"/>
      <c r="EG91" s="537"/>
      <c r="EH91" s="537"/>
      <c r="EI91" s="537"/>
      <c r="EJ91" s="537"/>
      <c r="EK91" s="537"/>
      <c r="EL91" s="537"/>
      <c r="EM91" s="537"/>
      <c r="EN91" s="537"/>
      <c r="EO91" s="537"/>
      <c r="EP91" s="537"/>
      <c r="EQ91" s="537"/>
      <c r="ER91" s="537"/>
      <c r="ES91" s="537"/>
      <c r="ET91" s="537"/>
      <c r="EU91" s="537"/>
      <c r="EV91" s="537"/>
      <c r="EW91" s="537"/>
      <c r="EX91" s="537"/>
      <c r="EY91" s="537"/>
      <c r="EZ91" s="537"/>
      <c r="FA91" s="537"/>
      <c r="FB91" s="537"/>
      <c r="FC91" s="537"/>
      <c r="FD91" s="537"/>
      <c r="FE91" s="537"/>
      <c r="FF91" s="537"/>
      <c r="FG91" s="537"/>
      <c r="FH91" s="537"/>
      <c r="FI91" s="537"/>
      <c r="FJ91" s="537"/>
      <c r="FK91" s="537"/>
      <c r="FL91" s="537"/>
      <c r="FM91" s="537"/>
      <c r="FN91" s="537"/>
      <c r="FO91" s="537"/>
      <c r="FP91" s="537"/>
      <c r="FQ91" s="537"/>
      <c r="FR91" s="537"/>
      <c r="FS91" s="537"/>
      <c r="FT91" s="537"/>
      <c r="FU91" s="537"/>
      <c r="FV91" s="537"/>
      <c r="FW91" s="537"/>
      <c r="FX91" s="537"/>
      <c r="FY91" s="537"/>
      <c r="FZ91" s="537"/>
      <c r="GA91" s="537"/>
      <c r="GB91" s="537"/>
      <c r="GC91" s="537"/>
      <c r="GD91" s="537"/>
      <c r="GE91" s="537"/>
      <c r="GF91" s="537"/>
      <c r="GG91" s="537"/>
      <c r="GH91" s="537"/>
      <c r="GI91" s="537"/>
      <c r="GJ91" s="537"/>
      <c r="GK91" s="537"/>
      <c r="GL91" s="537"/>
      <c r="GM91" s="537"/>
      <c r="GN91" s="537"/>
      <c r="GO91" s="537"/>
      <c r="GP91" s="537"/>
      <c r="GQ91" s="537"/>
      <c r="GR91" s="537"/>
      <c r="GS91" s="537"/>
      <c r="GT91" s="537"/>
      <c r="GU91" s="537"/>
      <c r="GV91" s="537"/>
      <c r="GW91" s="537"/>
      <c r="GX91" s="537"/>
      <c r="GY91" s="537"/>
      <c r="GZ91" s="537"/>
      <c r="HA91" s="537"/>
      <c r="HB91" s="537"/>
      <c r="HC91" s="537"/>
      <c r="HD91" s="537"/>
      <c r="HE91" s="537"/>
      <c r="HF91" s="537"/>
      <c r="HG91" s="537"/>
      <c r="HH91" s="537"/>
      <c r="HI91" s="537"/>
      <c r="HJ91" s="537"/>
      <c r="HK91" s="537"/>
      <c r="HL91" s="537"/>
      <c r="HM91" s="537"/>
      <c r="HN91" s="537"/>
      <c r="HO91" s="537"/>
      <c r="HP91" s="537"/>
      <c r="HQ91" s="537"/>
      <c r="HR91" s="537"/>
      <c r="HS91" s="537"/>
      <c r="HT91" s="537"/>
      <c r="HU91" s="537"/>
      <c r="HV91" s="537"/>
      <c r="HW91" s="537"/>
      <c r="HX91" s="537"/>
      <c r="HY91" s="537"/>
      <c r="HZ91" s="537"/>
      <c r="IA91" s="537"/>
      <c r="IB91" s="537"/>
      <c r="IC91" s="537"/>
      <c r="ID91" s="537"/>
      <c r="IE91" s="537"/>
      <c r="IF91" s="537"/>
      <c r="IG91" s="537"/>
      <c r="IH91" s="537"/>
      <c r="II91" s="537"/>
      <c r="IJ91" s="537"/>
      <c r="IK91" s="537"/>
      <c r="IL91" s="537"/>
      <c r="IM91" s="537"/>
      <c r="IN91" s="537"/>
      <c r="IO91" s="537"/>
      <c r="IP91" s="537"/>
      <c r="IQ91" s="537"/>
      <c r="IR91" s="537"/>
      <c r="IT91" s="984">
        <f t="shared" si="9"/>
        <v>0</v>
      </c>
    </row>
    <row r="92" spans="1:254" ht="13.8" hidden="1">
      <c r="A92" s="882" t="str">
        <f t="shared" si="6"/>
        <v/>
      </c>
      <c r="B92" s="1955">
        <f>'VERİ GİRİŞİ'!A131</f>
        <v>0</v>
      </c>
      <c r="C92" s="1955"/>
      <c r="D92" s="1955"/>
      <c r="E92" s="1956">
        <f>'VERİ GİRİŞİ'!B131</f>
        <v>0</v>
      </c>
      <c r="F92" s="1956"/>
      <c r="G92" s="1956"/>
      <c r="H92" s="1956"/>
      <c r="I92" s="1956"/>
      <c r="J92" s="1956"/>
      <c r="K92" s="1956"/>
      <c r="L92" s="1956"/>
      <c r="M92" s="1956"/>
      <c r="N92" s="1956"/>
      <c r="O92" s="1956"/>
      <c r="P92" s="1956"/>
      <c r="Q92" s="1956"/>
      <c r="R92" s="1957">
        <f>'VERİ GİRİŞİ'!J131</f>
        <v>0</v>
      </c>
      <c r="S92" s="1957"/>
      <c r="T92" s="1957"/>
      <c r="U92" s="1958"/>
      <c r="V92" s="1954">
        <f>'VERİ GİRİŞİ'!K131</f>
        <v>0</v>
      </c>
      <c r="W92" s="1956"/>
      <c r="X92" s="1956"/>
      <c r="Y92" s="1956"/>
      <c r="Z92" s="1956"/>
      <c r="AA92" s="1945">
        <f t="shared" si="7"/>
        <v>0</v>
      </c>
      <c r="AB92" s="1946"/>
      <c r="AC92" s="1946"/>
      <c r="AD92" s="1946"/>
      <c r="AE92" s="1946"/>
      <c r="AF92" s="1947"/>
      <c r="AG92" s="1948" t="str">
        <f t="shared" si="10"/>
        <v/>
      </c>
      <c r="AH92" s="1949"/>
      <c r="AI92" s="1949"/>
      <c r="AJ92" s="1949"/>
      <c r="AK92" s="1950"/>
      <c r="AL92" s="1951"/>
      <c r="AM92" s="1952"/>
      <c r="AN92" s="1952"/>
      <c r="AO92" s="1952"/>
      <c r="AP92" s="1952"/>
      <c r="AQ92" s="1953">
        <f t="shared" si="8"/>
        <v>0</v>
      </c>
      <c r="AR92" s="1953"/>
      <c r="AS92" s="1953"/>
      <c r="AT92" s="1954"/>
      <c r="AV92" s="537"/>
      <c r="AW92" s="537"/>
      <c r="AX92" s="537"/>
      <c r="AY92" s="537"/>
      <c r="AZ92" s="537"/>
      <c r="BA92" s="537"/>
      <c r="BB92" s="537"/>
      <c r="BC92" s="537"/>
      <c r="BD92" s="537"/>
      <c r="BE92" s="537"/>
      <c r="BF92" s="537"/>
      <c r="BG92" s="537"/>
      <c r="BH92" s="537"/>
      <c r="BI92" s="537"/>
      <c r="BJ92" s="537"/>
      <c r="BK92" s="537"/>
      <c r="BL92" s="537"/>
      <c r="BM92" s="537"/>
      <c r="BN92" s="537"/>
      <c r="BO92" s="537"/>
      <c r="BP92" s="537"/>
      <c r="BQ92" s="537"/>
      <c r="BR92" s="537"/>
      <c r="BS92" s="537"/>
      <c r="BT92" s="537"/>
      <c r="BU92" s="537"/>
      <c r="BV92" s="537"/>
      <c r="BW92" s="537"/>
      <c r="BX92" s="537"/>
      <c r="BY92" s="537"/>
      <c r="BZ92" s="537"/>
      <c r="CA92" s="537"/>
      <c r="CB92" s="537"/>
      <c r="CC92" s="537"/>
      <c r="CD92" s="537"/>
      <c r="CE92" s="537"/>
      <c r="CF92" s="537"/>
      <c r="CG92" s="537"/>
      <c r="CH92" s="537"/>
      <c r="CI92" s="537"/>
      <c r="CJ92" s="537"/>
      <c r="CK92" s="537"/>
      <c r="CL92" s="537"/>
      <c r="CM92" s="537"/>
      <c r="CN92" s="537"/>
      <c r="CO92" s="537"/>
      <c r="CP92" s="537"/>
      <c r="CQ92" s="537"/>
      <c r="CR92" s="537"/>
      <c r="CS92" s="537"/>
      <c r="CT92" s="537"/>
      <c r="CU92" s="537"/>
      <c r="CV92" s="537"/>
      <c r="CW92" s="537"/>
      <c r="CX92" s="537"/>
      <c r="CY92" s="537"/>
      <c r="CZ92" s="537"/>
      <c r="DA92" s="537"/>
      <c r="DB92" s="537"/>
      <c r="DC92" s="537"/>
      <c r="DD92" s="537"/>
      <c r="DE92" s="537"/>
      <c r="DF92" s="537"/>
      <c r="DG92" s="537"/>
      <c r="DH92" s="537"/>
      <c r="DI92" s="537"/>
      <c r="DJ92" s="537"/>
      <c r="DK92" s="537"/>
      <c r="DL92" s="537"/>
      <c r="DM92" s="537"/>
      <c r="DN92" s="537"/>
      <c r="DO92" s="537"/>
      <c r="DP92" s="537"/>
      <c r="DQ92" s="537"/>
      <c r="DR92" s="537"/>
      <c r="DS92" s="537"/>
      <c r="DT92" s="537"/>
      <c r="DU92" s="537"/>
      <c r="DV92" s="537"/>
      <c r="DW92" s="537"/>
      <c r="DX92" s="537"/>
      <c r="DY92" s="537"/>
      <c r="DZ92" s="537"/>
      <c r="EA92" s="537"/>
      <c r="EB92" s="537"/>
      <c r="EC92" s="537"/>
      <c r="ED92" s="537"/>
      <c r="EE92" s="537"/>
      <c r="EF92" s="537"/>
      <c r="EG92" s="537"/>
      <c r="EH92" s="537"/>
      <c r="EI92" s="537"/>
      <c r="EJ92" s="537"/>
      <c r="EK92" s="537"/>
      <c r="EL92" s="537"/>
      <c r="EM92" s="537"/>
      <c r="EN92" s="537"/>
      <c r="EO92" s="537"/>
      <c r="EP92" s="537"/>
      <c r="EQ92" s="537"/>
      <c r="ER92" s="537"/>
      <c r="ES92" s="537"/>
      <c r="ET92" s="537"/>
      <c r="EU92" s="537"/>
      <c r="EV92" s="537"/>
      <c r="EW92" s="537"/>
      <c r="EX92" s="537"/>
      <c r="EY92" s="537"/>
      <c r="EZ92" s="537"/>
      <c r="FA92" s="537"/>
      <c r="FB92" s="537"/>
      <c r="FC92" s="537"/>
      <c r="FD92" s="537"/>
      <c r="FE92" s="537"/>
      <c r="FF92" s="537"/>
      <c r="FG92" s="537"/>
      <c r="FH92" s="537"/>
      <c r="FI92" s="537"/>
      <c r="FJ92" s="537"/>
      <c r="FK92" s="537"/>
      <c r="FL92" s="537"/>
      <c r="FM92" s="537"/>
      <c r="FN92" s="537"/>
      <c r="FO92" s="537"/>
      <c r="FP92" s="537"/>
      <c r="FQ92" s="537"/>
      <c r="FR92" s="537"/>
      <c r="FS92" s="537"/>
      <c r="FT92" s="537"/>
      <c r="FU92" s="537"/>
      <c r="FV92" s="537"/>
      <c r="FW92" s="537"/>
      <c r="FX92" s="537"/>
      <c r="FY92" s="537"/>
      <c r="FZ92" s="537"/>
      <c r="GA92" s="537"/>
      <c r="GB92" s="537"/>
      <c r="GC92" s="537"/>
      <c r="GD92" s="537"/>
      <c r="GE92" s="537"/>
      <c r="GF92" s="537"/>
      <c r="GG92" s="537"/>
      <c r="GH92" s="537"/>
      <c r="GI92" s="537"/>
      <c r="GJ92" s="537"/>
      <c r="GK92" s="537"/>
      <c r="GL92" s="537"/>
      <c r="GM92" s="537"/>
      <c r="GN92" s="537"/>
      <c r="GO92" s="537"/>
      <c r="GP92" s="537"/>
      <c r="GQ92" s="537"/>
      <c r="GR92" s="537"/>
      <c r="GS92" s="537"/>
      <c r="GT92" s="537"/>
      <c r="GU92" s="537"/>
      <c r="GV92" s="537"/>
      <c r="GW92" s="537"/>
      <c r="GX92" s="537"/>
      <c r="GY92" s="537"/>
      <c r="GZ92" s="537"/>
      <c r="HA92" s="537"/>
      <c r="HB92" s="537"/>
      <c r="HC92" s="537"/>
      <c r="HD92" s="537"/>
      <c r="HE92" s="537"/>
      <c r="HF92" s="537"/>
      <c r="HG92" s="537"/>
      <c r="HH92" s="537"/>
      <c r="HI92" s="537"/>
      <c r="HJ92" s="537"/>
      <c r="HK92" s="537"/>
      <c r="HL92" s="537"/>
      <c r="HM92" s="537"/>
      <c r="HN92" s="537"/>
      <c r="HO92" s="537"/>
      <c r="HP92" s="537"/>
      <c r="HQ92" s="537"/>
      <c r="HR92" s="537"/>
      <c r="HS92" s="537"/>
      <c r="HT92" s="537"/>
      <c r="HU92" s="537"/>
      <c r="HV92" s="537"/>
      <c r="HW92" s="537"/>
      <c r="HX92" s="537"/>
      <c r="HY92" s="537"/>
      <c r="HZ92" s="537"/>
      <c r="IA92" s="537"/>
      <c r="IB92" s="537"/>
      <c r="IC92" s="537"/>
      <c r="ID92" s="537"/>
      <c r="IE92" s="537"/>
      <c r="IF92" s="537"/>
      <c r="IG92" s="537"/>
      <c r="IH92" s="537"/>
      <c r="II92" s="537"/>
      <c r="IJ92" s="537"/>
      <c r="IK92" s="537"/>
      <c r="IL92" s="537"/>
      <c r="IM92" s="537"/>
      <c r="IN92" s="537"/>
      <c r="IO92" s="537"/>
      <c r="IP92" s="537"/>
      <c r="IQ92" s="537"/>
      <c r="IR92" s="537"/>
      <c r="IT92" s="984">
        <f t="shared" si="9"/>
        <v>0</v>
      </c>
    </row>
    <row r="93" spans="1:254" ht="13.8" hidden="1">
      <c r="A93" s="882" t="str">
        <f t="shared" si="6"/>
        <v/>
      </c>
      <c r="B93" s="1955">
        <f>'VERİ GİRİŞİ'!A132</f>
        <v>0</v>
      </c>
      <c r="C93" s="1955"/>
      <c r="D93" s="1955"/>
      <c r="E93" s="1956">
        <f>'VERİ GİRİŞİ'!B132</f>
        <v>0</v>
      </c>
      <c r="F93" s="1956"/>
      <c r="G93" s="1956"/>
      <c r="H93" s="1956"/>
      <c r="I93" s="1956"/>
      <c r="J93" s="1956"/>
      <c r="K93" s="1956"/>
      <c r="L93" s="1956"/>
      <c r="M93" s="1956"/>
      <c r="N93" s="1956"/>
      <c r="O93" s="1956"/>
      <c r="P93" s="1956"/>
      <c r="Q93" s="1956"/>
      <c r="R93" s="1957">
        <f>'VERİ GİRİŞİ'!J132</f>
        <v>0</v>
      </c>
      <c r="S93" s="1957"/>
      <c r="T93" s="1957"/>
      <c r="U93" s="1958"/>
      <c r="V93" s="1954">
        <f>'VERİ GİRİŞİ'!K132</f>
        <v>0</v>
      </c>
      <c r="W93" s="1956"/>
      <c r="X93" s="1956"/>
      <c r="Y93" s="1956"/>
      <c r="Z93" s="1956"/>
      <c r="AA93" s="1945">
        <f t="shared" si="7"/>
        <v>0</v>
      </c>
      <c r="AB93" s="1946"/>
      <c r="AC93" s="1946"/>
      <c r="AD93" s="1946"/>
      <c r="AE93" s="1946"/>
      <c r="AF93" s="1947"/>
      <c r="AG93" s="1948" t="str">
        <f t="shared" si="10"/>
        <v/>
      </c>
      <c r="AH93" s="1949"/>
      <c r="AI93" s="1949"/>
      <c r="AJ93" s="1949"/>
      <c r="AK93" s="1950"/>
      <c r="AL93" s="1951"/>
      <c r="AM93" s="1952"/>
      <c r="AN93" s="1952"/>
      <c r="AO93" s="1952"/>
      <c r="AP93" s="1952"/>
      <c r="AQ93" s="1953">
        <f t="shared" si="8"/>
        <v>0</v>
      </c>
      <c r="AR93" s="1953"/>
      <c r="AS93" s="1953"/>
      <c r="AT93" s="1954"/>
      <c r="AV93" s="537"/>
      <c r="AW93" s="537"/>
      <c r="AX93" s="537"/>
      <c r="AY93" s="537"/>
      <c r="AZ93" s="537"/>
      <c r="BA93" s="537"/>
      <c r="BB93" s="537"/>
      <c r="BC93" s="537"/>
      <c r="BD93" s="537"/>
      <c r="BE93" s="537"/>
      <c r="BF93" s="537"/>
      <c r="BG93" s="537"/>
      <c r="BH93" s="537"/>
      <c r="BI93" s="537"/>
      <c r="BJ93" s="537"/>
      <c r="BK93" s="537"/>
      <c r="BL93" s="537"/>
      <c r="BM93" s="537"/>
      <c r="BN93" s="537"/>
      <c r="BO93" s="537"/>
      <c r="BP93" s="537"/>
      <c r="BQ93" s="537"/>
      <c r="BR93" s="537"/>
      <c r="BS93" s="537"/>
      <c r="BT93" s="537"/>
      <c r="BU93" s="537"/>
      <c r="BV93" s="537"/>
      <c r="BW93" s="537"/>
      <c r="BX93" s="537"/>
      <c r="BY93" s="537"/>
      <c r="BZ93" s="537"/>
      <c r="CA93" s="537"/>
      <c r="CB93" s="537"/>
      <c r="CC93" s="537"/>
      <c r="CD93" s="537"/>
      <c r="CE93" s="537"/>
      <c r="CF93" s="537"/>
      <c r="CG93" s="537"/>
      <c r="CH93" s="537"/>
      <c r="CI93" s="537"/>
      <c r="CJ93" s="537"/>
      <c r="CK93" s="537"/>
      <c r="CL93" s="537"/>
      <c r="CM93" s="537"/>
      <c r="CN93" s="537"/>
      <c r="CO93" s="537"/>
      <c r="CP93" s="537"/>
      <c r="CQ93" s="537"/>
      <c r="CR93" s="537"/>
      <c r="CS93" s="537"/>
      <c r="CT93" s="537"/>
      <c r="CU93" s="537"/>
      <c r="CV93" s="537"/>
      <c r="CW93" s="537"/>
      <c r="CX93" s="537"/>
      <c r="CY93" s="537"/>
      <c r="CZ93" s="537"/>
      <c r="DA93" s="537"/>
      <c r="DB93" s="537"/>
      <c r="DC93" s="537"/>
      <c r="DD93" s="537"/>
      <c r="DE93" s="537"/>
      <c r="DF93" s="537"/>
      <c r="DG93" s="537"/>
      <c r="DH93" s="537"/>
      <c r="DI93" s="537"/>
      <c r="DJ93" s="537"/>
      <c r="DK93" s="537"/>
      <c r="DL93" s="537"/>
      <c r="DM93" s="537"/>
      <c r="DN93" s="537"/>
      <c r="DO93" s="537"/>
      <c r="DP93" s="537"/>
      <c r="DQ93" s="537"/>
      <c r="DR93" s="537"/>
      <c r="DS93" s="537"/>
      <c r="DT93" s="537"/>
      <c r="DU93" s="537"/>
      <c r="DV93" s="537"/>
      <c r="DW93" s="537"/>
      <c r="DX93" s="537"/>
      <c r="DY93" s="537"/>
      <c r="DZ93" s="537"/>
      <c r="EA93" s="537"/>
      <c r="EB93" s="537"/>
      <c r="EC93" s="537"/>
      <c r="ED93" s="537"/>
      <c r="EE93" s="537"/>
      <c r="EF93" s="537"/>
      <c r="EG93" s="537"/>
      <c r="EH93" s="537"/>
      <c r="EI93" s="537"/>
      <c r="EJ93" s="537"/>
      <c r="EK93" s="537"/>
      <c r="EL93" s="537"/>
      <c r="EM93" s="537"/>
      <c r="EN93" s="537"/>
      <c r="EO93" s="537"/>
      <c r="EP93" s="537"/>
      <c r="EQ93" s="537"/>
      <c r="ER93" s="537"/>
      <c r="ES93" s="537"/>
      <c r="ET93" s="537"/>
      <c r="EU93" s="537"/>
      <c r="EV93" s="537"/>
      <c r="EW93" s="537"/>
      <c r="EX93" s="537"/>
      <c r="EY93" s="537"/>
      <c r="EZ93" s="537"/>
      <c r="FA93" s="537"/>
      <c r="FB93" s="537"/>
      <c r="FC93" s="537"/>
      <c r="FD93" s="537"/>
      <c r="FE93" s="537"/>
      <c r="FF93" s="537"/>
      <c r="FG93" s="537"/>
      <c r="FH93" s="537"/>
      <c r="FI93" s="537"/>
      <c r="FJ93" s="537"/>
      <c r="FK93" s="537"/>
      <c r="FL93" s="537"/>
      <c r="FM93" s="537"/>
      <c r="FN93" s="537"/>
      <c r="FO93" s="537"/>
      <c r="FP93" s="537"/>
      <c r="FQ93" s="537"/>
      <c r="FR93" s="537"/>
      <c r="FS93" s="537"/>
      <c r="FT93" s="537"/>
      <c r="FU93" s="537"/>
      <c r="FV93" s="537"/>
      <c r="FW93" s="537"/>
      <c r="FX93" s="537"/>
      <c r="FY93" s="537"/>
      <c r="FZ93" s="537"/>
      <c r="GA93" s="537"/>
      <c r="GB93" s="537"/>
      <c r="GC93" s="537"/>
      <c r="GD93" s="537"/>
      <c r="GE93" s="537"/>
      <c r="GF93" s="537"/>
      <c r="GG93" s="537"/>
      <c r="GH93" s="537"/>
      <c r="GI93" s="537"/>
      <c r="GJ93" s="537"/>
      <c r="GK93" s="537"/>
      <c r="GL93" s="537"/>
      <c r="GM93" s="537"/>
      <c r="GN93" s="537"/>
      <c r="GO93" s="537"/>
      <c r="GP93" s="537"/>
      <c r="GQ93" s="537"/>
      <c r="GR93" s="537"/>
      <c r="GS93" s="537"/>
      <c r="GT93" s="537"/>
      <c r="GU93" s="537"/>
      <c r="GV93" s="537"/>
      <c r="GW93" s="537"/>
      <c r="GX93" s="537"/>
      <c r="GY93" s="537"/>
      <c r="GZ93" s="537"/>
      <c r="HA93" s="537"/>
      <c r="HB93" s="537"/>
      <c r="HC93" s="537"/>
      <c r="HD93" s="537"/>
      <c r="HE93" s="537"/>
      <c r="HF93" s="537"/>
      <c r="HG93" s="537"/>
      <c r="HH93" s="537"/>
      <c r="HI93" s="537"/>
      <c r="HJ93" s="537"/>
      <c r="HK93" s="537"/>
      <c r="HL93" s="537"/>
      <c r="HM93" s="537"/>
      <c r="HN93" s="537"/>
      <c r="HO93" s="537"/>
      <c r="HP93" s="537"/>
      <c r="HQ93" s="537"/>
      <c r="HR93" s="537"/>
      <c r="HS93" s="537"/>
      <c r="HT93" s="537"/>
      <c r="HU93" s="537"/>
      <c r="HV93" s="537"/>
      <c r="HW93" s="537"/>
      <c r="HX93" s="537"/>
      <c r="HY93" s="537"/>
      <c r="HZ93" s="537"/>
      <c r="IA93" s="537"/>
      <c r="IB93" s="537"/>
      <c r="IC93" s="537"/>
      <c r="ID93" s="537"/>
      <c r="IE93" s="537"/>
      <c r="IF93" s="537"/>
      <c r="IG93" s="537"/>
      <c r="IH93" s="537"/>
      <c r="II93" s="537"/>
      <c r="IJ93" s="537"/>
      <c r="IK93" s="537"/>
      <c r="IL93" s="537"/>
      <c r="IM93" s="537"/>
      <c r="IN93" s="537"/>
      <c r="IO93" s="537"/>
      <c r="IP93" s="537"/>
      <c r="IQ93" s="537"/>
      <c r="IR93" s="537"/>
      <c r="IT93" s="984">
        <f t="shared" si="9"/>
        <v>0</v>
      </c>
    </row>
    <row r="94" spans="1:254" ht="13.8" hidden="1">
      <c r="A94" s="882" t="str">
        <f t="shared" si="6"/>
        <v/>
      </c>
      <c r="B94" s="1955">
        <f>'VERİ GİRİŞİ'!A133</f>
        <v>0</v>
      </c>
      <c r="C94" s="1955"/>
      <c r="D94" s="1955"/>
      <c r="E94" s="1956">
        <f>'VERİ GİRİŞİ'!B133</f>
        <v>0</v>
      </c>
      <c r="F94" s="1956"/>
      <c r="G94" s="1956"/>
      <c r="H94" s="1956"/>
      <c r="I94" s="1956"/>
      <c r="J94" s="1956"/>
      <c r="K94" s="1956"/>
      <c r="L94" s="1956"/>
      <c r="M94" s="1956"/>
      <c r="N94" s="1956"/>
      <c r="O94" s="1956"/>
      <c r="P94" s="1956"/>
      <c r="Q94" s="1956"/>
      <c r="R94" s="1957">
        <f>'VERİ GİRİŞİ'!J133</f>
        <v>0</v>
      </c>
      <c r="S94" s="1957"/>
      <c r="T94" s="1957"/>
      <c r="U94" s="1958"/>
      <c r="V94" s="1954">
        <f>'VERİ GİRİŞİ'!K133</f>
        <v>0</v>
      </c>
      <c r="W94" s="1956"/>
      <c r="X94" s="1956"/>
      <c r="Y94" s="1956"/>
      <c r="Z94" s="1956"/>
      <c r="AA94" s="1945">
        <f t="shared" si="7"/>
        <v>0</v>
      </c>
      <c r="AB94" s="1946"/>
      <c r="AC94" s="1946"/>
      <c r="AD94" s="1946"/>
      <c r="AE94" s="1946"/>
      <c r="AF94" s="1947"/>
      <c r="AG94" s="1948" t="str">
        <f t="shared" si="10"/>
        <v/>
      </c>
      <c r="AH94" s="1949"/>
      <c r="AI94" s="1949"/>
      <c r="AJ94" s="1949"/>
      <c r="AK94" s="1950"/>
      <c r="AL94" s="1951"/>
      <c r="AM94" s="1952"/>
      <c r="AN94" s="1952"/>
      <c r="AO94" s="1952"/>
      <c r="AP94" s="1952"/>
      <c r="AQ94" s="1953">
        <f t="shared" si="8"/>
        <v>0</v>
      </c>
      <c r="AR94" s="1953"/>
      <c r="AS94" s="1953"/>
      <c r="AT94" s="1954"/>
      <c r="AV94" s="537"/>
      <c r="AW94" s="537"/>
      <c r="AX94" s="537"/>
      <c r="AY94" s="537"/>
      <c r="AZ94" s="537"/>
      <c r="BA94" s="537"/>
      <c r="BB94" s="537"/>
      <c r="BC94" s="537"/>
      <c r="BD94" s="537"/>
      <c r="BE94" s="537"/>
      <c r="BF94" s="537"/>
      <c r="BG94" s="537"/>
      <c r="BH94" s="537"/>
      <c r="BI94" s="537"/>
      <c r="BJ94" s="537"/>
      <c r="BK94" s="537"/>
      <c r="BL94" s="537"/>
      <c r="BM94" s="537"/>
      <c r="BN94" s="537"/>
      <c r="BO94" s="537"/>
      <c r="BP94" s="537"/>
      <c r="BQ94" s="537"/>
      <c r="BR94" s="537"/>
      <c r="BS94" s="537"/>
      <c r="BT94" s="537"/>
      <c r="BU94" s="537"/>
      <c r="BV94" s="537"/>
      <c r="BW94" s="537"/>
      <c r="BX94" s="537"/>
      <c r="BY94" s="537"/>
      <c r="BZ94" s="537"/>
      <c r="CA94" s="537"/>
      <c r="CB94" s="537"/>
      <c r="CC94" s="537"/>
      <c r="CD94" s="537"/>
      <c r="CE94" s="537"/>
      <c r="CF94" s="537"/>
      <c r="CG94" s="537"/>
      <c r="CH94" s="537"/>
      <c r="CI94" s="537"/>
      <c r="CJ94" s="537"/>
      <c r="CK94" s="537"/>
      <c r="CL94" s="537"/>
      <c r="CM94" s="537"/>
      <c r="CN94" s="537"/>
      <c r="CO94" s="537"/>
      <c r="CP94" s="537"/>
      <c r="CQ94" s="537"/>
      <c r="CR94" s="537"/>
      <c r="CS94" s="537"/>
      <c r="CT94" s="537"/>
      <c r="CU94" s="537"/>
      <c r="CV94" s="537"/>
      <c r="CW94" s="537"/>
      <c r="CX94" s="537"/>
      <c r="CY94" s="537"/>
      <c r="CZ94" s="537"/>
      <c r="DA94" s="537"/>
      <c r="DB94" s="537"/>
      <c r="DC94" s="537"/>
      <c r="DD94" s="537"/>
      <c r="DE94" s="537"/>
      <c r="DF94" s="537"/>
      <c r="DG94" s="537"/>
      <c r="DH94" s="537"/>
      <c r="DI94" s="537"/>
      <c r="DJ94" s="537"/>
      <c r="DK94" s="537"/>
      <c r="DL94" s="537"/>
      <c r="DM94" s="537"/>
      <c r="DN94" s="537"/>
      <c r="DO94" s="537"/>
      <c r="DP94" s="537"/>
      <c r="DQ94" s="537"/>
      <c r="DR94" s="537"/>
      <c r="DS94" s="537"/>
      <c r="DT94" s="537"/>
      <c r="DU94" s="537"/>
      <c r="DV94" s="537"/>
      <c r="DW94" s="537"/>
      <c r="DX94" s="537"/>
      <c r="DY94" s="537"/>
      <c r="DZ94" s="537"/>
      <c r="EA94" s="537"/>
      <c r="EB94" s="537"/>
      <c r="EC94" s="537"/>
      <c r="ED94" s="537"/>
      <c r="EE94" s="537"/>
      <c r="EF94" s="537"/>
      <c r="EG94" s="537"/>
      <c r="EH94" s="537"/>
      <c r="EI94" s="537"/>
      <c r="EJ94" s="537"/>
      <c r="EK94" s="537"/>
      <c r="EL94" s="537"/>
      <c r="EM94" s="537"/>
      <c r="EN94" s="537"/>
      <c r="EO94" s="537"/>
      <c r="EP94" s="537"/>
      <c r="EQ94" s="537"/>
      <c r="ER94" s="537"/>
      <c r="ES94" s="537"/>
      <c r="ET94" s="537"/>
      <c r="EU94" s="537"/>
      <c r="EV94" s="537"/>
      <c r="EW94" s="537"/>
      <c r="EX94" s="537"/>
      <c r="EY94" s="537"/>
      <c r="EZ94" s="537"/>
      <c r="FA94" s="537"/>
      <c r="FB94" s="537"/>
      <c r="FC94" s="537"/>
      <c r="FD94" s="537"/>
      <c r="FE94" s="537"/>
      <c r="FF94" s="537"/>
      <c r="FG94" s="537"/>
      <c r="FH94" s="537"/>
      <c r="FI94" s="537"/>
      <c r="FJ94" s="537"/>
      <c r="FK94" s="537"/>
      <c r="FL94" s="537"/>
      <c r="FM94" s="537"/>
      <c r="FN94" s="537"/>
      <c r="FO94" s="537"/>
      <c r="FP94" s="537"/>
      <c r="FQ94" s="537"/>
      <c r="FR94" s="537"/>
      <c r="FS94" s="537"/>
      <c r="FT94" s="537"/>
      <c r="FU94" s="537"/>
      <c r="FV94" s="537"/>
      <c r="FW94" s="537"/>
      <c r="FX94" s="537"/>
      <c r="FY94" s="537"/>
      <c r="FZ94" s="537"/>
      <c r="GA94" s="537"/>
      <c r="GB94" s="537"/>
      <c r="GC94" s="537"/>
      <c r="GD94" s="537"/>
      <c r="GE94" s="537"/>
      <c r="GF94" s="537"/>
      <c r="GG94" s="537"/>
      <c r="GH94" s="537"/>
      <c r="GI94" s="537"/>
      <c r="GJ94" s="537"/>
      <c r="GK94" s="537"/>
      <c r="GL94" s="537"/>
      <c r="GM94" s="537"/>
      <c r="GN94" s="537"/>
      <c r="GO94" s="537"/>
      <c r="GP94" s="537"/>
      <c r="GQ94" s="537"/>
      <c r="GR94" s="537"/>
      <c r="GS94" s="537"/>
      <c r="GT94" s="537"/>
      <c r="GU94" s="537"/>
      <c r="GV94" s="537"/>
      <c r="GW94" s="537"/>
      <c r="GX94" s="537"/>
      <c r="GY94" s="537"/>
      <c r="GZ94" s="537"/>
      <c r="HA94" s="537"/>
      <c r="HB94" s="537"/>
      <c r="HC94" s="537"/>
      <c r="HD94" s="537"/>
      <c r="HE94" s="537"/>
      <c r="HF94" s="537"/>
      <c r="HG94" s="537"/>
      <c r="HH94" s="537"/>
      <c r="HI94" s="537"/>
      <c r="HJ94" s="537"/>
      <c r="HK94" s="537"/>
      <c r="HL94" s="537"/>
      <c r="HM94" s="537"/>
      <c r="HN94" s="537"/>
      <c r="HO94" s="537"/>
      <c r="HP94" s="537"/>
      <c r="HQ94" s="537"/>
      <c r="HR94" s="537"/>
      <c r="HS94" s="537"/>
      <c r="HT94" s="537"/>
      <c r="HU94" s="537"/>
      <c r="HV94" s="537"/>
      <c r="HW94" s="537"/>
      <c r="HX94" s="537"/>
      <c r="HY94" s="537"/>
      <c r="HZ94" s="537"/>
      <c r="IA94" s="537"/>
      <c r="IB94" s="537"/>
      <c r="IC94" s="537"/>
      <c r="ID94" s="537"/>
      <c r="IE94" s="537"/>
      <c r="IF94" s="537"/>
      <c r="IG94" s="537"/>
      <c r="IH94" s="537"/>
      <c r="II94" s="537"/>
      <c r="IJ94" s="537"/>
      <c r="IK94" s="537"/>
      <c r="IL94" s="537"/>
      <c r="IM94" s="537"/>
      <c r="IN94" s="537"/>
      <c r="IO94" s="537"/>
      <c r="IP94" s="537"/>
      <c r="IQ94" s="537"/>
      <c r="IR94" s="537"/>
      <c r="IT94" s="984">
        <f t="shared" si="9"/>
        <v>0</v>
      </c>
    </row>
    <row r="95" spans="1:254" ht="13.8" hidden="1">
      <c r="A95" s="882" t="str">
        <f t="shared" si="6"/>
        <v/>
      </c>
      <c r="B95" s="1955">
        <f>'VERİ GİRİŞİ'!A134</f>
        <v>0</v>
      </c>
      <c r="C95" s="1955"/>
      <c r="D95" s="1955"/>
      <c r="E95" s="1956">
        <f>'VERİ GİRİŞİ'!B134</f>
        <v>0</v>
      </c>
      <c r="F95" s="1956"/>
      <c r="G95" s="1956"/>
      <c r="H95" s="1956"/>
      <c r="I95" s="1956"/>
      <c r="J95" s="1956"/>
      <c r="K95" s="1956"/>
      <c r="L95" s="1956"/>
      <c r="M95" s="1956"/>
      <c r="N95" s="1956"/>
      <c r="O95" s="1956"/>
      <c r="P95" s="1956"/>
      <c r="Q95" s="1956"/>
      <c r="R95" s="1957">
        <f>'VERİ GİRİŞİ'!J134</f>
        <v>0</v>
      </c>
      <c r="S95" s="1957"/>
      <c r="T95" s="1957"/>
      <c r="U95" s="1958"/>
      <c r="V95" s="1954">
        <f>'VERİ GİRİŞİ'!K134</f>
        <v>0</v>
      </c>
      <c r="W95" s="1956"/>
      <c r="X95" s="1956"/>
      <c r="Y95" s="1956"/>
      <c r="Z95" s="1956"/>
      <c r="AA95" s="1945">
        <f t="shared" si="7"/>
        <v>0</v>
      </c>
      <c r="AB95" s="1946"/>
      <c r="AC95" s="1946"/>
      <c r="AD95" s="1946"/>
      <c r="AE95" s="1946"/>
      <c r="AF95" s="1947"/>
      <c r="AG95" s="1948" t="str">
        <f t="shared" si="10"/>
        <v/>
      </c>
      <c r="AH95" s="1949"/>
      <c r="AI95" s="1949"/>
      <c r="AJ95" s="1949"/>
      <c r="AK95" s="1950"/>
      <c r="AL95" s="1951"/>
      <c r="AM95" s="1952"/>
      <c r="AN95" s="1952"/>
      <c r="AO95" s="1952"/>
      <c r="AP95" s="1952"/>
      <c r="AQ95" s="1953">
        <f t="shared" si="8"/>
        <v>0</v>
      </c>
      <c r="AR95" s="1953"/>
      <c r="AS95" s="1953"/>
      <c r="AT95" s="1954"/>
      <c r="AV95" s="537"/>
      <c r="AW95" s="537"/>
      <c r="AX95" s="537"/>
      <c r="AY95" s="537"/>
      <c r="AZ95" s="537"/>
      <c r="BA95" s="537"/>
      <c r="BB95" s="537"/>
      <c r="BC95" s="537"/>
      <c r="BD95" s="537"/>
      <c r="BE95" s="537"/>
      <c r="BF95" s="537"/>
      <c r="BG95" s="537"/>
      <c r="BH95" s="537"/>
      <c r="BI95" s="537"/>
      <c r="BJ95" s="537"/>
      <c r="BK95" s="537"/>
      <c r="BL95" s="537"/>
      <c r="BM95" s="537"/>
      <c r="BN95" s="537"/>
      <c r="BO95" s="537"/>
      <c r="BP95" s="537"/>
      <c r="BQ95" s="537"/>
      <c r="BR95" s="537"/>
      <c r="BS95" s="537"/>
      <c r="BT95" s="537"/>
      <c r="BU95" s="537"/>
      <c r="BV95" s="537"/>
      <c r="BW95" s="537"/>
      <c r="BX95" s="537"/>
      <c r="BY95" s="537"/>
      <c r="BZ95" s="537"/>
      <c r="CA95" s="537"/>
      <c r="CB95" s="537"/>
      <c r="CC95" s="537"/>
      <c r="CD95" s="537"/>
      <c r="CE95" s="537"/>
      <c r="CF95" s="537"/>
      <c r="CG95" s="537"/>
      <c r="CH95" s="537"/>
      <c r="CI95" s="537"/>
      <c r="CJ95" s="537"/>
      <c r="CK95" s="537"/>
      <c r="CL95" s="537"/>
      <c r="CM95" s="537"/>
      <c r="CN95" s="537"/>
      <c r="CO95" s="537"/>
      <c r="CP95" s="537"/>
      <c r="CQ95" s="537"/>
      <c r="CR95" s="537"/>
      <c r="CS95" s="537"/>
      <c r="CT95" s="537"/>
      <c r="CU95" s="537"/>
      <c r="CV95" s="537"/>
      <c r="CW95" s="537"/>
      <c r="CX95" s="537"/>
      <c r="CY95" s="537"/>
      <c r="CZ95" s="537"/>
      <c r="DA95" s="537"/>
      <c r="DB95" s="537"/>
      <c r="DC95" s="537"/>
      <c r="DD95" s="537"/>
      <c r="DE95" s="537"/>
      <c r="DF95" s="537"/>
      <c r="DG95" s="537"/>
      <c r="DH95" s="537"/>
      <c r="DI95" s="537"/>
      <c r="DJ95" s="537"/>
      <c r="DK95" s="537"/>
      <c r="DL95" s="537"/>
      <c r="DM95" s="537"/>
      <c r="DN95" s="537"/>
      <c r="DO95" s="537"/>
      <c r="DP95" s="537"/>
      <c r="DQ95" s="537"/>
      <c r="DR95" s="537"/>
      <c r="DS95" s="537"/>
      <c r="DT95" s="537"/>
      <c r="DU95" s="537"/>
      <c r="DV95" s="537"/>
      <c r="DW95" s="537"/>
      <c r="DX95" s="537"/>
      <c r="DY95" s="537"/>
      <c r="DZ95" s="537"/>
      <c r="EA95" s="537"/>
      <c r="EB95" s="537"/>
      <c r="EC95" s="537"/>
      <c r="ED95" s="537"/>
      <c r="EE95" s="537"/>
      <c r="EF95" s="537"/>
      <c r="EG95" s="537"/>
      <c r="EH95" s="537"/>
      <c r="EI95" s="537"/>
      <c r="EJ95" s="537"/>
      <c r="EK95" s="537"/>
      <c r="EL95" s="537"/>
      <c r="EM95" s="537"/>
      <c r="EN95" s="537"/>
      <c r="EO95" s="537"/>
      <c r="EP95" s="537"/>
      <c r="EQ95" s="537"/>
      <c r="ER95" s="537"/>
      <c r="ES95" s="537"/>
      <c r="ET95" s="537"/>
      <c r="EU95" s="537"/>
      <c r="EV95" s="537"/>
      <c r="EW95" s="537"/>
      <c r="EX95" s="537"/>
      <c r="EY95" s="537"/>
      <c r="EZ95" s="537"/>
      <c r="FA95" s="537"/>
      <c r="FB95" s="537"/>
      <c r="FC95" s="537"/>
      <c r="FD95" s="537"/>
      <c r="FE95" s="537"/>
      <c r="FF95" s="537"/>
      <c r="FG95" s="537"/>
      <c r="FH95" s="537"/>
      <c r="FI95" s="537"/>
      <c r="FJ95" s="537"/>
      <c r="FK95" s="537"/>
      <c r="FL95" s="537"/>
      <c r="FM95" s="537"/>
      <c r="FN95" s="537"/>
      <c r="FO95" s="537"/>
      <c r="FP95" s="537"/>
      <c r="FQ95" s="537"/>
      <c r="FR95" s="537"/>
      <c r="FS95" s="537"/>
      <c r="FT95" s="537"/>
      <c r="FU95" s="537"/>
      <c r="FV95" s="537"/>
      <c r="FW95" s="537"/>
      <c r="FX95" s="537"/>
      <c r="FY95" s="537"/>
      <c r="FZ95" s="537"/>
      <c r="GA95" s="537"/>
      <c r="GB95" s="537"/>
      <c r="GC95" s="537"/>
      <c r="GD95" s="537"/>
      <c r="GE95" s="537"/>
      <c r="GF95" s="537"/>
      <c r="GG95" s="537"/>
      <c r="GH95" s="537"/>
      <c r="GI95" s="537"/>
      <c r="GJ95" s="537"/>
      <c r="GK95" s="537"/>
      <c r="GL95" s="537"/>
      <c r="GM95" s="537"/>
      <c r="GN95" s="537"/>
      <c r="GO95" s="537"/>
      <c r="GP95" s="537"/>
      <c r="GQ95" s="537"/>
      <c r="GR95" s="537"/>
      <c r="GS95" s="537"/>
      <c r="GT95" s="537"/>
      <c r="GU95" s="537"/>
      <c r="GV95" s="537"/>
      <c r="GW95" s="537"/>
      <c r="GX95" s="537"/>
      <c r="GY95" s="537"/>
      <c r="GZ95" s="537"/>
      <c r="HA95" s="537"/>
      <c r="HB95" s="537"/>
      <c r="HC95" s="537"/>
      <c r="HD95" s="537"/>
      <c r="HE95" s="537"/>
      <c r="HF95" s="537"/>
      <c r="HG95" s="537"/>
      <c r="HH95" s="537"/>
      <c r="HI95" s="537"/>
      <c r="HJ95" s="537"/>
      <c r="HK95" s="537"/>
      <c r="HL95" s="537"/>
      <c r="HM95" s="537"/>
      <c r="HN95" s="537"/>
      <c r="HO95" s="537"/>
      <c r="HP95" s="537"/>
      <c r="HQ95" s="537"/>
      <c r="HR95" s="537"/>
      <c r="HS95" s="537"/>
      <c r="HT95" s="537"/>
      <c r="HU95" s="537"/>
      <c r="HV95" s="537"/>
      <c r="HW95" s="537"/>
      <c r="HX95" s="537"/>
      <c r="HY95" s="537"/>
      <c r="HZ95" s="537"/>
      <c r="IA95" s="537"/>
      <c r="IB95" s="537"/>
      <c r="IC95" s="537"/>
      <c r="ID95" s="537"/>
      <c r="IE95" s="537"/>
      <c r="IF95" s="537"/>
      <c r="IG95" s="537"/>
      <c r="IH95" s="537"/>
      <c r="II95" s="537"/>
      <c r="IJ95" s="537"/>
      <c r="IK95" s="537"/>
      <c r="IL95" s="537"/>
      <c r="IM95" s="537"/>
      <c r="IN95" s="537"/>
      <c r="IO95" s="537"/>
      <c r="IP95" s="537"/>
      <c r="IQ95" s="537"/>
      <c r="IR95" s="537"/>
      <c r="IT95" s="984">
        <f t="shared" si="9"/>
        <v>0</v>
      </c>
    </row>
    <row r="96" spans="1:254" ht="13.8" hidden="1">
      <c r="A96" s="882" t="str">
        <f t="shared" si="6"/>
        <v/>
      </c>
      <c r="B96" s="1955">
        <f>'VERİ GİRİŞİ'!A135</f>
        <v>0</v>
      </c>
      <c r="C96" s="1955"/>
      <c r="D96" s="1955"/>
      <c r="E96" s="1956">
        <f>'VERİ GİRİŞİ'!B135</f>
        <v>0</v>
      </c>
      <c r="F96" s="1956"/>
      <c r="G96" s="1956"/>
      <c r="H96" s="1956"/>
      <c r="I96" s="1956"/>
      <c r="J96" s="1956"/>
      <c r="K96" s="1956"/>
      <c r="L96" s="1956"/>
      <c r="M96" s="1956"/>
      <c r="N96" s="1956"/>
      <c r="O96" s="1956"/>
      <c r="P96" s="1956"/>
      <c r="Q96" s="1956"/>
      <c r="R96" s="1957">
        <f>'VERİ GİRİŞİ'!J135</f>
        <v>0</v>
      </c>
      <c r="S96" s="1957"/>
      <c r="T96" s="1957"/>
      <c r="U96" s="1958"/>
      <c r="V96" s="1954">
        <f>'VERİ GİRİŞİ'!K135</f>
        <v>0</v>
      </c>
      <c r="W96" s="1956"/>
      <c r="X96" s="1956"/>
      <c r="Y96" s="1956"/>
      <c r="Z96" s="1956"/>
      <c r="AA96" s="1945">
        <f t="shared" si="7"/>
        <v>0</v>
      </c>
      <c r="AB96" s="1946"/>
      <c r="AC96" s="1946"/>
      <c r="AD96" s="1946"/>
      <c r="AE96" s="1946"/>
      <c r="AF96" s="1947"/>
      <c r="AG96" s="1948" t="str">
        <f t="shared" si="10"/>
        <v/>
      </c>
      <c r="AH96" s="1949"/>
      <c r="AI96" s="1949"/>
      <c r="AJ96" s="1949"/>
      <c r="AK96" s="1950"/>
      <c r="AL96" s="1951"/>
      <c r="AM96" s="1952"/>
      <c r="AN96" s="1952"/>
      <c r="AO96" s="1952"/>
      <c r="AP96" s="1952"/>
      <c r="AQ96" s="1953">
        <f t="shared" si="8"/>
        <v>0</v>
      </c>
      <c r="AR96" s="1953"/>
      <c r="AS96" s="1953"/>
      <c r="AT96" s="1954"/>
      <c r="AV96" s="537"/>
      <c r="AW96" s="537"/>
      <c r="AX96" s="537"/>
      <c r="AY96" s="537"/>
      <c r="AZ96" s="537"/>
      <c r="BA96" s="537"/>
      <c r="BB96" s="537"/>
      <c r="BC96" s="537"/>
      <c r="BD96" s="537"/>
      <c r="BE96" s="537"/>
      <c r="BF96" s="537"/>
      <c r="BG96" s="537"/>
      <c r="BH96" s="537"/>
      <c r="BI96" s="537"/>
      <c r="BJ96" s="537"/>
      <c r="BK96" s="537"/>
      <c r="BL96" s="537"/>
      <c r="BM96" s="537"/>
      <c r="BN96" s="537"/>
      <c r="BO96" s="537"/>
      <c r="BP96" s="537"/>
      <c r="BQ96" s="537"/>
      <c r="BR96" s="537"/>
      <c r="BS96" s="537"/>
      <c r="BT96" s="537"/>
      <c r="BU96" s="537"/>
      <c r="BV96" s="537"/>
      <c r="BW96" s="537"/>
      <c r="BX96" s="537"/>
      <c r="BY96" s="537"/>
      <c r="BZ96" s="537"/>
      <c r="CA96" s="537"/>
      <c r="CB96" s="537"/>
      <c r="CC96" s="537"/>
      <c r="CD96" s="537"/>
      <c r="CE96" s="537"/>
      <c r="CF96" s="537"/>
      <c r="CG96" s="537"/>
      <c r="CH96" s="537"/>
      <c r="CI96" s="537"/>
      <c r="CJ96" s="537"/>
      <c r="CK96" s="537"/>
      <c r="CL96" s="537"/>
      <c r="CM96" s="537"/>
      <c r="CN96" s="537"/>
      <c r="CO96" s="537"/>
      <c r="CP96" s="537"/>
      <c r="CQ96" s="537"/>
      <c r="CR96" s="537"/>
      <c r="CS96" s="537"/>
      <c r="CT96" s="537"/>
      <c r="CU96" s="537"/>
      <c r="CV96" s="537"/>
      <c r="CW96" s="537"/>
      <c r="CX96" s="537"/>
      <c r="CY96" s="537"/>
      <c r="CZ96" s="537"/>
      <c r="DA96" s="537"/>
      <c r="DB96" s="537"/>
      <c r="DC96" s="537"/>
      <c r="DD96" s="537"/>
      <c r="DE96" s="537"/>
      <c r="DF96" s="537"/>
      <c r="DG96" s="537"/>
      <c r="DH96" s="537"/>
      <c r="DI96" s="537"/>
      <c r="DJ96" s="537"/>
      <c r="DK96" s="537"/>
      <c r="DL96" s="537"/>
      <c r="DM96" s="537"/>
      <c r="DN96" s="537"/>
      <c r="DO96" s="537"/>
      <c r="DP96" s="537"/>
      <c r="DQ96" s="537"/>
      <c r="DR96" s="537"/>
      <c r="DS96" s="537"/>
      <c r="DT96" s="537"/>
      <c r="DU96" s="537"/>
      <c r="DV96" s="537"/>
      <c r="DW96" s="537"/>
      <c r="DX96" s="537"/>
      <c r="DY96" s="537"/>
      <c r="DZ96" s="537"/>
      <c r="EA96" s="537"/>
      <c r="EB96" s="537"/>
      <c r="EC96" s="537"/>
      <c r="ED96" s="537"/>
      <c r="EE96" s="537"/>
      <c r="EF96" s="537"/>
      <c r="EG96" s="537"/>
      <c r="EH96" s="537"/>
      <c r="EI96" s="537"/>
      <c r="EJ96" s="537"/>
      <c r="EK96" s="537"/>
      <c r="EL96" s="537"/>
      <c r="EM96" s="537"/>
      <c r="EN96" s="537"/>
      <c r="EO96" s="537"/>
      <c r="EP96" s="537"/>
      <c r="EQ96" s="537"/>
      <c r="ER96" s="537"/>
      <c r="ES96" s="537"/>
      <c r="ET96" s="537"/>
      <c r="EU96" s="537"/>
      <c r="EV96" s="537"/>
      <c r="EW96" s="537"/>
      <c r="EX96" s="537"/>
      <c r="EY96" s="537"/>
      <c r="EZ96" s="537"/>
      <c r="FA96" s="537"/>
      <c r="FB96" s="537"/>
      <c r="FC96" s="537"/>
      <c r="FD96" s="537"/>
      <c r="FE96" s="537"/>
      <c r="FF96" s="537"/>
      <c r="FG96" s="537"/>
      <c r="FH96" s="537"/>
      <c r="FI96" s="537"/>
      <c r="FJ96" s="537"/>
      <c r="FK96" s="537"/>
      <c r="FL96" s="537"/>
      <c r="FM96" s="537"/>
      <c r="FN96" s="537"/>
      <c r="FO96" s="537"/>
      <c r="FP96" s="537"/>
      <c r="FQ96" s="537"/>
      <c r="FR96" s="537"/>
      <c r="FS96" s="537"/>
      <c r="FT96" s="537"/>
      <c r="FU96" s="537"/>
      <c r="FV96" s="537"/>
      <c r="FW96" s="537"/>
      <c r="FX96" s="537"/>
      <c r="FY96" s="537"/>
      <c r="FZ96" s="537"/>
      <c r="GA96" s="537"/>
      <c r="GB96" s="537"/>
      <c r="GC96" s="537"/>
      <c r="GD96" s="537"/>
      <c r="GE96" s="537"/>
      <c r="GF96" s="537"/>
      <c r="GG96" s="537"/>
      <c r="GH96" s="537"/>
      <c r="GI96" s="537"/>
      <c r="GJ96" s="537"/>
      <c r="GK96" s="537"/>
      <c r="GL96" s="537"/>
      <c r="GM96" s="537"/>
      <c r="GN96" s="537"/>
      <c r="GO96" s="537"/>
      <c r="GP96" s="537"/>
      <c r="GQ96" s="537"/>
      <c r="GR96" s="537"/>
      <c r="GS96" s="537"/>
      <c r="GT96" s="537"/>
      <c r="GU96" s="537"/>
      <c r="GV96" s="537"/>
      <c r="GW96" s="537"/>
      <c r="GX96" s="537"/>
      <c r="GY96" s="537"/>
      <c r="GZ96" s="537"/>
      <c r="HA96" s="537"/>
      <c r="HB96" s="537"/>
      <c r="HC96" s="537"/>
      <c r="HD96" s="537"/>
      <c r="HE96" s="537"/>
      <c r="HF96" s="537"/>
      <c r="HG96" s="537"/>
      <c r="HH96" s="537"/>
      <c r="HI96" s="537"/>
      <c r="HJ96" s="537"/>
      <c r="HK96" s="537"/>
      <c r="HL96" s="537"/>
      <c r="HM96" s="537"/>
      <c r="HN96" s="537"/>
      <c r="HO96" s="537"/>
      <c r="HP96" s="537"/>
      <c r="HQ96" s="537"/>
      <c r="HR96" s="537"/>
      <c r="HS96" s="537"/>
      <c r="HT96" s="537"/>
      <c r="HU96" s="537"/>
      <c r="HV96" s="537"/>
      <c r="HW96" s="537"/>
      <c r="HX96" s="537"/>
      <c r="HY96" s="537"/>
      <c r="HZ96" s="537"/>
      <c r="IA96" s="537"/>
      <c r="IB96" s="537"/>
      <c r="IC96" s="537"/>
      <c r="ID96" s="537"/>
      <c r="IE96" s="537"/>
      <c r="IF96" s="537"/>
      <c r="IG96" s="537"/>
      <c r="IH96" s="537"/>
      <c r="II96" s="537"/>
      <c r="IJ96" s="537"/>
      <c r="IK96" s="537"/>
      <c r="IL96" s="537"/>
      <c r="IM96" s="537"/>
      <c r="IN96" s="537"/>
      <c r="IO96" s="537"/>
      <c r="IP96" s="537"/>
      <c r="IQ96" s="537"/>
      <c r="IR96" s="537"/>
      <c r="IT96" s="984">
        <f t="shared" si="9"/>
        <v>0</v>
      </c>
    </row>
    <row r="97" spans="1:254" ht="13.8" hidden="1">
      <c r="A97" s="882" t="str">
        <f t="shared" si="6"/>
        <v/>
      </c>
      <c r="B97" s="1955">
        <f>'VERİ GİRİŞİ'!A136</f>
        <v>0</v>
      </c>
      <c r="C97" s="1955"/>
      <c r="D97" s="1955"/>
      <c r="E97" s="1956">
        <f>'VERİ GİRİŞİ'!B136</f>
        <v>0</v>
      </c>
      <c r="F97" s="1956"/>
      <c r="G97" s="1956"/>
      <c r="H97" s="1956"/>
      <c r="I97" s="1956"/>
      <c r="J97" s="1956"/>
      <c r="K97" s="1956"/>
      <c r="L97" s="1956"/>
      <c r="M97" s="1956"/>
      <c r="N97" s="1956"/>
      <c r="O97" s="1956"/>
      <c r="P97" s="1956"/>
      <c r="Q97" s="1956"/>
      <c r="R97" s="1957">
        <f>'VERİ GİRİŞİ'!J136</f>
        <v>0</v>
      </c>
      <c r="S97" s="1957"/>
      <c r="T97" s="1957"/>
      <c r="U97" s="1958"/>
      <c r="V97" s="1954">
        <f>'VERİ GİRİŞİ'!K136</f>
        <v>0</v>
      </c>
      <c r="W97" s="1956"/>
      <c r="X97" s="1956"/>
      <c r="Y97" s="1956"/>
      <c r="Z97" s="1956"/>
      <c r="AA97" s="1945">
        <f t="shared" si="7"/>
        <v>0</v>
      </c>
      <c r="AB97" s="1946"/>
      <c r="AC97" s="1946"/>
      <c r="AD97" s="1946"/>
      <c r="AE97" s="1946"/>
      <c r="AF97" s="1947"/>
      <c r="AG97" s="1948" t="str">
        <f t="shared" si="10"/>
        <v/>
      </c>
      <c r="AH97" s="1949"/>
      <c r="AI97" s="1949"/>
      <c r="AJ97" s="1949"/>
      <c r="AK97" s="1950"/>
      <c r="AL97" s="1951"/>
      <c r="AM97" s="1952"/>
      <c r="AN97" s="1952"/>
      <c r="AO97" s="1952"/>
      <c r="AP97" s="1952"/>
      <c r="AQ97" s="1953">
        <f t="shared" si="8"/>
        <v>0</v>
      </c>
      <c r="AR97" s="1953"/>
      <c r="AS97" s="1953"/>
      <c r="AT97" s="1954"/>
      <c r="AV97" s="537"/>
      <c r="AW97" s="537"/>
      <c r="AX97" s="537"/>
      <c r="AY97" s="537"/>
      <c r="AZ97" s="537"/>
      <c r="BA97" s="537"/>
      <c r="BB97" s="537"/>
      <c r="BC97" s="537"/>
      <c r="BD97" s="537"/>
      <c r="BE97" s="537"/>
      <c r="BF97" s="537"/>
      <c r="BG97" s="537"/>
      <c r="BH97" s="537"/>
      <c r="BI97" s="537"/>
      <c r="BJ97" s="537"/>
      <c r="BK97" s="537"/>
      <c r="BL97" s="537"/>
      <c r="BM97" s="537"/>
      <c r="BN97" s="537"/>
      <c r="BO97" s="537"/>
      <c r="BP97" s="537"/>
      <c r="BQ97" s="537"/>
      <c r="BR97" s="537"/>
      <c r="BS97" s="537"/>
      <c r="BT97" s="537"/>
      <c r="BU97" s="537"/>
      <c r="BV97" s="537"/>
      <c r="BW97" s="537"/>
      <c r="BX97" s="537"/>
      <c r="BY97" s="537"/>
      <c r="BZ97" s="537"/>
      <c r="CA97" s="537"/>
      <c r="CB97" s="537"/>
      <c r="CC97" s="537"/>
      <c r="CD97" s="537"/>
      <c r="CE97" s="537"/>
      <c r="CF97" s="537"/>
      <c r="CG97" s="537"/>
      <c r="CH97" s="537"/>
      <c r="CI97" s="537"/>
      <c r="CJ97" s="537"/>
      <c r="CK97" s="537"/>
      <c r="CL97" s="537"/>
      <c r="CM97" s="537"/>
      <c r="CN97" s="537"/>
      <c r="CO97" s="537"/>
      <c r="CP97" s="537"/>
      <c r="CQ97" s="537"/>
      <c r="CR97" s="537"/>
      <c r="CS97" s="537"/>
      <c r="CT97" s="537"/>
      <c r="CU97" s="537"/>
      <c r="CV97" s="537"/>
      <c r="CW97" s="537"/>
      <c r="CX97" s="537"/>
      <c r="CY97" s="537"/>
      <c r="CZ97" s="537"/>
      <c r="DA97" s="537"/>
      <c r="DB97" s="537"/>
      <c r="DC97" s="537"/>
      <c r="DD97" s="537"/>
      <c r="DE97" s="537"/>
      <c r="DF97" s="537"/>
      <c r="DG97" s="537"/>
      <c r="DH97" s="537"/>
      <c r="DI97" s="537"/>
      <c r="DJ97" s="537"/>
      <c r="DK97" s="537"/>
      <c r="DL97" s="537"/>
      <c r="DM97" s="537"/>
      <c r="DN97" s="537"/>
      <c r="DO97" s="537"/>
      <c r="DP97" s="537"/>
      <c r="DQ97" s="537"/>
      <c r="DR97" s="537"/>
      <c r="DS97" s="537"/>
      <c r="DT97" s="537"/>
      <c r="DU97" s="537"/>
      <c r="DV97" s="537"/>
      <c r="DW97" s="537"/>
      <c r="DX97" s="537"/>
      <c r="DY97" s="537"/>
      <c r="DZ97" s="537"/>
      <c r="EA97" s="537"/>
      <c r="EB97" s="537"/>
      <c r="EC97" s="537"/>
      <c r="ED97" s="537"/>
      <c r="EE97" s="537"/>
      <c r="EF97" s="537"/>
      <c r="EG97" s="537"/>
      <c r="EH97" s="537"/>
      <c r="EI97" s="537"/>
      <c r="EJ97" s="537"/>
      <c r="EK97" s="537"/>
      <c r="EL97" s="537"/>
      <c r="EM97" s="537"/>
      <c r="EN97" s="537"/>
      <c r="EO97" s="537"/>
      <c r="EP97" s="537"/>
      <c r="EQ97" s="537"/>
      <c r="ER97" s="537"/>
      <c r="ES97" s="537"/>
      <c r="ET97" s="537"/>
      <c r="EU97" s="537"/>
      <c r="EV97" s="537"/>
      <c r="EW97" s="537"/>
      <c r="EX97" s="537"/>
      <c r="EY97" s="537"/>
      <c r="EZ97" s="537"/>
      <c r="FA97" s="537"/>
      <c r="FB97" s="537"/>
      <c r="FC97" s="537"/>
      <c r="FD97" s="537"/>
      <c r="FE97" s="537"/>
      <c r="FF97" s="537"/>
      <c r="FG97" s="537"/>
      <c r="FH97" s="537"/>
      <c r="FI97" s="537"/>
      <c r="FJ97" s="537"/>
      <c r="FK97" s="537"/>
      <c r="FL97" s="537"/>
      <c r="FM97" s="537"/>
      <c r="FN97" s="537"/>
      <c r="FO97" s="537"/>
      <c r="FP97" s="537"/>
      <c r="FQ97" s="537"/>
      <c r="FR97" s="537"/>
      <c r="FS97" s="537"/>
      <c r="FT97" s="537"/>
      <c r="FU97" s="537"/>
      <c r="FV97" s="537"/>
      <c r="FW97" s="537"/>
      <c r="FX97" s="537"/>
      <c r="FY97" s="537"/>
      <c r="FZ97" s="537"/>
      <c r="GA97" s="537"/>
      <c r="GB97" s="537"/>
      <c r="GC97" s="537"/>
      <c r="GD97" s="537"/>
      <c r="GE97" s="537"/>
      <c r="GF97" s="537"/>
      <c r="GG97" s="537"/>
      <c r="GH97" s="537"/>
      <c r="GI97" s="537"/>
      <c r="GJ97" s="537"/>
      <c r="GK97" s="537"/>
      <c r="GL97" s="537"/>
      <c r="GM97" s="537"/>
      <c r="GN97" s="537"/>
      <c r="GO97" s="537"/>
      <c r="GP97" s="537"/>
      <c r="GQ97" s="537"/>
      <c r="GR97" s="537"/>
      <c r="GS97" s="537"/>
      <c r="GT97" s="537"/>
      <c r="GU97" s="537"/>
      <c r="GV97" s="537"/>
      <c r="GW97" s="537"/>
      <c r="GX97" s="537"/>
      <c r="GY97" s="537"/>
      <c r="GZ97" s="537"/>
      <c r="HA97" s="537"/>
      <c r="HB97" s="537"/>
      <c r="HC97" s="537"/>
      <c r="HD97" s="537"/>
      <c r="HE97" s="537"/>
      <c r="HF97" s="537"/>
      <c r="HG97" s="537"/>
      <c r="HH97" s="537"/>
      <c r="HI97" s="537"/>
      <c r="HJ97" s="537"/>
      <c r="HK97" s="537"/>
      <c r="HL97" s="537"/>
      <c r="HM97" s="537"/>
      <c r="HN97" s="537"/>
      <c r="HO97" s="537"/>
      <c r="HP97" s="537"/>
      <c r="HQ97" s="537"/>
      <c r="HR97" s="537"/>
      <c r="HS97" s="537"/>
      <c r="HT97" s="537"/>
      <c r="HU97" s="537"/>
      <c r="HV97" s="537"/>
      <c r="HW97" s="537"/>
      <c r="HX97" s="537"/>
      <c r="HY97" s="537"/>
      <c r="HZ97" s="537"/>
      <c r="IA97" s="537"/>
      <c r="IB97" s="537"/>
      <c r="IC97" s="537"/>
      <c r="ID97" s="537"/>
      <c r="IE97" s="537"/>
      <c r="IF97" s="537"/>
      <c r="IG97" s="537"/>
      <c r="IH97" s="537"/>
      <c r="II97" s="537"/>
      <c r="IJ97" s="537"/>
      <c r="IK97" s="537"/>
      <c r="IL97" s="537"/>
      <c r="IM97" s="537"/>
      <c r="IN97" s="537"/>
      <c r="IO97" s="537"/>
      <c r="IP97" s="537"/>
      <c r="IQ97" s="537"/>
      <c r="IR97" s="537"/>
      <c r="IT97" s="984">
        <f t="shared" si="9"/>
        <v>0</v>
      </c>
    </row>
    <row r="98" spans="1:254" ht="13.8" hidden="1">
      <c r="A98" s="882" t="str">
        <f t="shared" si="6"/>
        <v/>
      </c>
      <c r="B98" s="1955">
        <f>'VERİ GİRİŞİ'!A137</f>
        <v>0</v>
      </c>
      <c r="C98" s="1955"/>
      <c r="D98" s="1955"/>
      <c r="E98" s="1956">
        <f>'VERİ GİRİŞİ'!B137</f>
        <v>0</v>
      </c>
      <c r="F98" s="1956"/>
      <c r="G98" s="1956"/>
      <c r="H98" s="1956"/>
      <c r="I98" s="1956"/>
      <c r="J98" s="1956"/>
      <c r="K98" s="1956"/>
      <c r="L98" s="1956"/>
      <c r="M98" s="1956"/>
      <c r="N98" s="1956"/>
      <c r="O98" s="1956"/>
      <c r="P98" s="1956"/>
      <c r="Q98" s="1956"/>
      <c r="R98" s="1957">
        <f>'VERİ GİRİŞİ'!J137</f>
        <v>0</v>
      </c>
      <c r="S98" s="1957"/>
      <c r="T98" s="1957"/>
      <c r="U98" s="1958"/>
      <c r="V98" s="1954">
        <f>'VERİ GİRİŞİ'!K137</f>
        <v>0</v>
      </c>
      <c r="W98" s="1956"/>
      <c r="X98" s="1956"/>
      <c r="Y98" s="1956"/>
      <c r="Z98" s="1956"/>
      <c r="AA98" s="1945">
        <f t="shared" si="7"/>
        <v>0</v>
      </c>
      <c r="AB98" s="1946"/>
      <c r="AC98" s="1946"/>
      <c r="AD98" s="1946"/>
      <c r="AE98" s="1946"/>
      <c r="AF98" s="1947"/>
      <c r="AG98" s="1948" t="str">
        <f t="shared" si="10"/>
        <v/>
      </c>
      <c r="AH98" s="1949"/>
      <c r="AI98" s="1949"/>
      <c r="AJ98" s="1949"/>
      <c r="AK98" s="1950"/>
      <c r="AL98" s="1951"/>
      <c r="AM98" s="1952"/>
      <c r="AN98" s="1952"/>
      <c r="AO98" s="1952"/>
      <c r="AP98" s="1952"/>
      <c r="AQ98" s="1953">
        <f t="shared" si="8"/>
        <v>0</v>
      </c>
      <c r="AR98" s="1953"/>
      <c r="AS98" s="1953"/>
      <c r="AT98" s="1954"/>
      <c r="AV98" s="537"/>
      <c r="AW98" s="537"/>
      <c r="AX98" s="537"/>
      <c r="AY98" s="537"/>
      <c r="AZ98" s="537"/>
      <c r="BA98" s="537"/>
      <c r="BB98" s="537"/>
      <c r="BC98" s="537"/>
      <c r="BD98" s="537"/>
      <c r="BE98" s="537"/>
      <c r="BF98" s="537"/>
      <c r="BG98" s="537"/>
      <c r="BH98" s="537"/>
      <c r="BI98" s="537"/>
      <c r="BJ98" s="537"/>
      <c r="BK98" s="537"/>
      <c r="BL98" s="537"/>
      <c r="BM98" s="537"/>
      <c r="BN98" s="537"/>
      <c r="BO98" s="537"/>
      <c r="BP98" s="537"/>
      <c r="BQ98" s="537"/>
      <c r="BR98" s="537"/>
      <c r="BS98" s="537"/>
      <c r="BT98" s="537"/>
      <c r="BU98" s="537"/>
      <c r="BV98" s="537"/>
      <c r="BW98" s="537"/>
      <c r="BX98" s="537"/>
      <c r="BY98" s="537"/>
      <c r="BZ98" s="537"/>
      <c r="CA98" s="537"/>
      <c r="CB98" s="537"/>
      <c r="CC98" s="537"/>
      <c r="CD98" s="537"/>
      <c r="CE98" s="537"/>
      <c r="CF98" s="537"/>
      <c r="CG98" s="537"/>
      <c r="CH98" s="537"/>
      <c r="CI98" s="537"/>
      <c r="CJ98" s="537"/>
      <c r="CK98" s="537"/>
      <c r="CL98" s="537"/>
      <c r="CM98" s="537"/>
      <c r="CN98" s="537"/>
      <c r="CO98" s="537"/>
      <c r="CP98" s="537"/>
      <c r="CQ98" s="537"/>
      <c r="CR98" s="537"/>
      <c r="CS98" s="537"/>
      <c r="CT98" s="537"/>
      <c r="CU98" s="537"/>
      <c r="CV98" s="537"/>
      <c r="CW98" s="537"/>
      <c r="CX98" s="537"/>
      <c r="CY98" s="537"/>
      <c r="CZ98" s="537"/>
      <c r="DA98" s="537"/>
      <c r="DB98" s="537"/>
      <c r="DC98" s="537"/>
      <c r="DD98" s="537"/>
      <c r="DE98" s="537"/>
      <c r="DF98" s="537"/>
      <c r="DG98" s="537"/>
      <c r="DH98" s="537"/>
      <c r="DI98" s="537"/>
      <c r="DJ98" s="537"/>
      <c r="DK98" s="537"/>
      <c r="DL98" s="537"/>
      <c r="DM98" s="537"/>
      <c r="DN98" s="537"/>
      <c r="DO98" s="537"/>
      <c r="DP98" s="537"/>
      <c r="DQ98" s="537"/>
      <c r="DR98" s="537"/>
      <c r="DS98" s="537"/>
      <c r="DT98" s="537"/>
      <c r="DU98" s="537"/>
      <c r="DV98" s="537"/>
      <c r="DW98" s="537"/>
      <c r="DX98" s="537"/>
      <c r="DY98" s="537"/>
      <c r="DZ98" s="537"/>
      <c r="EA98" s="537"/>
      <c r="EB98" s="537"/>
      <c r="EC98" s="537"/>
      <c r="ED98" s="537"/>
      <c r="EE98" s="537"/>
      <c r="EF98" s="537"/>
      <c r="EG98" s="537"/>
      <c r="EH98" s="537"/>
      <c r="EI98" s="537"/>
      <c r="EJ98" s="537"/>
      <c r="EK98" s="537"/>
      <c r="EL98" s="537"/>
      <c r="EM98" s="537"/>
      <c r="EN98" s="537"/>
      <c r="EO98" s="537"/>
      <c r="EP98" s="537"/>
      <c r="EQ98" s="537"/>
      <c r="ER98" s="537"/>
      <c r="ES98" s="537"/>
      <c r="ET98" s="537"/>
      <c r="EU98" s="537"/>
      <c r="EV98" s="537"/>
      <c r="EW98" s="537"/>
      <c r="EX98" s="537"/>
      <c r="EY98" s="537"/>
      <c r="EZ98" s="537"/>
      <c r="FA98" s="537"/>
      <c r="FB98" s="537"/>
      <c r="FC98" s="537"/>
      <c r="FD98" s="537"/>
      <c r="FE98" s="537"/>
      <c r="FF98" s="537"/>
      <c r="FG98" s="537"/>
      <c r="FH98" s="537"/>
      <c r="FI98" s="537"/>
      <c r="FJ98" s="537"/>
      <c r="FK98" s="537"/>
      <c r="FL98" s="537"/>
      <c r="FM98" s="537"/>
      <c r="FN98" s="537"/>
      <c r="FO98" s="537"/>
      <c r="FP98" s="537"/>
      <c r="FQ98" s="537"/>
      <c r="FR98" s="537"/>
      <c r="FS98" s="537"/>
      <c r="FT98" s="537"/>
      <c r="FU98" s="537"/>
      <c r="FV98" s="537"/>
      <c r="FW98" s="537"/>
      <c r="FX98" s="537"/>
      <c r="FY98" s="537"/>
      <c r="FZ98" s="537"/>
      <c r="GA98" s="537"/>
      <c r="GB98" s="537"/>
      <c r="GC98" s="537"/>
      <c r="GD98" s="537"/>
      <c r="GE98" s="537"/>
      <c r="GF98" s="537"/>
      <c r="GG98" s="537"/>
      <c r="GH98" s="537"/>
      <c r="GI98" s="537"/>
      <c r="GJ98" s="537"/>
      <c r="GK98" s="537"/>
      <c r="GL98" s="537"/>
      <c r="GM98" s="537"/>
      <c r="GN98" s="537"/>
      <c r="GO98" s="537"/>
      <c r="GP98" s="537"/>
      <c r="GQ98" s="537"/>
      <c r="GR98" s="537"/>
      <c r="GS98" s="537"/>
      <c r="GT98" s="537"/>
      <c r="GU98" s="537"/>
      <c r="GV98" s="537"/>
      <c r="GW98" s="537"/>
      <c r="GX98" s="537"/>
      <c r="GY98" s="537"/>
      <c r="GZ98" s="537"/>
      <c r="HA98" s="537"/>
      <c r="HB98" s="537"/>
      <c r="HC98" s="537"/>
      <c r="HD98" s="537"/>
      <c r="HE98" s="537"/>
      <c r="HF98" s="537"/>
      <c r="HG98" s="537"/>
      <c r="HH98" s="537"/>
      <c r="HI98" s="537"/>
      <c r="HJ98" s="537"/>
      <c r="HK98" s="537"/>
      <c r="HL98" s="537"/>
      <c r="HM98" s="537"/>
      <c r="HN98" s="537"/>
      <c r="HO98" s="537"/>
      <c r="HP98" s="537"/>
      <c r="HQ98" s="537"/>
      <c r="HR98" s="537"/>
      <c r="HS98" s="537"/>
      <c r="HT98" s="537"/>
      <c r="HU98" s="537"/>
      <c r="HV98" s="537"/>
      <c r="HW98" s="537"/>
      <c r="HX98" s="537"/>
      <c r="HY98" s="537"/>
      <c r="HZ98" s="537"/>
      <c r="IA98" s="537"/>
      <c r="IB98" s="537"/>
      <c r="IC98" s="537"/>
      <c r="ID98" s="537"/>
      <c r="IE98" s="537"/>
      <c r="IF98" s="537"/>
      <c r="IG98" s="537"/>
      <c r="IH98" s="537"/>
      <c r="II98" s="537"/>
      <c r="IJ98" s="537"/>
      <c r="IK98" s="537"/>
      <c r="IL98" s="537"/>
      <c r="IM98" s="537"/>
      <c r="IN98" s="537"/>
      <c r="IO98" s="537"/>
      <c r="IP98" s="537"/>
      <c r="IQ98" s="537"/>
      <c r="IR98" s="537"/>
      <c r="IT98" s="984">
        <f t="shared" si="9"/>
        <v>0</v>
      </c>
    </row>
    <row r="99" spans="1:254" ht="13.8" hidden="1">
      <c r="A99" s="882" t="str">
        <f t="shared" si="6"/>
        <v/>
      </c>
      <c r="B99" s="1955">
        <f>'VERİ GİRİŞİ'!A138</f>
        <v>0</v>
      </c>
      <c r="C99" s="1955"/>
      <c r="D99" s="1955"/>
      <c r="E99" s="1956">
        <f>'VERİ GİRİŞİ'!B138</f>
        <v>0</v>
      </c>
      <c r="F99" s="1956"/>
      <c r="G99" s="1956"/>
      <c r="H99" s="1956"/>
      <c r="I99" s="1956"/>
      <c r="J99" s="1956"/>
      <c r="K99" s="1956"/>
      <c r="L99" s="1956"/>
      <c r="M99" s="1956"/>
      <c r="N99" s="1956"/>
      <c r="O99" s="1956"/>
      <c r="P99" s="1956"/>
      <c r="Q99" s="1956"/>
      <c r="R99" s="1957">
        <f>'VERİ GİRİŞİ'!J138</f>
        <v>0</v>
      </c>
      <c r="S99" s="1957"/>
      <c r="T99" s="1957"/>
      <c r="U99" s="1958"/>
      <c r="V99" s="1954">
        <f>'VERİ GİRİŞİ'!K138</f>
        <v>0</v>
      </c>
      <c r="W99" s="1956"/>
      <c r="X99" s="1956"/>
      <c r="Y99" s="1956"/>
      <c r="Z99" s="1956"/>
      <c r="AA99" s="1945">
        <f t="shared" si="7"/>
        <v>0</v>
      </c>
      <c r="AB99" s="1946"/>
      <c r="AC99" s="1946"/>
      <c r="AD99" s="1946"/>
      <c r="AE99" s="1946"/>
      <c r="AF99" s="1947"/>
      <c r="AG99" s="1948" t="str">
        <f t="shared" si="10"/>
        <v/>
      </c>
      <c r="AH99" s="1949"/>
      <c r="AI99" s="1949"/>
      <c r="AJ99" s="1949"/>
      <c r="AK99" s="1950"/>
      <c r="AL99" s="1951"/>
      <c r="AM99" s="1952"/>
      <c r="AN99" s="1952"/>
      <c r="AO99" s="1952"/>
      <c r="AP99" s="1952"/>
      <c r="AQ99" s="1953">
        <f t="shared" si="8"/>
        <v>0</v>
      </c>
      <c r="AR99" s="1953"/>
      <c r="AS99" s="1953"/>
      <c r="AT99" s="1954"/>
      <c r="AV99" s="537"/>
      <c r="AW99" s="537"/>
      <c r="AX99" s="537"/>
      <c r="AY99" s="537"/>
      <c r="AZ99" s="537"/>
      <c r="BA99" s="537"/>
      <c r="BB99" s="537"/>
      <c r="BC99" s="537"/>
      <c r="BD99" s="537"/>
      <c r="BE99" s="537"/>
      <c r="BF99" s="537"/>
      <c r="BG99" s="537"/>
      <c r="BH99" s="537"/>
      <c r="BI99" s="537"/>
      <c r="BJ99" s="537"/>
      <c r="BK99" s="537"/>
      <c r="BL99" s="537"/>
      <c r="BM99" s="537"/>
      <c r="BN99" s="537"/>
      <c r="BO99" s="537"/>
      <c r="BP99" s="537"/>
      <c r="BQ99" s="537"/>
      <c r="BR99" s="537"/>
      <c r="BS99" s="537"/>
      <c r="BT99" s="537"/>
      <c r="BU99" s="537"/>
      <c r="BV99" s="537"/>
      <c r="BW99" s="537"/>
      <c r="BX99" s="537"/>
      <c r="BY99" s="537"/>
      <c r="BZ99" s="537"/>
      <c r="CA99" s="537"/>
      <c r="CB99" s="537"/>
      <c r="CC99" s="537"/>
      <c r="CD99" s="537"/>
      <c r="CE99" s="537"/>
      <c r="CF99" s="537"/>
      <c r="CG99" s="537"/>
      <c r="CH99" s="537"/>
      <c r="CI99" s="537"/>
      <c r="CJ99" s="537"/>
      <c r="CK99" s="537"/>
      <c r="CL99" s="537"/>
      <c r="CM99" s="537"/>
      <c r="CN99" s="537"/>
      <c r="CO99" s="537"/>
      <c r="CP99" s="537"/>
      <c r="CQ99" s="537"/>
      <c r="CR99" s="537"/>
      <c r="CS99" s="537"/>
      <c r="CT99" s="537"/>
      <c r="CU99" s="537"/>
      <c r="CV99" s="537"/>
      <c r="CW99" s="537"/>
      <c r="CX99" s="537"/>
      <c r="CY99" s="537"/>
      <c r="CZ99" s="537"/>
      <c r="DA99" s="537"/>
      <c r="DB99" s="537"/>
      <c r="DC99" s="537"/>
      <c r="DD99" s="537"/>
      <c r="DE99" s="537"/>
      <c r="DF99" s="537"/>
      <c r="DG99" s="537"/>
      <c r="DH99" s="537"/>
      <c r="DI99" s="537"/>
      <c r="DJ99" s="537"/>
      <c r="DK99" s="537"/>
      <c r="DL99" s="537"/>
      <c r="DM99" s="537"/>
      <c r="DN99" s="537"/>
      <c r="DO99" s="537"/>
      <c r="DP99" s="537"/>
      <c r="DQ99" s="537"/>
      <c r="DR99" s="537"/>
      <c r="DS99" s="537"/>
      <c r="DT99" s="537"/>
      <c r="DU99" s="537"/>
      <c r="DV99" s="537"/>
      <c r="DW99" s="537"/>
      <c r="DX99" s="537"/>
      <c r="DY99" s="537"/>
      <c r="DZ99" s="537"/>
      <c r="EA99" s="537"/>
      <c r="EB99" s="537"/>
      <c r="EC99" s="537"/>
      <c r="ED99" s="537"/>
      <c r="EE99" s="537"/>
      <c r="EF99" s="537"/>
      <c r="EG99" s="537"/>
      <c r="EH99" s="537"/>
      <c r="EI99" s="537"/>
      <c r="EJ99" s="537"/>
      <c r="EK99" s="537"/>
      <c r="EL99" s="537"/>
      <c r="EM99" s="537"/>
      <c r="EN99" s="537"/>
      <c r="EO99" s="537"/>
      <c r="EP99" s="537"/>
      <c r="EQ99" s="537"/>
      <c r="ER99" s="537"/>
      <c r="ES99" s="537"/>
      <c r="ET99" s="537"/>
      <c r="EU99" s="537"/>
      <c r="EV99" s="537"/>
      <c r="EW99" s="537"/>
      <c r="EX99" s="537"/>
      <c r="EY99" s="537"/>
      <c r="EZ99" s="537"/>
      <c r="FA99" s="537"/>
      <c r="FB99" s="537"/>
      <c r="FC99" s="537"/>
      <c r="FD99" s="537"/>
      <c r="FE99" s="537"/>
      <c r="FF99" s="537"/>
      <c r="FG99" s="537"/>
      <c r="FH99" s="537"/>
      <c r="FI99" s="537"/>
      <c r="FJ99" s="537"/>
      <c r="FK99" s="537"/>
      <c r="FL99" s="537"/>
      <c r="FM99" s="537"/>
      <c r="FN99" s="537"/>
      <c r="FO99" s="537"/>
      <c r="FP99" s="537"/>
      <c r="FQ99" s="537"/>
      <c r="FR99" s="537"/>
      <c r="FS99" s="537"/>
      <c r="FT99" s="537"/>
      <c r="FU99" s="537"/>
      <c r="FV99" s="537"/>
      <c r="FW99" s="537"/>
      <c r="FX99" s="537"/>
      <c r="FY99" s="537"/>
      <c r="FZ99" s="537"/>
      <c r="GA99" s="537"/>
      <c r="GB99" s="537"/>
      <c r="GC99" s="537"/>
      <c r="GD99" s="537"/>
      <c r="GE99" s="537"/>
      <c r="GF99" s="537"/>
      <c r="GG99" s="537"/>
      <c r="GH99" s="537"/>
      <c r="GI99" s="537"/>
      <c r="GJ99" s="537"/>
      <c r="GK99" s="537"/>
      <c r="GL99" s="537"/>
      <c r="GM99" s="537"/>
      <c r="GN99" s="537"/>
      <c r="GO99" s="537"/>
      <c r="GP99" s="537"/>
      <c r="GQ99" s="537"/>
      <c r="GR99" s="537"/>
      <c r="GS99" s="537"/>
      <c r="GT99" s="537"/>
      <c r="GU99" s="537"/>
      <c r="GV99" s="537"/>
      <c r="GW99" s="537"/>
      <c r="GX99" s="537"/>
      <c r="GY99" s="537"/>
      <c r="GZ99" s="537"/>
      <c r="HA99" s="537"/>
      <c r="HB99" s="537"/>
      <c r="HC99" s="537"/>
      <c r="HD99" s="537"/>
      <c r="HE99" s="537"/>
      <c r="HF99" s="537"/>
      <c r="HG99" s="537"/>
      <c r="HH99" s="537"/>
      <c r="HI99" s="537"/>
      <c r="HJ99" s="537"/>
      <c r="HK99" s="537"/>
      <c r="HL99" s="537"/>
      <c r="HM99" s="537"/>
      <c r="HN99" s="537"/>
      <c r="HO99" s="537"/>
      <c r="HP99" s="537"/>
      <c r="HQ99" s="537"/>
      <c r="HR99" s="537"/>
      <c r="HS99" s="537"/>
      <c r="HT99" s="537"/>
      <c r="HU99" s="537"/>
      <c r="HV99" s="537"/>
      <c r="HW99" s="537"/>
      <c r="HX99" s="537"/>
      <c r="HY99" s="537"/>
      <c r="HZ99" s="537"/>
      <c r="IA99" s="537"/>
      <c r="IB99" s="537"/>
      <c r="IC99" s="537"/>
      <c r="ID99" s="537"/>
      <c r="IE99" s="537"/>
      <c r="IF99" s="537"/>
      <c r="IG99" s="537"/>
      <c r="IH99" s="537"/>
      <c r="II99" s="537"/>
      <c r="IJ99" s="537"/>
      <c r="IK99" s="537"/>
      <c r="IL99" s="537"/>
      <c r="IM99" s="537"/>
      <c r="IN99" s="537"/>
      <c r="IO99" s="537"/>
      <c r="IP99" s="537"/>
      <c r="IQ99" s="537"/>
      <c r="IR99" s="537"/>
      <c r="IT99" s="984">
        <f t="shared" si="9"/>
        <v>0</v>
      </c>
    </row>
    <row r="100" spans="1:254" ht="13.8" hidden="1">
      <c r="A100" s="882" t="str">
        <f t="shared" si="6"/>
        <v/>
      </c>
      <c r="B100" s="1955">
        <f>'VERİ GİRİŞİ'!A139</f>
        <v>0</v>
      </c>
      <c r="C100" s="1955"/>
      <c r="D100" s="1955"/>
      <c r="E100" s="1956">
        <f>'VERİ GİRİŞİ'!B139</f>
        <v>0</v>
      </c>
      <c r="F100" s="1956"/>
      <c r="G100" s="1956"/>
      <c r="H100" s="1956"/>
      <c r="I100" s="1956"/>
      <c r="J100" s="1956"/>
      <c r="K100" s="1956"/>
      <c r="L100" s="1956"/>
      <c r="M100" s="1956"/>
      <c r="N100" s="1956"/>
      <c r="O100" s="1956"/>
      <c r="P100" s="1956"/>
      <c r="Q100" s="1956"/>
      <c r="R100" s="1957">
        <f>'VERİ GİRİŞİ'!J139</f>
        <v>0</v>
      </c>
      <c r="S100" s="1957"/>
      <c r="T100" s="1957"/>
      <c r="U100" s="1958"/>
      <c r="V100" s="1954">
        <f>'VERİ GİRİŞİ'!K139</f>
        <v>0</v>
      </c>
      <c r="W100" s="1956"/>
      <c r="X100" s="1956"/>
      <c r="Y100" s="1956"/>
      <c r="Z100" s="1956"/>
      <c r="AA100" s="1945">
        <f t="shared" si="7"/>
        <v>0</v>
      </c>
      <c r="AB100" s="1946"/>
      <c r="AC100" s="1946"/>
      <c r="AD100" s="1946"/>
      <c r="AE100" s="1946"/>
      <c r="AF100" s="1947"/>
      <c r="AG100" s="1948" t="str">
        <f t="shared" si="10"/>
        <v/>
      </c>
      <c r="AH100" s="1949"/>
      <c r="AI100" s="1949"/>
      <c r="AJ100" s="1949"/>
      <c r="AK100" s="1950"/>
      <c r="AL100" s="1951"/>
      <c r="AM100" s="1952"/>
      <c r="AN100" s="1952"/>
      <c r="AO100" s="1952"/>
      <c r="AP100" s="1952"/>
      <c r="AQ100" s="1953">
        <f t="shared" si="8"/>
        <v>0</v>
      </c>
      <c r="AR100" s="1953"/>
      <c r="AS100" s="1953"/>
      <c r="AT100" s="1954"/>
      <c r="AV100" s="537"/>
      <c r="AW100" s="537"/>
      <c r="AX100" s="537"/>
      <c r="AY100" s="537"/>
      <c r="AZ100" s="537"/>
      <c r="BA100" s="537"/>
      <c r="BB100" s="537"/>
      <c r="BC100" s="537"/>
      <c r="BD100" s="537"/>
      <c r="BE100" s="537"/>
      <c r="BF100" s="537"/>
      <c r="BG100" s="537"/>
      <c r="BH100" s="537"/>
      <c r="BI100" s="537"/>
      <c r="BJ100" s="537"/>
      <c r="BK100" s="537"/>
      <c r="BL100" s="537"/>
      <c r="BM100" s="537"/>
      <c r="BN100" s="537"/>
      <c r="BO100" s="537"/>
      <c r="BP100" s="537"/>
      <c r="BQ100" s="537"/>
      <c r="BR100" s="537"/>
      <c r="BS100" s="537"/>
      <c r="BT100" s="537"/>
      <c r="BU100" s="537"/>
      <c r="BV100" s="537"/>
      <c r="BW100" s="537"/>
      <c r="BX100" s="537"/>
      <c r="BY100" s="537"/>
      <c r="BZ100" s="537"/>
      <c r="CA100" s="537"/>
      <c r="CB100" s="537"/>
      <c r="CC100" s="537"/>
      <c r="CD100" s="537"/>
      <c r="CE100" s="537"/>
      <c r="CF100" s="537"/>
      <c r="CG100" s="537"/>
      <c r="CH100" s="537"/>
      <c r="CI100" s="537"/>
      <c r="CJ100" s="537"/>
      <c r="CK100" s="537"/>
      <c r="CL100" s="537"/>
      <c r="CM100" s="537"/>
      <c r="CN100" s="537"/>
      <c r="CO100" s="537"/>
      <c r="CP100" s="537"/>
      <c r="CQ100" s="537"/>
      <c r="CR100" s="537"/>
      <c r="CS100" s="537"/>
      <c r="CT100" s="537"/>
      <c r="CU100" s="537"/>
      <c r="CV100" s="537"/>
      <c r="CW100" s="537"/>
      <c r="CX100" s="537"/>
      <c r="CY100" s="537"/>
      <c r="CZ100" s="537"/>
      <c r="DA100" s="537"/>
      <c r="DB100" s="537"/>
      <c r="DC100" s="537"/>
      <c r="DD100" s="537"/>
      <c r="DE100" s="537"/>
      <c r="DF100" s="537"/>
      <c r="DG100" s="537"/>
      <c r="DH100" s="537"/>
      <c r="DI100" s="537"/>
      <c r="DJ100" s="537"/>
      <c r="DK100" s="537"/>
      <c r="DL100" s="537"/>
      <c r="DM100" s="537"/>
      <c r="DN100" s="537"/>
      <c r="DO100" s="537"/>
      <c r="DP100" s="537"/>
      <c r="DQ100" s="537"/>
      <c r="DR100" s="537"/>
      <c r="DS100" s="537"/>
      <c r="DT100" s="537"/>
      <c r="DU100" s="537"/>
      <c r="DV100" s="537"/>
      <c r="DW100" s="537"/>
      <c r="DX100" s="537"/>
      <c r="DY100" s="537"/>
      <c r="DZ100" s="537"/>
      <c r="EA100" s="537"/>
      <c r="EB100" s="537"/>
      <c r="EC100" s="537"/>
      <c r="ED100" s="537"/>
      <c r="EE100" s="537"/>
      <c r="EF100" s="537"/>
      <c r="EG100" s="537"/>
      <c r="EH100" s="537"/>
      <c r="EI100" s="537"/>
      <c r="EJ100" s="537"/>
      <c r="EK100" s="537"/>
      <c r="EL100" s="537"/>
      <c r="EM100" s="537"/>
      <c r="EN100" s="537"/>
      <c r="EO100" s="537"/>
      <c r="EP100" s="537"/>
      <c r="EQ100" s="537"/>
      <c r="ER100" s="537"/>
      <c r="ES100" s="537"/>
      <c r="ET100" s="537"/>
      <c r="EU100" s="537"/>
      <c r="EV100" s="537"/>
      <c r="EW100" s="537"/>
      <c r="EX100" s="537"/>
      <c r="EY100" s="537"/>
      <c r="EZ100" s="537"/>
      <c r="FA100" s="537"/>
      <c r="FB100" s="537"/>
      <c r="FC100" s="537"/>
      <c r="FD100" s="537"/>
      <c r="FE100" s="537"/>
      <c r="FF100" s="537"/>
      <c r="FG100" s="537"/>
      <c r="FH100" s="537"/>
      <c r="FI100" s="537"/>
      <c r="FJ100" s="537"/>
      <c r="FK100" s="537"/>
      <c r="FL100" s="537"/>
      <c r="FM100" s="537"/>
      <c r="FN100" s="537"/>
      <c r="FO100" s="537"/>
      <c r="FP100" s="537"/>
      <c r="FQ100" s="537"/>
      <c r="FR100" s="537"/>
      <c r="FS100" s="537"/>
      <c r="FT100" s="537"/>
      <c r="FU100" s="537"/>
      <c r="FV100" s="537"/>
      <c r="FW100" s="537"/>
      <c r="FX100" s="537"/>
      <c r="FY100" s="537"/>
      <c r="FZ100" s="537"/>
      <c r="GA100" s="537"/>
      <c r="GB100" s="537"/>
      <c r="GC100" s="537"/>
      <c r="GD100" s="537"/>
      <c r="GE100" s="537"/>
      <c r="GF100" s="537"/>
      <c r="GG100" s="537"/>
      <c r="GH100" s="537"/>
      <c r="GI100" s="537"/>
      <c r="GJ100" s="537"/>
      <c r="GK100" s="537"/>
      <c r="GL100" s="537"/>
      <c r="GM100" s="537"/>
      <c r="GN100" s="537"/>
      <c r="GO100" s="537"/>
      <c r="GP100" s="537"/>
      <c r="GQ100" s="537"/>
      <c r="GR100" s="537"/>
      <c r="GS100" s="537"/>
      <c r="GT100" s="537"/>
      <c r="GU100" s="537"/>
      <c r="GV100" s="537"/>
      <c r="GW100" s="537"/>
      <c r="GX100" s="537"/>
      <c r="GY100" s="537"/>
      <c r="GZ100" s="537"/>
      <c r="HA100" s="537"/>
      <c r="HB100" s="537"/>
      <c r="HC100" s="537"/>
      <c r="HD100" s="537"/>
      <c r="HE100" s="537"/>
      <c r="HF100" s="537"/>
      <c r="HG100" s="537"/>
      <c r="HH100" s="537"/>
      <c r="HI100" s="537"/>
      <c r="HJ100" s="537"/>
      <c r="HK100" s="537"/>
      <c r="HL100" s="537"/>
      <c r="HM100" s="537"/>
      <c r="HN100" s="537"/>
      <c r="HO100" s="537"/>
      <c r="HP100" s="537"/>
      <c r="HQ100" s="537"/>
      <c r="HR100" s="537"/>
      <c r="HS100" s="537"/>
      <c r="HT100" s="537"/>
      <c r="HU100" s="537"/>
      <c r="HV100" s="537"/>
      <c r="HW100" s="537"/>
      <c r="HX100" s="537"/>
      <c r="HY100" s="537"/>
      <c r="HZ100" s="537"/>
      <c r="IA100" s="537"/>
      <c r="IB100" s="537"/>
      <c r="IC100" s="537"/>
      <c r="ID100" s="537"/>
      <c r="IE100" s="537"/>
      <c r="IF100" s="537"/>
      <c r="IG100" s="537"/>
      <c r="IH100" s="537"/>
      <c r="II100" s="537"/>
      <c r="IJ100" s="537"/>
      <c r="IK100" s="537"/>
      <c r="IL100" s="537"/>
      <c r="IM100" s="537"/>
      <c r="IN100" s="537"/>
      <c r="IO100" s="537"/>
      <c r="IP100" s="537"/>
      <c r="IQ100" s="537"/>
      <c r="IR100" s="537"/>
      <c r="IT100" s="984">
        <f t="shared" si="9"/>
        <v>0</v>
      </c>
    </row>
    <row r="101" spans="1:254" ht="13.8" hidden="1">
      <c r="A101" s="882" t="str">
        <f t="shared" si="6"/>
        <v/>
      </c>
      <c r="B101" s="1955">
        <f>'VERİ GİRİŞİ'!A140</f>
        <v>0</v>
      </c>
      <c r="C101" s="1955"/>
      <c r="D101" s="1955"/>
      <c r="E101" s="1956">
        <f>'VERİ GİRİŞİ'!B140</f>
        <v>0</v>
      </c>
      <c r="F101" s="1956"/>
      <c r="G101" s="1956"/>
      <c r="H101" s="1956"/>
      <c r="I101" s="1956"/>
      <c r="J101" s="1956"/>
      <c r="K101" s="1956"/>
      <c r="L101" s="1956"/>
      <c r="M101" s="1956"/>
      <c r="N101" s="1956"/>
      <c r="O101" s="1956"/>
      <c r="P101" s="1956"/>
      <c r="Q101" s="1956"/>
      <c r="R101" s="1957">
        <f>'VERİ GİRİŞİ'!J140</f>
        <v>0</v>
      </c>
      <c r="S101" s="1957"/>
      <c r="T101" s="1957"/>
      <c r="U101" s="1958"/>
      <c r="V101" s="1954">
        <f>'VERİ GİRİŞİ'!K140</f>
        <v>0</v>
      </c>
      <c r="W101" s="1956"/>
      <c r="X101" s="1956"/>
      <c r="Y101" s="1956"/>
      <c r="Z101" s="1956"/>
      <c r="AA101" s="1945">
        <f t="shared" si="7"/>
        <v>0</v>
      </c>
      <c r="AB101" s="1946"/>
      <c r="AC101" s="1946"/>
      <c r="AD101" s="1946"/>
      <c r="AE101" s="1946"/>
      <c r="AF101" s="1947"/>
      <c r="AG101" s="1948" t="str">
        <f t="shared" si="10"/>
        <v/>
      </c>
      <c r="AH101" s="1949"/>
      <c r="AI101" s="1949"/>
      <c r="AJ101" s="1949"/>
      <c r="AK101" s="1950"/>
      <c r="AL101" s="1951"/>
      <c r="AM101" s="1952"/>
      <c r="AN101" s="1952"/>
      <c r="AO101" s="1952"/>
      <c r="AP101" s="1952"/>
      <c r="AQ101" s="1953">
        <f t="shared" si="8"/>
        <v>0</v>
      </c>
      <c r="AR101" s="1953"/>
      <c r="AS101" s="1953"/>
      <c r="AT101" s="1954"/>
      <c r="AV101" s="537"/>
      <c r="AW101" s="537"/>
      <c r="AX101" s="537"/>
      <c r="AY101" s="537"/>
      <c r="AZ101" s="537"/>
      <c r="BA101" s="537"/>
      <c r="BB101" s="537"/>
      <c r="BC101" s="537"/>
      <c r="BD101" s="537"/>
      <c r="BE101" s="537"/>
      <c r="BF101" s="537"/>
      <c r="BG101" s="537"/>
      <c r="BH101" s="537"/>
      <c r="BI101" s="537"/>
      <c r="BJ101" s="537"/>
      <c r="BK101" s="537"/>
      <c r="BL101" s="537"/>
      <c r="BM101" s="537"/>
      <c r="BN101" s="537"/>
      <c r="BO101" s="537"/>
      <c r="BP101" s="537"/>
      <c r="BQ101" s="537"/>
      <c r="BR101" s="537"/>
      <c r="BS101" s="537"/>
      <c r="BT101" s="537"/>
      <c r="BU101" s="537"/>
      <c r="BV101" s="537"/>
      <c r="BW101" s="537"/>
      <c r="BX101" s="537"/>
      <c r="BY101" s="537"/>
      <c r="BZ101" s="537"/>
      <c r="CA101" s="537"/>
      <c r="CB101" s="537"/>
      <c r="CC101" s="537"/>
      <c r="CD101" s="537"/>
      <c r="CE101" s="537"/>
      <c r="CF101" s="537"/>
      <c r="CG101" s="537"/>
      <c r="CH101" s="537"/>
      <c r="CI101" s="537"/>
      <c r="CJ101" s="537"/>
      <c r="CK101" s="537"/>
      <c r="CL101" s="537"/>
      <c r="CM101" s="537"/>
      <c r="CN101" s="537"/>
      <c r="CO101" s="537"/>
      <c r="CP101" s="537"/>
      <c r="CQ101" s="537"/>
      <c r="CR101" s="537"/>
      <c r="CS101" s="537"/>
      <c r="CT101" s="537"/>
      <c r="CU101" s="537"/>
      <c r="CV101" s="537"/>
      <c r="CW101" s="537"/>
      <c r="CX101" s="537"/>
      <c r="CY101" s="537"/>
      <c r="CZ101" s="537"/>
      <c r="DA101" s="537"/>
      <c r="DB101" s="537"/>
      <c r="DC101" s="537"/>
      <c r="DD101" s="537"/>
      <c r="DE101" s="537"/>
      <c r="DF101" s="537"/>
      <c r="DG101" s="537"/>
      <c r="DH101" s="537"/>
      <c r="DI101" s="537"/>
      <c r="DJ101" s="537"/>
      <c r="DK101" s="537"/>
      <c r="DL101" s="537"/>
      <c r="DM101" s="537"/>
      <c r="DN101" s="537"/>
      <c r="DO101" s="537"/>
      <c r="DP101" s="537"/>
      <c r="DQ101" s="537"/>
      <c r="DR101" s="537"/>
      <c r="DS101" s="537"/>
      <c r="DT101" s="537"/>
      <c r="DU101" s="537"/>
      <c r="DV101" s="537"/>
      <c r="DW101" s="537"/>
      <c r="DX101" s="537"/>
      <c r="DY101" s="537"/>
      <c r="DZ101" s="537"/>
      <c r="EA101" s="537"/>
      <c r="EB101" s="537"/>
      <c r="EC101" s="537"/>
      <c r="ED101" s="537"/>
      <c r="EE101" s="537"/>
      <c r="EF101" s="537"/>
      <c r="EG101" s="537"/>
      <c r="EH101" s="537"/>
      <c r="EI101" s="537"/>
      <c r="EJ101" s="537"/>
      <c r="EK101" s="537"/>
      <c r="EL101" s="537"/>
      <c r="EM101" s="537"/>
      <c r="EN101" s="537"/>
      <c r="EO101" s="537"/>
      <c r="EP101" s="537"/>
      <c r="EQ101" s="537"/>
      <c r="ER101" s="537"/>
      <c r="ES101" s="537"/>
      <c r="ET101" s="537"/>
      <c r="EU101" s="537"/>
      <c r="EV101" s="537"/>
      <c r="EW101" s="537"/>
      <c r="EX101" s="537"/>
      <c r="EY101" s="537"/>
      <c r="EZ101" s="537"/>
      <c r="FA101" s="537"/>
      <c r="FB101" s="537"/>
      <c r="FC101" s="537"/>
      <c r="FD101" s="537"/>
      <c r="FE101" s="537"/>
      <c r="FF101" s="537"/>
      <c r="FG101" s="537"/>
      <c r="FH101" s="537"/>
      <c r="FI101" s="537"/>
      <c r="FJ101" s="537"/>
      <c r="FK101" s="537"/>
      <c r="FL101" s="537"/>
      <c r="FM101" s="537"/>
      <c r="FN101" s="537"/>
      <c r="FO101" s="537"/>
      <c r="FP101" s="537"/>
      <c r="FQ101" s="537"/>
      <c r="FR101" s="537"/>
      <c r="FS101" s="537"/>
      <c r="FT101" s="537"/>
      <c r="FU101" s="537"/>
      <c r="FV101" s="537"/>
      <c r="FW101" s="537"/>
      <c r="FX101" s="537"/>
      <c r="FY101" s="537"/>
      <c r="FZ101" s="537"/>
      <c r="GA101" s="537"/>
      <c r="GB101" s="537"/>
      <c r="GC101" s="537"/>
      <c r="GD101" s="537"/>
      <c r="GE101" s="537"/>
      <c r="GF101" s="537"/>
      <c r="GG101" s="537"/>
      <c r="GH101" s="537"/>
      <c r="GI101" s="537"/>
      <c r="GJ101" s="537"/>
      <c r="GK101" s="537"/>
      <c r="GL101" s="537"/>
      <c r="GM101" s="537"/>
      <c r="GN101" s="537"/>
      <c r="GO101" s="537"/>
      <c r="GP101" s="537"/>
      <c r="GQ101" s="537"/>
      <c r="GR101" s="537"/>
      <c r="GS101" s="537"/>
      <c r="GT101" s="537"/>
      <c r="GU101" s="537"/>
      <c r="GV101" s="537"/>
      <c r="GW101" s="537"/>
      <c r="GX101" s="537"/>
      <c r="GY101" s="537"/>
      <c r="GZ101" s="537"/>
      <c r="HA101" s="537"/>
      <c r="HB101" s="537"/>
      <c r="HC101" s="537"/>
      <c r="HD101" s="537"/>
      <c r="HE101" s="537"/>
      <c r="HF101" s="537"/>
      <c r="HG101" s="537"/>
      <c r="HH101" s="537"/>
      <c r="HI101" s="537"/>
      <c r="HJ101" s="537"/>
      <c r="HK101" s="537"/>
      <c r="HL101" s="537"/>
      <c r="HM101" s="537"/>
      <c r="HN101" s="537"/>
      <c r="HO101" s="537"/>
      <c r="HP101" s="537"/>
      <c r="HQ101" s="537"/>
      <c r="HR101" s="537"/>
      <c r="HS101" s="537"/>
      <c r="HT101" s="537"/>
      <c r="HU101" s="537"/>
      <c r="HV101" s="537"/>
      <c r="HW101" s="537"/>
      <c r="HX101" s="537"/>
      <c r="HY101" s="537"/>
      <c r="HZ101" s="537"/>
      <c r="IA101" s="537"/>
      <c r="IB101" s="537"/>
      <c r="IC101" s="537"/>
      <c r="ID101" s="537"/>
      <c r="IE101" s="537"/>
      <c r="IF101" s="537"/>
      <c r="IG101" s="537"/>
      <c r="IH101" s="537"/>
      <c r="II101" s="537"/>
      <c r="IJ101" s="537"/>
      <c r="IK101" s="537"/>
      <c r="IL101" s="537"/>
      <c r="IM101" s="537"/>
      <c r="IN101" s="537"/>
      <c r="IO101" s="537"/>
      <c r="IP101" s="537"/>
      <c r="IQ101" s="537"/>
      <c r="IR101" s="537"/>
      <c r="IT101" s="984">
        <f t="shared" si="9"/>
        <v>0</v>
      </c>
    </row>
    <row r="102" spans="1:254" ht="13.8" hidden="1">
      <c r="A102" s="882" t="str">
        <f t="shared" si="6"/>
        <v/>
      </c>
      <c r="B102" s="1955">
        <f>'VERİ GİRİŞİ'!A141</f>
        <v>0</v>
      </c>
      <c r="C102" s="1955"/>
      <c r="D102" s="1955"/>
      <c r="E102" s="1956">
        <f>'VERİ GİRİŞİ'!B141</f>
        <v>0</v>
      </c>
      <c r="F102" s="1956"/>
      <c r="G102" s="1956"/>
      <c r="H102" s="1956"/>
      <c r="I102" s="1956"/>
      <c r="J102" s="1956"/>
      <c r="K102" s="1956"/>
      <c r="L102" s="1956"/>
      <c r="M102" s="1956"/>
      <c r="N102" s="1956"/>
      <c r="O102" s="1956"/>
      <c r="P102" s="1956"/>
      <c r="Q102" s="1956"/>
      <c r="R102" s="1957">
        <f>'VERİ GİRİŞİ'!J141</f>
        <v>0</v>
      </c>
      <c r="S102" s="1957"/>
      <c r="T102" s="1957"/>
      <c r="U102" s="1958"/>
      <c r="V102" s="1954">
        <f>'VERİ GİRİŞİ'!K141</f>
        <v>0</v>
      </c>
      <c r="W102" s="1956"/>
      <c r="X102" s="1956"/>
      <c r="Y102" s="1956"/>
      <c r="Z102" s="1956"/>
      <c r="AA102" s="1945">
        <f t="shared" si="7"/>
        <v>0</v>
      </c>
      <c r="AB102" s="1946"/>
      <c r="AC102" s="1946"/>
      <c r="AD102" s="1946"/>
      <c r="AE102" s="1946"/>
      <c r="AF102" s="1947"/>
      <c r="AG102" s="1948" t="str">
        <f t="shared" si="10"/>
        <v/>
      </c>
      <c r="AH102" s="1949"/>
      <c r="AI102" s="1949"/>
      <c r="AJ102" s="1949"/>
      <c r="AK102" s="1950"/>
      <c r="AL102" s="1951"/>
      <c r="AM102" s="1952"/>
      <c r="AN102" s="1952"/>
      <c r="AO102" s="1952"/>
      <c r="AP102" s="1952"/>
      <c r="AQ102" s="1953">
        <f t="shared" si="8"/>
        <v>0</v>
      </c>
      <c r="AR102" s="1953"/>
      <c r="AS102" s="1953"/>
      <c r="AT102" s="1954"/>
      <c r="AV102" s="537"/>
      <c r="AW102" s="537"/>
      <c r="AX102" s="537"/>
      <c r="AY102" s="537"/>
      <c r="AZ102" s="537"/>
      <c r="BA102" s="537"/>
      <c r="BB102" s="537"/>
      <c r="BC102" s="537"/>
      <c r="BD102" s="537"/>
      <c r="BE102" s="537"/>
      <c r="BF102" s="537"/>
      <c r="BG102" s="537"/>
      <c r="BH102" s="537"/>
      <c r="BI102" s="537"/>
      <c r="BJ102" s="537"/>
      <c r="BK102" s="537"/>
      <c r="BL102" s="537"/>
      <c r="BM102" s="537"/>
      <c r="BN102" s="537"/>
      <c r="BO102" s="537"/>
      <c r="BP102" s="537"/>
      <c r="BQ102" s="537"/>
      <c r="BR102" s="537"/>
      <c r="BS102" s="537"/>
      <c r="BT102" s="537"/>
      <c r="BU102" s="537"/>
      <c r="BV102" s="537"/>
      <c r="BW102" s="537"/>
      <c r="BX102" s="537"/>
      <c r="BY102" s="537"/>
      <c r="BZ102" s="537"/>
      <c r="CA102" s="537"/>
      <c r="CB102" s="537"/>
      <c r="CC102" s="537"/>
      <c r="CD102" s="537"/>
      <c r="CE102" s="537"/>
      <c r="CF102" s="537"/>
      <c r="CG102" s="537"/>
      <c r="CH102" s="537"/>
      <c r="CI102" s="537"/>
      <c r="CJ102" s="537"/>
      <c r="CK102" s="537"/>
      <c r="CL102" s="537"/>
      <c r="CM102" s="537"/>
      <c r="CN102" s="537"/>
      <c r="CO102" s="537"/>
      <c r="CP102" s="537"/>
      <c r="CQ102" s="537"/>
      <c r="CR102" s="537"/>
      <c r="CS102" s="537"/>
      <c r="CT102" s="537"/>
      <c r="CU102" s="537"/>
      <c r="CV102" s="537"/>
      <c r="CW102" s="537"/>
      <c r="CX102" s="537"/>
      <c r="CY102" s="537"/>
      <c r="CZ102" s="537"/>
      <c r="DA102" s="537"/>
      <c r="DB102" s="537"/>
      <c r="DC102" s="537"/>
      <c r="DD102" s="537"/>
      <c r="DE102" s="537"/>
      <c r="DF102" s="537"/>
      <c r="DG102" s="537"/>
      <c r="DH102" s="537"/>
      <c r="DI102" s="537"/>
      <c r="DJ102" s="537"/>
      <c r="DK102" s="537"/>
      <c r="DL102" s="537"/>
      <c r="DM102" s="537"/>
      <c r="DN102" s="537"/>
      <c r="DO102" s="537"/>
      <c r="DP102" s="537"/>
      <c r="DQ102" s="537"/>
      <c r="DR102" s="537"/>
      <c r="DS102" s="537"/>
      <c r="DT102" s="537"/>
      <c r="DU102" s="537"/>
      <c r="DV102" s="537"/>
      <c r="DW102" s="537"/>
      <c r="DX102" s="537"/>
      <c r="DY102" s="537"/>
      <c r="DZ102" s="537"/>
      <c r="EA102" s="537"/>
      <c r="EB102" s="537"/>
      <c r="EC102" s="537"/>
      <c r="ED102" s="537"/>
      <c r="EE102" s="537"/>
      <c r="EF102" s="537"/>
      <c r="EG102" s="537"/>
      <c r="EH102" s="537"/>
      <c r="EI102" s="537"/>
      <c r="EJ102" s="537"/>
      <c r="EK102" s="537"/>
      <c r="EL102" s="537"/>
      <c r="EM102" s="537"/>
      <c r="EN102" s="537"/>
      <c r="EO102" s="537"/>
      <c r="EP102" s="537"/>
      <c r="EQ102" s="537"/>
      <c r="ER102" s="537"/>
      <c r="ES102" s="537"/>
      <c r="ET102" s="537"/>
      <c r="EU102" s="537"/>
      <c r="EV102" s="537"/>
      <c r="EW102" s="537"/>
      <c r="EX102" s="537"/>
      <c r="EY102" s="537"/>
      <c r="EZ102" s="537"/>
      <c r="FA102" s="537"/>
      <c r="FB102" s="537"/>
      <c r="FC102" s="537"/>
      <c r="FD102" s="537"/>
      <c r="FE102" s="537"/>
      <c r="FF102" s="537"/>
      <c r="FG102" s="537"/>
      <c r="FH102" s="537"/>
      <c r="FI102" s="537"/>
      <c r="FJ102" s="537"/>
      <c r="FK102" s="537"/>
      <c r="FL102" s="537"/>
      <c r="FM102" s="537"/>
      <c r="FN102" s="537"/>
      <c r="FO102" s="537"/>
      <c r="FP102" s="537"/>
      <c r="FQ102" s="537"/>
      <c r="FR102" s="537"/>
      <c r="FS102" s="537"/>
      <c r="FT102" s="537"/>
      <c r="FU102" s="537"/>
      <c r="FV102" s="537"/>
      <c r="FW102" s="537"/>
      <c r="FX102" s="537"/>
      <c r="FY102" s="537"/>
      <c r="FZ102" s="537"/>
      <c r="GA102" s="537"/>
      <c r="GB102" s="537"/>
      <c r="GC102" s="537"/>
      <c r="GD102" s="537"/>
      <c r="GE102" s="537"/>
      <c r="GF102" s="537"/>
      <c r="GG102" s="537"/>
      <c r="GH102" s="537"/>
      <c r="GI102" s="537"/>
      <c r="GJ102" s="537"/>
      <c r="GK102" s="537"/>
      <c r="GL102" s="537"/>
      <c r="GM102" s="537"/>
      <c r="GN102" s="537"/>
      <c r="GO102" s="537"/>
      <c r="GP102" s="537"/>
      <c r="GQ102" s="537"/>
      <c r="GR102" s="537"/>
      <c r="GS102" s="537"/>
      <c r="GT102" s="537"/>
      <c r="GU102" s="537"/>
      <c r="GV102" s="537"/>
      <c r="GW102" s="537"/>
      <c r="GX102" s="537"/>
      <c r="GY102" s="537"/>
      <c r="GZ102" s="537"/>
      <c r="HA102" s="537"/>
      <c r="HB102" s="537"/>
      <c r="HC102" s="537"/>
      <c r="HD102" s="537"/>
      <c r="HE102" s="537"/>
      <c r="HF102" s="537"/>
      <c r="HG102" s="537"/>
      <c r="HH102" s="537"/>
      <c r="HI102" s="537"/>
      <c r="HJ102" s="537"/>
      <c r="HK102" s="537"/>
      <c r="HL102" s="537"/>
      <c r="HM102" s="537"/>
      <c r="HN102" s="537"/>
      <c r="HO102" s="537"/>
      <c r="HP102" s="537"/>
      <c r="HQ102" s="537"/>
      <c r="HR102" s="537"/>
      <c r="HS102" s="537"/>
      <c r="HT102" s="537"/>
      <c r="HU102" s="537"/>
      <c r="HV102" s="537"/>
      <c r="HW102" s="537"/>
      <c r="HX102" s="537"/>
      <c r="HY102" s="537"/>
      <c r="HZ102" s="537"/>
      <c r="IA102" s="537"/>
      <c r="IB102" s="537"/>
      <c r="IC102" s="537"/>
      <c r="ID102" s="537"/>
      <c r="IE102" s="537"/>
      <c r="IF102" s="537"/>
      <c r="IG102" s="537"/>
      <c r="IH102" s="537"/>
      <c r="II102" s="537"/>
      <c r="IJ102" s="537"/>
      <c r="IK102" s="537"/>
      <c r="IL102" s="537"/>
      <c r="IM102" s="537"/>
      <c r="IN102" s="537"/>
      <c r="IO102" s="537"/>
      <c r="IP102" s="537"/>
      <c r="IQ102" s="537"/>
      <c r="IR102" s="537"/>
      <c r="IT102" s="984">
        <f t="shared" si="9"/>
        <v>0</v>
      </c>
    </row>
    <row r="103" spans="1:254" ht="13.8" hidden="1">
      <c r="A103" s="882">
        <v>1</v>
      </c>
      <c r="B103" s="1986">
        <f>'VERİ GİRİŞİ'!A142</f>
        <v>0</v>
      </c>
      <c r="C103" s="1986"/>
      <c r="D103" s="1986"/>
      <c r="E103" s="1976">
        <f>'VERİ GİRİŞİ'!B142</f>
        <v>0</v>
      </c>
      <c r="F103" s="1976"/>
      <c r="G103" s="1976"/>
      <c r="H103" s="1976"/>
      <c r="I103" s="1976"/>
      <c r="J103" s="1976"/>
      <c r="K103" s="1976"/>
      <c r="L103" s="1976"/>
      <c r="M103" s="1976"/>
      <c r="N103" s="1976"/>
      <c r="O103" s="1976"/>
      <c r="P103" s="1976"/>
      <c r="Q103" s="1976"/>
      <c r="R103" s="1973">
        <f>'VERİ GİRİŞİ'!J142</f>
        <v>0</v>
      </c>
      <c r="S103" s="1973"/>
      <c r="T103" s="1973"/>
      <c r="U103" s="1974"/>
      <c r="V103" s="1975">
        <f>'VERİ GİRİŞİ'!K142</f>
        <v>0</v>
      </c>
      <c r="W103" s="1976"/>
      <c r="X103" s="1976"/>
      <c r="Y103" s="1976"/>
      <c r="Z103" s="1976"/>
      <c r="AA103" s="1977">
        <f t="shared" si="7"/>
        <v>0</v>
      </c>
      <c r="AB103" s="1978"/>
      <c r="AC103" s="1978"/>
      <c r="AD103" s="1978"/>
      <c r="AE103" s="1978"/>
      <c r="AF103" s="1979"/>
      <c r="AG103" s="1980" t="str">
        <f t="shared" si="10"/>
        <v/>
      </c>
      <c r="AH103" s="1981"/>
      <c r="AI103" s="1981"/>
      <c r="AJ103" s="1981"/>
      <c r="AK103" s="1982"/>
      <c r="AL103" s="1983"/>
      <c r="AM103" s="1984"/>
      <c r="AN103" s="1984"/>
      <c r="AO103" s="1984"/>
      <c r="AP103" s="1984"/>
      <c r="AQ103" s="1985">
        <f t="shared" si="8"/>
        <v>0</v>
      </c>
      <c r="AR103" s="1985"/>
      <c r="AS103" s="1985"/>
      <c r="AT103" s="1975"/>
      <c r="AV103" s="537"/>
      <c r="AW103" s="537"/>
      <c r="AX103" s="537"/>
      <c r="AY103" s="537"/>
      <c r="AZ103" s="537"/>
      <c r="BA103" s="537"/>
      <c r="BB103" s="537"/>
      <c r="BC103" s="537"/>
      <c r="BD103" s="537"/>
      <c r="BE103" s="537"/>
      <c r="BF103" s="537"/>
      <c r="BG103" s="537"/>
      <c r="BH103" s="537"/>
      <c r="BI103" s="537"/>
      <c r="BJ103" s="537"/>
      <c r="BK103" s="537"/>
      <c r="BL103" s="537"/>
      <c r="BM103" s="537"/>
      <c r="BN103" s="537"/>
      <c r="BO103" s="537"/>
      <c r="BP103" s="537"/>
      <c r="BQ103" s="537"/>
      <c r="BR103" s="537"/>
      <c r="BS103" s="537"/>
      <c r="BT103" s="537"/>
      <c r="BU103" s="537"/>
      <c r="BV103" s="537"/>
      <c r="BW103" s="537"/>
      <c r="BX103" s="537"/>
      <c r="BY103" s="537"/>
      <c r="BZ103" s="537"/>
      <c r="CA103" s="537"/>
      <c r="CB103" s="537"/>
      <c r="CC103" s="537"/>
      <c r="CD103" s="537"/>
      <c r="CE103" s="537"/>
      <c r="CF103" s="537"/>
      <c r="CG103" s="537"/>
      <c r="CH103" s="537"/>
      <c r="CI103" s="537"/>
      <c r="CJ103" s="537"/>
      <c r="CK103" s="537"/>
      <c r="CL103" s="537"/>
      <c r="CM103" s="537"/>
      <c r="CN103" s="537"/>
      <c r="CO103" s="537"/>
      <c r="CP103" s="537"/>
      <c r="CQ103" s="537"/>
      <c r="CR103" s="537"/>
      <c r="CS103" s="537"/>
      <c r="CT103" s="537"/>
      <c r="CU103" s="537"/>
      <c r="CV103" s="537"/>
      <c r="CW103" s="537"/>
      <c r="CX103" s="537"/>
      <c r="CY103" s="537"/>
      <c r="CZ103" s="537"/>
      <c r="DA103" s="537"/>
      <c r="DB103" s="537"/>
      <c r="DC103" s="537"/>
      <c r="DD103" s="537"/>
      <c r="DE103" s="537"/>
      <c r="DF103" s="537"/>
      <c r="DG103" s="537"/>
      <c r="DH103" s="537"/>
      <c r="DI103" s="537"/>
      <c r="DJ103" s="537"/>
      <c r="DK103" s="537"/>
      <c r="DL103" s="537"/>
      <c r="DM103" s="537"/>
      <c r="DN103" s="537"/>
      <c r="DO103" s="537"/>
      <c r="DP103" s="537"/>
      <c r="DQ103" s="537"/>
      <c r="DR103" s="537"/>
      <c r="DS103" s="537"/>
      <c r="DT103" s="537"/>
      <c r="DU103" s="537"/>
      <c r="DV103" s="537"/>
      <c r="DW103" s="537"/>
      <c r="DX103" s="537"/>
      <c r="DY103" s="537"/>
      <c r="DZ103" s="537"/>
      <c r="EA103" s="537"/>
      <c r="EB103" s="537"/>
      <c r="EC103" s="537"/>
      <c r="ED103" s="537"/>
      <c r="EE103" s="537"/>
      <c r="EF103" s="537"/>
      <c r="EG103" s="537"/>
      <c r="EH103" s="537"/>
      <c r="EI103" s="537"/>
      <c r="EJ103" s="537"/>
      <c r="EK103" s="537"/>
      <c r="EL103" s="537"/>
      <c r="EM103" s="537"/>
      <c r="EN103" s="537"/>
      <c r="EO103" s="537"/>
      <c r="EP103" s="537"/>
      <c r="EQ103" s="537"/>
      <c r="ER103" s="537"/>
      <c r="ES103" s="537"/>
      <c r="ET103" s="537"/>
      <c r="EU103" s="537"/>
      <c r="EV103" s="537"/>
      <c r="EW103" s="537"/>
      <c r="EX103" s="537"/>
      <c r="EY103" s="537"/>
      <c r="EZ103" s="537"/>
      <c r="FA103" s="537"/>
      <c r="FB103" s="537"/>
      <c r="FC103" s="537"/>
      <c r="FD103" s="537"/>
      <c r="FE103" s="537"/>
      <c r="FF103" s="537"/>
      <c r="FG103" s="537"/>
      <c r="FH103" s="537"/>
      <c r="FI103" s="537"/>
      <c r="FJ103" s="537"/>
      <c r="FK103" s="537"/>
      <c r="FL103" s="537"/>
      <c r="FM103" s="537"/>
      <c r="FN103" s="537"/>
      <c r="FO103" s="537"/>
      <c r="FP103" s="537"/>
      <c r="FQ103" s="537"/>
      <c r="FR103" s="537"/>
      <c r="FS103" s="537"/>
      <c r="FT103" s="537"/>
      <c r="FU103" s="537"/>
      <c r="FV103" s="537"/>
      <c r="FW103" s="537"/>
      <c r="FX103" s="537"/>
      <c r="FY103" s="537"/>
      <c r="FZ103" s="537"/>
      <c r="GA103" s="537"/>
      <c r="GB103" s="537"/>
      <c r="GC103" s="537"/>
      <c r="GD103" s="537"/>
      <c r="GE103" s="537"/>
      <c r="GF103" s="537"/>
      <c r="GG103" s="537"/>
      <c r="GH103" s="537"/>
      <c r="GI103" s="537"/>
      <c r="GJ103" s="537"/>
      <c r="GK103" s="537"/>
      <c r="GL103" s="537"/>
      <c r="GM103" s="537"/>
      <c r="GN103" s="537"/>
      <c r="GO103" s="537"/>
      <c r="GP103" s="537"/>
      <c r="GQ103" s="537"/>
      <c r="GR103" s="537"/>
      <c r="GS103" s="537"/>
      <c r="GT103" s="537"/>
      <c r="GU103" s="537"/>
      <c r="GV103" s="537"/>
      <c r="GW103" s="537"/>
      <c r="GX103" s="537"/>
      <c r="GY103" s="537"/>
      <c r="GZ103" s="537"/>
      <c r="HA103" s="537"/>
      <c r="HB103" s="537"/>
      <c r="HC103" s="537"/>
      <c r="HD103" s="537"/>
      <c r="HE103" s="537"/>
      <c r="HF103" s="537"/>
      <c r="HG103" s="537"/>
      <c r="HH103" s="537"/>
      <c r="HI103" s="537"/>
      <c r="HJ103" s="537"/>
      <c r="HK103" s="537"/>
      <c r="HL103" s="537"/>
      <c r="HM103" s="537"/>
      <c r="HN103" s="537"/>
      <c r="HO103" s="537"/>
      <c r="HP103" s="537"/>
      <c r="HQ103" s="537"/>
      <c r="HR103" s="537"/>
      <c r="HS103" s="537"/>
      <c r="HT103" s="537"/>
      <c r="HU103" s="537"/>
      <c r="HV103" s="537"/>
      <c r="HW103" s="537"/>
      <c r="HX103" s="537"/>
      <c r="HY103" s="537"/>
      <c r="HZ103" s="537"/>
      <c r="IA103" s="537"/>
      <c r="IB103" s="537"/>
      <c r="IC103" s="537"/>
      <c r="ID103" s="537"/>
      <c r="IE103" s="537"/>
      <c r="IF103" s="537"/>
      <c r="IG103" s="537"/>
      <c r="IH103" s="537"/>
      <c r="II103" s="537"/>
      <c r="IJ103" s="537"/>
      <c r="IK103" s="537"/>
      <c r="IL103" s="537"/>
      <c r="IM103" s="537"/>
      <c r="IN103" s="537"/>
      <c r="IO103" s="537"/>
      <c r="IP103" s="537"/>
      <c r="IQ103" s="537"/>
      <c r="IR103" s="537"/>
      <c r="IT103" s="984">
        <f t="shared" si="9"/>
        <v>0</v>
      </c>
    </row>
    <row r="104" spans="1:254" ht="4.5" customHeight="1">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V104" s="537"/>
      <c r="AW104" s="537"/>
      <c r="AX104" s="537"/>
      <c r="AY104" s="537"/>
      <c r="AZ104" s="537"/>
      <c r="BA104" s="537"/>
      <c r="BB104" s="537"/>
      <c r="BC104" s="537"/>
      <c r="BD104" s="537"/>
      <c r="BE104" s="537"/>
      <c r="BF104" s="537"/>
      <c r="BG104" s="537"/>
      <c r="BH104" s="537"/>
      <c r="BI104" s="537"/>
      <c r="BJ104" s="537"/>
      <c r="BK104" s="537"/>
      <c r="BL104" s="537"/>
      <c r="BM104" s="537"/>
      <c r="BN104" s="537"/>
      <c r="BO104" s="537"/>
      <c r="BP104" s="537"/>
      <c r="BQ104" s="537"/>
      <c r="BR104" s="537"/>
      <c r="BS104" s="537"/>
      <c r="BT104" s="537"/>
      <c r="BU104" s="537"/>
      <c r="BV104" s="537"/>
      <c r="BW104" s="537"/>
      <c r="BX104" s="537"/>
      <c r="BY104" s="537"/>
      <c r="BZ104" s="537"/>
      <c r="CA104" s="537"/>
      <c r="CB104" s="537"/>
      <c r="CC104" s="537"/>
      <c r="CD104" s="537"/>
      <c r="CE104" s="537"/>
      <c r="CF104" s="537"/>
      <c r="CG104" s="537"/>
      <c r="CH104" s="537"/>
      <c r="CI104" s="537"/>
      <c r="CJ104" s="537"/>
      <c r="CK104" s="537"/>
      <c r="CL104" s="537"/>
      <c r="CM104" s="537"/>
      <c r="CN104" s="537"/>
      <c r="CO104" s="537"/>
      <c r="CP104" s="537"/>
      <c r="CQ104" s="537"/>
      <c r="CR104" s="537"/>
      <c r="CS104" s="537"/>
      <c r="CT104" s="537"/>
      <c r="CU104" s="537"/>
      <c r="CV104" s="537"/>
      <c r="CW104" s="537"/>
      <c r="CX104" s="537"/>
      <c r="CY104" s="537"/>
      <c r="CZ104" s="537"/>
      <c r="DA104" s="537"/>
      <c r="DB104" s="537"/>
      <c r="DC104" s="537"/>
      <c r="DD104" s="537"/>
      <c r="DE104" s="537"/>
      <c r="DF104" s="537"/>
      <c r="DG104" s="537"/>
      <c r="DH104" s="537"/>
      <c r="DI104" s="537"/>
      <c r="DJ104" s="537"/>
      <c r="DK104" s="537"/>
      <c r="DL104" s="537"/>
      <c r="DM104" s="537"/>
      <c r="DN104" s="537"/>
      <c r="DO104" s="537"/>
      <c r="DP104" s="537"/>
      <c r="DQ104" s="537"/>
      <c r="DR104" s="537"/>
      <c r="DS104" s="537"/>
      <c r="DT104" s="537"/>
      <c r="DU104" s="537"/>
      <c r="DV104" s="537"/>
      <c r="DW104" s="537"/>
      <c r="DX104" s="537"/>
      <c r="DY104" s="537"/>
      <c r="DZ104" s="537"/>
      <c r="EA104" s="537"/>
      <c r="EB104" s="537"/>
      <c r="EC104" s="537"/>
      <c r="ED104" s="537"/>
      <c r="EE104" s="537"/>
      <c r="EF104" s="537"/>
      <c r="EG104" s="537"/>
      <c r="EH104" s="537"/>
      <c r="EI104" s="537"/>
      <c r="EJ104" s="537"/>
      <c r="EK104" s="537"/>
      <c r="EL104" s="537"/>
      <c r="EM104" s="537"/>
      <c r="EN104" s="537"/>
      <c r="EO104" s="537"/>
      <c r="EP104" s="537"/>
      <c r="EQ104" s="537"/>
      <c r="ER104" s="537"/>
      <c r="ES104" s="537"/>
      <c r="ET104" s="537"/>
      <c r="EU104" s="537"/>
      <c r="EV104" s="537"/>
      <c r="EW104" s="537"/>
      <c r="EX104" s="537"/>
      <c r="EY104" s="537"/>
      <c r="EZ104" s="537"/>
      <c r="FA104" s="537"/>
      <c r="FB104" s="537"/>
      <c r="FC104" s="537"/>
      <c r="FD104" s="537"/>
      <c r="FE104" s="537"/>
      <c r="FF104" s="537"/>
      <c r="FG104" s="537"/>
      <c r="FH104" s="537"/>
      <c r="FI104" s="537"/>
      <c r="FJ104" s="537"/>
      <c r="FK104" s="537"/>
      <c r="FL104" s="537"/>
      <c r="FM104" s="537"/>
      <c r="FN104" s="537"/>
      <c r="FO104" s="537"/>
      <c r="FP104" s="537"/>
      <c r="FQ104" s="537"/>
      <c r="FR104" s="537"/>
      <c r="FS104" s="537"/>
      <c r="FT104" s="537"/>
      <c r="FU104" s="537"/>
      <c r="FV104" s="537"/>
      <c r="FW104" s="537"/>
      <c r="FX104" s="537"/>
      <c r="FY104" s="537"/>
      <c r="FZ104" s="537"/>
      <c r="GA104" s="537"/>
      <c r="GB104" s="537"/>
      <c r="GC104" s="537"/>
      <c r="GD104" s="537"/>
      <c r="GE104" s="537"/>
      <c r="GF104" s="537"/>
      <c r="GG104" s="537"/>
      <c r="GH104" s="537"/>
      <c r="GI104" s="537"/>
      <c r="GJ104" s="537"/>
      <c r="GK104" s="537"/>
      <c r="GL104" s="537"/>
      <c r="GM104" s="537"/>
      <c r="GN104" s="537"/>
      <c r="GO104" s="537"/>
      <c r="GP104" s="537"/>
      <c r="GQ104" s="537"/>
      <c r="GR104" s="537"/>
      <c r="GS104" s="537"/>
      <c r="GT104" s="537"/>
      <c r="GU104" s="537"/>
      <c r="GV104" s="537"/>
      <c r="GW104" s="537"/>
      <c r="GX104" s="537"/>
      <c r="GY104" s="537"/>
      <c r="GZ104" s="537"/>
      <c r="HA104" s="537"/>
      <c r="HB104" s="537"/>
      <c r="HC104" s="537"/>
      <c r="HD104" s="537"/>
      <c r="HE104" s="537"/>
      <c r="HF104" s="537"/>
      <c r="HG104" s="537"/>
      <c r="HH104" s="537"/>
      <c r="HI104" s="537"/>
      <c r="HJ104" s="537"/>
      <c r="HK104" s="537"/>
      <c r="HL104" s="537"/>
      <c r="HM104" s="537"/>
      <c r="HN104" s="537"/>
      <c r="HO104" s="537"/>
      <c r="HP104" s="537"/>
      <c r="HQ104" s="537"/>
      <c r="HR104" s="537"/>
      <c r="HS104" s="537"/>
      <c r="HT104" s="537"/>
      <c r="HU104" s="537"/>
      <c r="HV104" s="537"/>
      <c r="HW104" s="537"/>
      <c r="HX104" s="537"/>
      <c r="HY104" s="537"/>
      <c r="HZ104" s="537"/>
      <c r="IA104" s="537"/>
      <c r="IB104" s="537"/>
      <c r="IC104" s="537"/>
      <c r="ID104" s="537"/>
      <c r="IE104" s="537"/>
      <c r="IF104" s="537"/>
      <c r="IG104" s="537"/>
      <c r="IH104" s="537"/>
      <c r="II104" s="537"/>
      <c r="IJ104" s="537"/>
      <c r="IK104" s="537"/>
      <c r="IL104" s="537"/>
      <c r="IM104" s="537"/>
      <c r="IN104" s="537"/>
      <c r="IO104" s="537"/>
      <c r="IP104" s="537"/>
      <c r="IQ104" s="537"/>
      <c r="IR104" s="537"/>
      <c r="IT104" s="984">
        <f t="shared" si="9"/>
        <v>0</v>
      </c>
    </row>
    <row r="105" spans="1:254" ht="51.75" customHeight="1">
      <c r="B105" s="2003" t="str">
        <f>CONCATENATE("         Yukarıda yazılı ",B127," kalem malzeme, Mal Alımlarında Uygulanacak Ara Denetim  ile Mal Alımları Muayene ve Kabul Yönetmeliğine göre  İhale Dokümanında yazılı şartlar  dahilinde muayene edilerek neticesi yazılmıştır. ",L127)</f>
        <v xml:space="preserve">         Yukarıda yazılı 1 kalem malzeme, Mal Alımlarında Uygulanacak Ara Denetim  ile Mal Alımları Muayene ve Kabul Yönetmeliğine göre  İhale Dokümanında yazılı şartlar  dahilinde muayene edilerek neticesi yazılmıştır. 09/12/2024</v>
      </c>
      <c r="C105" s="2003"/>
      <c r="D105" s="2003"/>
      <c r="E105" s="2003"/>
      <c r="F105" s="2003"/>
      <c r="G105" s="2003"/>
      <c r="H105" s="2003"/>
      <c r="I105" s="2003"/>
      <c r="J105" s="2003"/>
      <c r="K105" s="2003"/>
      <c r="L105" s="2003"/>
      <c r="M105" s="2003"/>
      <c r="N105" s="2003"/>
      <c r="O105" s="2003"/>
      <c r="P105" s="2003"/>
      <c r="Q105" s="2003"/>
      <c r="R105" s="2003"/>
      <c r="S105" s="2003"/>
      <c r="T105" s="2003"/>
      <c r="U105" s="2003"/>
      <c r="V105" s="2003"/>
      <c r="W105" s="2003"/>
      <c r="X105" s="2003"/>
      <c r="Y105" s="2003"/>
      <c r="Z105" s="2003"/>
      <c r="AA105" s="2003"/>
      <c r="AB105" s="2003"/>
      <c r="AC105" s="2003"/>
      <c r="AD105" s="2003"/>
      <c r="AE105" s="2003"/>
      <c r="AF105" s="2003"/>
      <c r="AG105" s="2003"/>
      <c r="AH105" s="2003"/>
      <c r="AI105" s="2003"/>
      <c r="AJ105" s="2003"/>
      <c r="AK105" s="2003"/>
      <c r="AL105" s="2003"/>
      <c r="AM105" s="2003"/>
      <c r="AN105" s="2003"/>
      <c r="AO105" s="2003"/>
      <c r="AP105" s="2003"/>
      <c r="AQ105" s="2003"/>
      <c r="AR105" s="2003"/>
      <c r="AS105" s="2003"/>
      <c r="AT105" s="2003"/>
      <c r="AV105" s="537"/>
      <c r="AW105" s="537"/>
      <c r="AX105" s="537"/>
      <c r="AY105" s="537"/>
      <c r="AZ105" s="537"/>
      <c r="BA105" s="537"/>
      <c r="BB105" s="537"/>
      <c r="BC105" s="537"/>
      <c r="BD105" s="537"/>
      <c r="BE105" s="537"/>
      <c r="BF105" s="537"/>
      <c r="BG105" s="537"/>
      <c r="BH105" s="537"/>
      <c r="BI105" s="537"/>
      <c r="BJ105" s="537"/>
      <c r="BK105" s="537"/>
      <c r="BL105" s="537"/>
      <c r="BM105" s="537"/>
      <c r="BN105" s="537"/>
      <c r="BO105" s="537"/>
      <c r="BP105" s="537"/>
      <c r="BQ105" s="537"/>
      <c r="BR105" s="537"/>
      <c r="BS105" s="537"/>
      <c r="BT105" s="537"/>
      <c r="BU105" s="537"/>
      <c r="BV105" s="537"/>
      <c r="BW105" s="537"/>
      <c r="BX105" s="537"/>
      <c r="BY105" s="537"/>
      <c r="BZ105" s="537"/>
      <c r="CA105" s="537"/>
      <c r="CB105" s="537"/>
      <c r="CC105" s="537"/>
      <c r="CD105" s="537"/>
      <c r="CE105" s="537"/>
      <c r="CF105" s="537"/>
      <c r="CG105" s="537"/>
      <c r="CH105" s="537"/>
      <c r="CI105" s="537"/>
      <c r="CJ105" s="537"/>
      <c r="CK105" s="537"/>
      <c r="CL105" s="537"/>
      <c r="CM105" s="537"/>
      <c r="CN105" s="537"/>
      <c r="CO105" s="537"/>
      <c r="CP105" s="537"/>
      <c r="CQ105" s="537"/>
      <c r="CR105" s="537"/>
      <c r="CS105" s="537"/>
      <c r="CT105" s="537"/>
      <c r="CU105" s="537"/>
      <c r="CV105" s="537"/>
      <c r="CW105" s="537"/>
      <c r="CX105" s="537"/>
      <c r="CY105" s="537"/>
      <c r="CZ105" s="537"/>
      <c r="DA105" s="537"/>
      <c r="DB105" s="537"/>
      <c r="DC105" s="537"/>
      <c r="DD105" s="537"/>
      <c r="DE105" s="537"/>
      <c r="DF105" s="537"/>
      <c r="DG105" s="537"/>
      <c r="DH105" s="537"/>
      <c r="DI105" s="537"/>
      <c r="DJ105" s="537"/>
      <c r="DK105" s="537"/>
      <c r="DL105" s="537"/>
      <c r="DM105" s="537"/>
      <c r="DN105" s="537"/>
      <c r="DO105" s="537"/>
      <c r="DP105" s="537"/>
      <c r="DQ105" s="537"/>
      <c r="DR105" s="537"/>
      <c r="DS105" s="537"/>
      <c r="DT105" s="537"/>
      <c r="DU105" s="537"/>
      <c r="DV105" s="537"/>
      <c r="DW105" s="537"/>
      <c r="DX105" s="537"/>
      <c r="DY105" s="537"/>
      <c r="DZ105" s="537"/>
      <c r="EA105" s="537"/>
      <c r="EB105" s="537"/>
      <c r="EC105" s="537"/>
      <c r="ED105" s="537"/>
      <c r="EE105" s="537"/>
      <c r="EF105" s="537"/>
      <c r="EG105" s="537"/>
      <c r="EH105" s="537"/>
      <c r="EI105" s="537"/>
      <c r="EJ105" s="537"/>
      <c r="EK105" s="537"/>
      <c r="EL105" s="537"/>
      <c r="EM105" s="537"/>
      <c r="EN105" s="537"/>
      <c r="EO105" s="537"/>
      <c r="EP105" s="537"/>
      <c r="EQ105" s="537"/>
      <c r="ER105" s="537"/>
      <c r="ES105" s="537"/>
      <c r="ET105" s="537"/>
      <c r="EU105" s="537"/>
      <c r="EV105" s="537"/>
      <c r="EW105" s="537"/>
      <c r="EX105" s="537"/>
      <c r="EY105" s="537"/>
      <c r="EZ105" s="537"/>
      <c r="FA105" s="537"/>
      <c r="FB105" s="537"/>
      <c r="FC105" s="537"/>
      <c r="FD105" s="537"/>
      <c r="FE105" s="537"/>
      <c r="FF105" s="537"/>
      <c r="FG105" s="537"/>
      <c r="FH105" s="537"/>
      <c r="FI105" s="537"/>
      <c r="FJ105" s="537"/>
      <c r="FK105" s="537"/>
      <c r="FL105" s="537"/>
      <c r="FM105" s="537"/>
      <c r="FN105" s="537"/>
      <c r="FO105" s="537"/>
      <c r="FP105" s="537"/>
      <c r="FQ105" s="537"/>
      <c r="FR105" s="537"/>
      <c r="FS105" s="537"/>
      <c r="FT105" s="537"/>
      <c r="FU105" s="537"/>
      <c r="FV105" s="537"/>
      <c r="FW105" s="537"/>
      <c r="FX105" s="537"/>
      <c r="FY105" s="537"/>
      <c r="FZ105" s="537"/>
      <c r="GA105" s="537"/>
      <c r="GB105" s="537"/>
      <c r="GC105" s="537"/>
      <c r="GD105" s="537"/>
      <c r="GE105" s="537"/>
      <c r="GF105" s="537"/>
      <c r="GG105" s="537"/>
      <c r="GH105" s="537"/>
      <c r="GI105" s="537"/>
      <c r="GJ105" s="537"/>
      <c r="GK105" s="537"/>
      <c r="GL105" s="537"/>
      <c r="GM105" s="537"/>
      <c r="GN105" s="537"/>
      <c r="GO105" s="537"/>
      <c r="GP105" s="537"/>
      <c r="GQ105" s="537"/>
      <c r="GR105" s="537"/>
      <c r="GS105" s="537"/>
      <c r="GT105" s="537"/>
      <c r="GU105" s="537"/>
      <c r="GV105" s="537"/>
      <c r="GW105" s="537"/>
      <c r="GX105" s="537"/>
      <c r="GY105" s="537"/>
      <c r="GZ105" s="537"/>
      <c r="HA105" s="537"/>
      <c r="HB105" s="537"/>
      <c r="HC105" s="537"/>
      <c r="HD105" s="537"/>
      <c r="HE105" s="537"/>
      <c r="HF105" s="537"/>
      <c r="HG105" s="537"/>
      <c r="HH105" s="537"/>
      <c r="HI105" s="537"/>
      <c r="HJ105" s="537"/>
      <c r="HK105" s="537"/>
      <c r="HL105" s="537"/>
      <c r="HM105" s="537"/>
      <c r="HN105" s="537"/>
      <c r="HO105" s="537"/>
      <c r="HP105" s="537"/>
      <c r="HQ105" s="537"/>
      <c r="HR105" s="537"/>
      <c r="HS105" s="537"/>
      <c r="HT105" s="537"/>
      <c r="HU105" s="537"/>
      <c r="HV105" s="537"/>
      <c r="HW105" s="537"/>
      <c r="HX105" s="537"/>
      <c r="HY105" s="537"/>
      <c r="HZ105" s="537"/>
      <c r="IA105" s="537"/>
      <c r="IB105" s="537"/>
      <c r="IC105" s="537"/>
      <c r="ID105" s="537"/>
      <c r="IE105" s="537"/>
      <c r="IF105" s="537"/>
      <c r="IG105" s="537"/>
      <c r="IH105" s="537"/>
      <c r="II105" s="537"/>
      <c r="IJ105" s="537"/>
      <c r="IK105" s="537"/>
      <c r="IL105" s="537"/>
      <c r="IM105" s="537"/>
      <c r="IN105" s="537"/>
      <c r="IO105" s="537"/>
      <c r="IP105" s="537"/>
      <c r="IQ105" s="537"/>
      <c r="IR105" s="537"/>
    </row>
    <row r="106" spans="1:254" ht="16.5" customHeight="1">
      <c r="B106" s="12"/>
      <c r="C106" s="12"/>
      <c r="D106" s="2000" t="s">
        <v>62</v>
      </c>
      <c r="E106" s="2000"/>
      <c r="F106" s="2000"/>
      <c r="G106" s="2000"/>
      <c r="H106" s="2000"/>
      <c r="I106" s="2000"/>
      <c r="J106" s="2000"/>
      <c r="K106" s="2000"/>
      <c r="L106" s="2000"/>
      <c r="M106" s="2000"/>
      <c r="N106" s="2000"/>
      <c r="O106" s="2000"/>
      <c r="P106" s="2000"/>
      <c r="Q106" s="2000"/>
      <c r="R106" s="2000"/>
      <c r="S106" s="2000"/>
      <c r="T106" s="2000"/>
      <c r="U106" s="2000"/>
      <c r="V106" s="2000"/>
      <c r="W106" s="2000"/>
      <c r="X106" s="2000"/>
      <c r="Y106" s="2000"/>
      <c r="Z106" s="2000"/>
      <c r="AA106" s="2000"/>
      <c r="AB106" s="2000"/>
      <c r="AC106" s="2000"/>
      <c r="AD106" s="2000"/>
      <c r="AE106" s="2000"/>
      <c r="AF106" s="2000"/>
      <c r="AG106" s="2000"/>
      <c r="AH106" s="2000"/>
      <c r="AI106" s="2000"/>
      <c r="AJ106" s="2000"/>
      <c r="AK106" s="2000"/>
      <c r="AL106" s="2000"/>
      <c r="AM106" s="2000"/>
      <c r="AN106" s="2000"/>
      <c r="AO106" s="2000"/>
      <c r="AP106" s="2000"/>
      <c r="AQ106" s="2000"/>
      <c r="AR106" s="12"/>
      <c r="AS106" s="12"/>
      <c r="AT106" s="12"/>
      <c r="AV106" s="537"/>
      <c r="AW106" s="537"/>
      <c r="AX106" s="537"/>
      <c r="AY106" s="537"/>
      <c r="AZ106" s="537"/>
      <c r="BA106" s="537"/>
      <c r="BB106" s="537"/>
      <c r="BC106" s="537"/>
      <c r="BD106" s="537"/>
      <c r="BE106" s="537"/>
      <c r="BF106" s="537"/>
      <c r="BG106" s="537"/>
      <c r="BH106" s="537"/>
      <c r="BI106" s="537"/>
      <c r="BJ106" s="537"/>
      <c r="BK106" s="537"/>
      <c r="BL106" s="537"/>
      <c r="BM106" s="537"/>
      <c r="BN106" s="537"/>
      <c r="BO106" s="537"/>
      <c r="BP106" s="537"/>
      <c r="BQ106" s="537"/>
      <c r="BR106" s="537"/>
      <c r="BS106" s="537"/>
      <c r="BT106" s="537"/>
      <c r="BU106" s="537"/>
      <c r="BV106" s="537"/>
      <c r="BW106" s="537"/>
      <c r="BX106" s="537"/>
      <c r="BY106" s="537"/>
      <c r="BZ106" s="537"/>
      <c r="CA106" s="537"/>
      <c r="CB106" s="537"/>
      <c r="CC106" s="537"/>
      <c r="CD106" s="537"/>
      <c r="CE106" s="537"/>
      <c r="CF106" s="537"/>
      <c r="CG106" s="537"/>
      <c r="CH106" s="537"/>
      <c r="CI106" s="537"/>
      <c r="CJ106" s="537"/>
      <c r="CK106" s="537"/>
      <c r="CL106" s="537"/>
      <c r="CM106" s="537"/>
      <c r="CN106" s="537"/>
      <c r="CO106" s="537"/>
      <c r="CP106" s="537"/>
      <c r="CQ106" s="537"/>
      <c r="CR106" s="537"/>
      <c r="CS106" s="537"/>
      <c r="CT106" s="537"/>
      <c r="CU106" s="537"/>
      <c r="CV106" s="537"/>
      <c r="CW106" s="537"/>
      <c r="CX106" s="537"/>
      <c r="CY106" s="537"/>
      <c r="CZ106" s="537"/>
      <c r="DA106" s="537"/>
      <c r="DB106" s="537"/>
      <c r="DC106" s="537"/>
      <c r="DD106" s="537"/>
      <c r="DE106" s="537"/>
      <c r="DF106" s="537"/>
      <c r="DG106" s="537"/>
      <c r="DH106" s="537"/>
      <c r="DI106" s="537"/>
      <c r="DJ106" s="537"/>
      <c r="DK106" s="537"/>
      <c r="DL106" s="537"/>
      <c r="DM106" s="537"/>
      <c r="DN106" s="537"/>
      <c r="DO106" s="537"/>
      <c r="DP106" s="537"/>
      <c r="DQ106" s="537"/>
      <c r="DR106" s="537"/>
      <c r="DS106" s="537"/>
      <c r="DT106" s="537"/>
      <c r="DU106" s="537"/>
      <c r="DV106" s="537"/>
      <c r="DW106" s="537"/>
      <c r="DX106" s="537"/>
      <c r="DY106" s="537"/>
      <c r="DZ106" s="537"/>
      <c r="EA106" s="537"/>
      <c r="EB106" s="537"/>
      <c r="EC106" s="537"/>
      <c r="ED106" s="537"/>
      <c r="EE106" s="537"/>
      <c r="EF106" s="537"/>
      <c r="EG106" s="537"/>
      <c r="EH106" s="537"/>
      <c r="EI106" s="537"/>
      <c r="EJ106" s="537"/>
      <c r="EK106" s="537"/>
      <c r="EL106" s="537"/>
      <c r="EM106" s="537"/>
      <c r="EN106" s="537"/>
      <c r="EO106" s="537"/>
      <c r="EP106" s="537"/>
      <c r="EQ106" s="537"/>
      <c r="ER106" s="537"/>
      <c r="ES106" s="537"/>
      <c r="ET106" s="537"/>
      <c r="EU106" s="537"/>
      <c r="EV106" s="537"/>
      <c r="EW106" s="537"/>
      <c r="EX106" s="537"/>
      <c r="EY106" s="537"/>
      <c r="EZ106" s="537"/>
      <c r="FA106" s="537"/>
      <c r="FB106" s="537"/>
      <c r="FC106" s="537"/>
      <c r="FD106" s="537"/>
      <c r="FE106" s="537"/>
      <c r="FF106" s="537"/>
      <c r="FG106" s="537"/>
      <c r="FH106" s="537"/>
      <c r="FI106" s="537"/>
      <c r="FJ106" s="537"/>
      <c r="FK106" s="537"/>
      <c r="FL106" s="537"/>
      <c r="FM106" s="537"/>
      <c r="FN106" s="537"/>
      <c r="FO106" s="537"/>
      <c r="FP106" s="537"/>
      <c r="FQ106" s="537"/>
      <c r="FR106" s="537"/>
      <c r="FS106" s="537"/>
      <c r="FT106" s="537"/>
      <c r="FU106" s="537"/>
      <c r="FV106" s="537"/>
      <c r="FW106" s="537"/>
      <c r="FX106" s="537"/>
      <c r="FY106" s="537"/>
      <c r="FZ106" s="537"/>
      <c r="GA106" s="537"/>
      <c r="GB106" s="537"/>
      <c r="GC106" s="537"/>
      <c r="GD106" s="537"/>
      <c r="GE106" s="537"/>
      <c r="GF106" s="537"/>
      <c r="GG106" s="537"/>
      <c r="GH106" s="537"/>
      <c r="GI106" s="537"/>
      <c r="GJ106" s="537"/>
      <c r="GK106" s="537"/>
      <c r="GL106" s="537"/>
      <c r="GM106" s="537"/>
      <c r="GN106" s="537"/>
      <c r="GO106" s="537"/>
      <c r="GP106" s="537"/>
      <c r="GQ106" s="537"/>
      <c r="GR106" s="537"/>
      <c r="GS106" s="537"/>
      <c r="GT106" s="537"/>
      <c r="GU106" s="537"/>
      <c r="GV106" s="537"/>
      <c r="GW106" s="537"/>
      <c r="GX106" s="537"/>
      <c r="GY106" s="537"/>
      <c r="GZ106" s="537"/>
      <c r="HA106" s="537"/>
      <c r="HB106" s="537"/>
      <c r="HC106" s="537"/>
      <c r="HD106" s="537"/>
      <c r="HE106" s="537"/>
      <c r="HF106" s="537"/>
      <c r="HG106" s="537"/>
      <c r="HH106" s="537"/>
      <c r="HI106" s="537"/>
      <c r="HJ106" s="537"/>
      <c r="HK106" s="537"/>
      <c r="HL106" s="537"/>
      <c r="HM106" s="537"/>
      <c r="HN106" s="537"/>
      <c r="HO106" s="537"/>
      <c r="HP106" s="537"/>
      <c r="HQ106" s="537"/>
      <c r="HR106" s="537"/>
      <c r="HS106" s="537"/>
      <c r="HT106" s="537"/>
      <c r="HU106" s="537"/>
      <c r="HV106" s="537"/>
      <c r="HW106" s="537"/>
      <c r="HX106" s="537"/>
      <c r="HY106" s="537"/>
      <c r="HZ106" s="537"/>
      <c r="IA106" s="537"/>
      <c r="IB106" s="537"/>
      <c r="IC106" s="537"/>
      <c r="ID106" s="537"/>
      <c r="IE106" s="537"/>
      <c r="IF106" s="537"/>
      <c r="IG106" s="537"/>
      <c r="IH106" s="537"/>
      <c r="II106" s="537"/>
      <c r="IJ106" s="537"/>
      <c r="IK106" s="537"/>
      <c r="IL106" s="537"/>
      <c r="IM106" s="537"/>
      <c r="IN106" s="537"/>
      <c r="IO106" s="537"/>
      <c r="IP106" s="537"/>
      <c r="IQ106" s="537"/>
      <c r="IR106" s="537"/>
    </row>
    <row r="107" spans="1:254" ht="24.75" customHeight="1">
      <c r="B107" s="2001" t="str">
        <f>'VERİ GİRİŞİ'!C36</f>
        <v>Şerif ÖZTOPRAK</v>
      </c>
      <c r="C107" s="2001"/>
      <c r="D107" s="2001"/>
      <c r="E107" s="2001"/>
      <c r="F107" s="2001"/>
      <c r="G107" s="2001"/>
      <c r="H107" s="2001"/>
      <c r="I107" s="2001"/>
      <c r="J107" s="2001"/>
      <c r="K107" s="2001"/>
      <c r="L107" s="2001"/>
      <c r="M107" s="2001"/>
      <c r="N107" s="2001"/>
      <c r="O107" s="2001"/>
      <c r="P107" s="2001" t="str">
        <f>'VERİ GİRİŞİ'!C37</f>
        <v>Sevil GÖLCÜK</v>
      </c>
      <c r="Q107" s="2001"/>
      <c r="R107" s="2001"/>
      <c r="S107" s="2001"/>
      <c r="T107" s="2001"/>
      <c r="U107" s="2001"/>
      <c r="V107" s="2001"/>
      <c r="W107" s="2001"/>
      <c r="X107" s="2001"/>
      <c r="Y107" s="2001"/>
      <c r="Z107" s="2001"/>
      <c r="AA107" s="2001"/>
      <c r="AB107" s="2001"/>
      <c r="AC107" s="2001"/>
      <c r="AD107" s="2001"/>
      <c r="AE107" s="2001"/>
      <c r="AF107" s="2001"/>
      <c r="AG107" s="2001" t="str">
        <f>'VERİ GİRİŞİ'!C35</f>
        <v>Mehmet Ali DİRİCAN</v>
      </c>
      <c r="AH107" s="2001"/>
      <c r="AI107" s="2001"/>
      <c r="AJ107" s="2001"/>
      <c r="AK107" s="2001"/>
      <c r="AL107" s="2001"/>
      <c r="AM107" s="2001"/>
      <c r="AN107" s="2001"/>
      <c r="AO107" s="2001"/>
      <c r="AP107" s="2001"/>
      <c r="AQ107" s="2001"/>
      <c r="AR107" s="2001"/>
      <c r="AS107" s="2001"/>
      <c r="AT107" s="2001"/>
      <c r="AV107" s="537"/>
      <c r="AW107" s="537"/>
      <c r="AX107" s="537"/>
      <c r="AY107" s="537"/>
      <c r="AZ107" s="537"/>
      <c r="BA107" s="537"/>
      <c r="BB107" s="537"/>
      <c r="BC107" s="537"/>
      <c r="BD107" s="537"/>
      <c r="BE107" s="537"/>
      <c r="BF107" s="537"/>
      <c r="BG107" s="537"/>
      <c r="BH107" s="537"/>
      <c r="BI107" s="537"/>
      <c r="BJ107" s="537"/>
      <c r="BK107" s="537"/>
      <c r="BL107" s="537"/>
      <c r="BM107" s="537"/>
      <c r="BN107" s="537"/>
      <c r="BO107" s="537"/>
      <c r="BP107" s="537"/>
      <c r="BQ107" s="537"/>
      <c r="BR107" s="537"/>
      <c r="BS107" s="537"/>
      <c r="BT107" s="537"/>
      <c r="BU107" s="537"/>
      <c r="BV107" s="537"/>
      <c r="BW107" s="537"/>
      <c r="BX107" s="537"/>
      <c r="BY107" s="537"/>
      <c r="BZ107" s="537"/>
      <c r="CA107" s="537"/>
      <c r="CB107" s="537"/>
      <c r="CC107" s="537"/>
      <c r="CD107" s="537"/>
      <c r="CE107" s="537"/>
      <c r="CF107" s="537"/>
      <c r="CG107" s="537"/>
      <c r="CH107" s="537"/>
      <c r="CI107" s="537"/>
      <c r="CJ107" s="537"/>
      <c r="CK107" s="537"/>
      <c r="CL107" s="537"/>
      <c r="CM107" s="537"/>
      <c r="CN107" s="537"/>
      <c r="CO107" s="537"/>
      <c r="CP107" s="537"/>
      <c r="CQ107" s="537"/>
      <c r="CR107" s="537"/>
      <c r="CS107" s="537"/>
      <c r="CT107" s="537"/>
      <c r="CU107" s="537"/>
      <c r="CV107" s="537"/>
      <c r="CW107" s="537"/>
      <c r="CX107" s="537"/>
      <c r="CY107" s="537"/>
      <c r="CZ107" s="537"/>
      <c r="DA107" s="537"/>
      <c r="DB107" s="537"/>
      <c r="DC107" s="537"/>
      <c r="DD107" s="537"/>
      <c r="DE107" s="537"/>
      <c r="DF107" s="537"/>
      <c r="DG107" s="537"/>
      <c r="DH107" s="537"/>
      <c r="DI107" s="537"/>
      <c r="DJ107" s="537"/>
      <c r="DK107" s="537"/>
      <c r="DL107" s="537"/>
      <c r="DM107" s="537"/>
      <c r="DN107" s="537"/>
      <c r="DO107" s="537"/>
      <c r="DP107" s="537"/>
      <c r="DQ107" s="537"/>
      <c r="DR107" s="537"/>
      <c r="DS107" s="537"/>
      <c r="DT107" s="537"/>
      <c r="DU107" s="537"/>
      <c r="DV107" s="537"/>
      <c r="DW107" s="537"/>
      <c r="DX107" s="537"/>
      <c r="DY107" s="537"/>
      <c r="DZ107" s="537"/>
      <c r="EA107" s="537"/>
      <c r="EB107" s="537"/>
      <c r="EC107" s="537"/>
      <c r="ED107" s="537"/>
      <c r="EE107" s="537"/>
      <c r="EF107" s="537"/>
      <c r="EG107" s="537"/>
      <c r="EH107" s="537"/>
      <c r="EI107" s="537"/>
      <c r="EJ107" s="537"/>
      <c r="EK107" s="537"/>
      <c r="EL107" s="537"/>
      <c r="EM107" s="537"/>
      <c r="EN107" s="537"/>
      <c r="EO107" s="537"/>
      <c r="EP107" s="537"/>
      <c r="EQ107" s="537"/>
      <c r="ER107" s="537"/>
      <c r="ES107" s="537"/>
      <c r="ET107" s="537"/>
      <c r="EU107" s="537"/>
      <c r="EV107" s="537"/>
      <c r="EW107" s="537"/>
      <c r="EX107" s="537"/>
      <c r="EY107" s="537"/>
      <c r="EZ107" s="537"/>
      <c r="FA107" s="537"/>
      <c r="FB107" s="537"/>
      <c r="FC107" s="537"/>
      <c r="FD107" s="537"/>
      <c r="FE107" s="537"/>
      <c r="FF107" s="537"/>
      <c r="FG107" s="537"/>
      <c r="FH107" s="537"/>
      <c r="FI107" s="537"/>
      <c r="FJ107" s="537"/>
      <c r="FK107" s="537"/>
      <c r="FL107" s="537"/>
      <c r="FM107" s="537"/>
      <c r="FN107" s="537"/>
      <c r="FO107" s="537"/>
      <c r="FP107" s="537"/>
      <c r="FQ107" s="537"/>
      <c r="FR107" s="537"/>
      <c r="FS107" s="537"/>
      <c r="FT107" s="537"/>
      <c r="FU107" s="537"/>
      <c r="FV107" s="537"/>
      <c r="FW107" s="537"/>
      <c r="FX107" s="537"/>
      <c r="FY107" s="537"/>
      <c r="FZ107" s="537"/>
      <c r="GA107" s="537"/>
      <c r="GB107" s="537"/>
      <c r="GC107" s="537"/>
      <c r="GD107" s="537"/>
      <c r="GE107" s="537"/>
      <c r="GF107" s="537"/>
      <c r="GG107" s="537"/>
      <c r="GH107" s="537"/>
      <c r="GI107" s="537"/>
      <c r="GJ107" s="537"/>
      <c r="GK107" s="537"/>
      <c r="GL107" s="537"/>
      <c r="GM107" s="537"/>
      <c r="GN107" s="537"/>
      <c r="GO107" s="537"/>
      <c r="GP107" s="537"/>
      <c r="GQ107" s="537"/>
      <c r="GR107" s="537"/>
      <c r="GS107" s="537"/>
      <c r="GT107" s="537"/>
      <c r="GU107" s="537"/>
      <c r="GV107" s="537"/>
      <c r="GW107" s="537"/>
      <c r="GX107" s="537"/>
      <c r="GY107" s="537"/>
      <c r="GZ107" s="537"/>
      <c r="HA107" s="537"/>
      <c r="HB107" s="537"/>
      <c r="HC107" s="537"/>
      <c r="HD107" s="537"/>
      <c r="HE107" s="537"/>
      <c r="HF107" s="537"/>
      <c r="HG107" s="537"/>
      <c r="HH107" s="537"/>
      <c r="HI107" s="537"/>
      <c r="HJ107" s="537"/>
      <c r="HK107" s="537"/>
      <c r="HL107" s="537"/>
      <c r="HM107" s="537"/>
      <c r="HN107" s="537"/>
      <c r="HO107" s="537"/>
      <c r="HP107" s="537"/>
      <c r="HQ107" s="537"/>
      <c r="HR107" s="537"/>
      <c r="HS107" s="537"/>
      <c r="HT107" s="537"/>
      <c r="HU107" s="537"/>
      <c r="HV107" s="537"/>
      <c r="HW107" s="537"/>
      <c r="HX107" s="537"/>
      <c r="HY107" s="537"/>
      <c r="HZ107" s="537"/>
      <c r="IA107" s="537"/>
      <c r="IB107" s="537"/>
      <c r="IC107" s="537"/>
      <c r="ID107" s="537"/>
      <c r="IE107" s="537"/>
      <c r="IF107" s="537"/>
      <c r="IG107" s="537"/>
      <c r="IH107" s="537"/>
      <c r="II107" s="537"/>
      <c r="IJ107" s="537"/>
      <c r="IK107" s="537"/>
      <c r="IL107" s="537"/>
      <c r="IM107" s="537"/>
      <c r="IN107" s="537"/>
      <c r="IO107" s="537"/>
      <c r="IP107" s="537"/>
      <c r="IQ107" s="537"/>
      <c r="IR107" s="537"/>
    </row>
    <row r="108" spans="1:254" ht="17.25" customHeight="1">
      <c r="B108" s="2001" t="str">
        <f>'VERİ GİRİŞİ'!E36</f>
        <v>Öğretmen</v>
      </c>
      <c r="C108" s="2001"/>
      <c r="D108" s="2001"/>
      <c r="E108" s="2001"/>
      <c r="F108" s="2001"/>
      <c r="G108" s="2001"/>
      <c r="H108" s="2001"/>
      <c r="I108" s="2001"/>
      <c r="J108" s="2001"/>
      <c r="K108" s="2001"/>
      <c r="L108" s="2001"/>
      <c r="M108" s="2001"/>
      <c r="N108" s="2001"/>
      <c r="O108" s="2001"/>
      <c r="P108" s="2001" t="str">
        <f>'VERİ GİRİŞİ'!E37</f>
        <v>Öğretmen</v>
      </c>
      <c r="Q108" s="2001"/>
      <c r="R108" s="2001"/>
      <c r="S108" s="2001"/>
      <c r="T108" s="2001"/>
      <c r="U108" s="2001"/>
      <c r="V108" s="2001"/>
      <c r="W108" s="2001"/>
      <c r="X108" s="2001"/>
      <c r="Y108" s="2001"/>
      <c r="Z108" s="2001"/>
      <c r="AA108" s="2001"/>
      <c r="AB108" s="2001"/>
      <c r="AC108" s="2001"/>
      <c r="AD108" s="2001"/>
      <c r="AE108" s="2001"/>
      <c r="AF108" s="2001"/>
      <c r="AG108" s="2001" t="str">
        <f>'VERİ GİRİŞİ'!E35</f>
        <v>Müdür Yardımcısı</v>
      </c>
      <c r="AH108" s="2001"/>
      <c r="AI108" s="2001"/>
      <c r="AJ108" s="2001"/>
      <c r="AK108" s="2001"/>
      <c r="AL108" s="2001"/>
      <c r="AM108" s="2001"/>
      <c r="AN108" s="2001"/>
      <c r="AO108" s="2001"/>
      <c r="AP108" s="2001"/>
      <c r="AQ108" s="2001"/>
      <c r="AR108" s="2001"/>
      <c r="AS108" s="2001"/>
      <c r="AT108" s="2001"/>
      <c r="AV108" s="537"/>
      <c r="AW108" s="537"/>
      <c r="AX108" s="537"/>
      <c r="AY108" s="537"/>
      <c r="AZ108" s="537"/>
      <c r="BA108" s="537"/>
      <c r="BB108" s="537"/>
      <c r="BC108" s="537"/>
      <c r="BD108" s="537"/>
      <c r="BE108" s="537"/>
      <c r="BF108" s="537"/>
      <c r="BG108" s="537"/>
      <c r="BH108" s="537"/>
      <c r="BI108" s="537"/>
      <c r="BJ108" s="537"/>
      <c r="BK108" s="537"/>
      <c r="BL108" s="537"/>
      <c r="BM108" s="537"/>
      <c r="BN108" s="537"/>
      <c r="BO108" s="537"/>
      <c r="BP108" s="537"/>
      <c r="BQ108" s="537"/>
      <c r="BR108" s="537"/>
      <c r="BS108" s="537"/>
      <c r="BT108" s="537"/>
      <c r="BU108" s="537"/>
      <c r="BV108" s="537"/>
      <c r="BW108" s="537"/>
      <c r="BX108" s="537"/>
      <c r="BY108" s="537"/>
      <c r="BZ108" s="537"/>
      <c r="CA108" s="537"/>
      <c r="CB108" s="537"/>
      <c r="CC108" s="537"/>
      <c r="CD108" s="537"/>
      <c r="CE108" s="537"/>
      <c r="CF108" s="537"/>
      <c r="CG108" s="537"/>
      <c r="CH108" s="537"/>
      <c r="CI108" s="537"/>
      <c r="CJ108" s="537"/>
      <c r="CK108" s="537"/>
      <c r="CL108" s="537"/>
      <c r="CM108" s="537"/>
      <c r="CN108" s="537"/>
      <c r="CO108" s="537"/>
      <c r="CP108" s="537"/>
      <c r="CQ108" s="537"/>
      <c r="CR108" s="537"/>
      <c r="CS108" s="537"/>
      <c r="CT108" s="537"/>
      <c r="CU108" s="537"/>
      <c r="CV108" s="537"/>
      <c r="CW108" s="537"/>
      <c r="CX108" s="537"/>
      <c r="CY108" s="537"/>
      <c r="CZ108" s="537"/>
      <c r="DA108" s="537"/>
      <c r="DB108" s="537"/>
      <c r="DC108" s="537"/>
      <c r="DD108" s="537"/>
      <c r="DE108" s="537"/>
      <c r="DF108" s="537"/>
      <c r="DG108" s="537"/>
      <c r="DH108" s="537"/>
      <c r="DI108" s="537"/>
      <c r="DJ108" s="537"/>
      <c r="DK108" s="537"/>
      <c r="DL108" s="537"/>
      <c r="DM108" s="537"/>
      <c r="DN108" s="537"/>
      <c r="DO108" s="537"/>
      <c r="DP108" s="537"/>
      <c r="DQ108" s="537"/>
      <c r="DR108" s="537"/>
      <c r="DS108" s="537"/>
      <c r="DT108" s="537"/>
      <c r="DU108" s="537"/>
      <c r="DV108" s="537"/>
      <c r="DW108" s="537"/>
      <c r="DX108" s="537"/>
      <c r="DY108" s="537"/>
      <c r="DZ108" s="537"/>
      <c r="EA108" s="537"/>
      <c r="EB108" s="537"/>
      <c r="EC108" s="537"/>
      <c r="ED108" s="537"/>
      <c r="EE108" s="537"/>
      <c r="EF108" s="537"/>
      <c r="EG108" s="537"/>
      <c r="EH108" s="537"/>
      <c r="EI108" s="537"/>
      <c r="EJ108" s="537"/>
      <c r="EK108" s="537"/>
      <c r="EL108" s="537"/>
      <c r="EM108" s="537"/>
      <c r="EN108" s="537"/>
      <c r="EO108" s="537"/>
      <c r="EP108" s="537"/>
      <c r="EQ108" s="537"/>
      <c r="ER108" s="537"/>
      <c r="ES108" s="537"/>
      <c r="ET108" s="537"/>
      <c r="EU108" s="537"/>
      <c r="EV108" s="537"/>
      <c r="EW108" s="537"/>
      <c r="EX108" s="537"/>
      <c r="EY108" s="537"/>
      <c r="EZ108" s="537"/>
      <c r="FA108" s="537"/>
      <c r="FB108" s="537"/>
      <c r="FC108" s="537"/>
      <c r="FD108" s="537"/>
      <c r="FE108" s="537"/>
      <c r="FF108" s="537"/>
      <c r="FG108" s="537"/>
      <c r="FH108" s="537"/>
      <c r="FI108" s="537"/>
      <c r="FJ108" s="537"/>
      <c r="FK108" s="537"/>
      <c r="FL108" s="537"/>
      <c r="FM108" s="537"/>
      <c r="FN108" s="537"/>
      <c r="FO108" s="537"/>
      <c r="FP108" s="537"/>
      <c r="FQ108" s="537"/>
      <c r="FR108" s="537"/>
      <c r="FS108" s="537"/>
      <c r="FT108" s="537"/>
      <c r="FU108" s="537"/>
      <c r="FV108" s="537"/>
      <c r="FW108" s="537"/>
      <c r="FX108" s="537"/>
      <c r="FY108" s="537"/>
      <c r="FZ108" s="537"/>
      <c r="GA108" s="537"/>
      <c r="GB108" s="537"/>
      <c r="GC108" s="537"/>
      <c r="GD108" s="537"/>
      <c r="GE108" s="537"/>
      <c r="GF108" s="537"/>
      <c r="GG108" s="537"/>
      <c r="GH108" s="537"/>
      <c r="GI108" s="537"/>
      <c r="GJ108" s="537"/>
      <c r="GK108" s="537"/>
      <c r="GL108" s="537"/>
      <c r="GM108" s="537"/>
      <c r="GN108" s="537"/>
      <c r="GO108" s="537"/>
      <c r="GP108" s="537"/>
      <c r="GQ108" s="537"/>
      <c r="GR108" s="537"/>
      <c r="GS108" s="537"/>
      <c r="GT108" s="537"/>
      <c r="GU108" s="537"/>
      <c r="GV108" s="537"/>
      <c r="GW108" s="537"/>
      <c r="GX108" s="537"/>
      <c r="GY108" s="537"/>
      <c r="GZ108" s="537"/>
      <c r="HA108" s="537"/>
      <c r="HB108" s="537"/>
      <c r="HC108" s="537"/>
      <c r="HD108" s="537"/>
      <c r="HE108" s="537"/>
      <c r="HF108" s="537"/>
      <c r="HG108" s="537"/>
      <c r="HH108" s="537"/>
      <c r="HI108" s="537"/>
      <c r="HJ108" s="537"/>
      <c r="HK108" s="537"/>
      <c r="HL108" s="537"/>
      <c r="HM108" s="537"/>
      <c r="HN108" s="537"/>
      <c r="HO108" s="537"/>
      <c r="HP108" s="537"/>
      <c r="HQ108" s="537"/>
      <c r="HR108" s="537"/>
      <c r="HS108" s="537"/>
      <c r="HT108" s="537"/>
      <c r="HU108" s="537"/>
      <c r="HV108" s="537"/>
      <c r="HW108" s="537"/>
      <c r="HX108" s="537"/>
      <c r="HY108" s="537"/>
      <c r="HZ108" s="537"/>
      <c r="IA108" s="537"/>
      <c r="IB108" s="537"/>
      <c r="IC108" s="537"/>
      <c r="ID108" s="537"/>
      <c r="IE108" s="537"/>
      <c r="IF108" s="537"/>
      <c r="IG108" s="537"/>
      <c r="IH108" s="537"/>
      <c r="II108" s="537"/>
      <c r="IJ108" s="537"/>
      <c r="IK108" s="537"/>
      <c r="IL108" s="537"/>
      <c r="IM108" s="537"/>
      <c r="IN108" s="537"/>
      <c r="IO108" s="537"/>
      <c r="IP108" s="537"/>
      <c r="IQ108" s="537"/>
      <c r="IR108" s="537"/>
    </row>
    <row r="109" spans="1:254" ht="17.25" customHeight="1">
      <c r="B109" s="2002">
        <f>'VERİ GİRİŞİ'!G36</f>
        <v>0</v>
      </c>
      <c r="C109" s="2002"/>
      <c r="D109" s="2002"/>
      <c r="E109" s="2002"/>
      <c r="F109" s="2002"/>
      <c r="G109" s="2002"/>
      <c r="H109" s="2002"/>
      <c r="I109" s="2002"/>
      <c r="J109" s="2002"/>
      <c r="K109" s="2002"/>
      <c r="L109" s="2002"/>
      <c r="M109" s="2002"/>
      <c r="N109" s="2002"/>
      <c r="O109" s="2002"/>
      <c r="P109" s="2002">
        <f>'VERİ GİRİŞİ'!G37</f>
        <v>0</v>
      </c>
      <c r="Q109" s="2002"/>
      <c r="R109" s="2002"/>
      <c r="S109" s="2002"/>
      <c r="T109" s="2002"/>
      <c r="U109" s="2002"/>
      <c r="V109" s="2002"/>
      <c r="W109" s="2002"/>
      <c r="X109" s="2002"/>
      <c r="Y109" s="2002"/>
      <c r="Z109" s="2002"/>
      <c r="AA109" s="2002"/>
      <c r="AB109" s="2002"/>
      <c r="AC109" s="2002"/>
      <c r="AD109" s="2002"/>
      <c r="AE109" s="2002"/>
      <c r="AF109" s="2002"/>
      <c r="AG109" s="2002">
        <f>'VERİ GİRİŞİ'!G35</f>
        <v>0</v>
      </c>
      <c r="AH109" s="2002"/>
      <c r="AI109" s="2002"/>
      <c r="AJ109" s="2002"/>
      <c r="AK109" s="2002"/>
      <c r="AL109" s="2002"/>
      <c r="AM109" s="2002"/>
      <c r="AN109" s="2002"/>
      <c r="AO109" s="2002"/>
      <c r="AP109" s="2002"/>
      <c r="AQ109" s="2002"/>
      <c r="AR109" s="2002"/>
      <c r="AS109" s="2002"/>
      <c r="AT109" s="2002"/>
      <c r="AV109" s="537"/>
      <c r="AW109" s="537"/>
      <c r="AX109" s="537"/>
      <c r="AY109" s="537"/>
      <c r="AZ109" s="537"/>
      <c r="BA109" s="537"/>
      <c r="BB109" s="537"/>
      <c r="BC109" s="537"/>
      <c r="BD109" s="537"/>
      <c r="BE109" s="537"/>
      <c r="BF109" s="537"/>
      <c r="BG109" s="537"/>
      <c r="BH109" s="537"/>
      <c r="BI109" s="537"/>
      <c r="BJ109" s="537"/>
      <c r="BK109" s="537"/>
      <c r="BL109" s="537"/>
      <c r="BM109" s="537"/>
      <c r="BN109" s="537"/>
      <c r="BO109" s="537"/>
      <c r="BP109" s="537"/>
      <c r="BQ109" s="537"/>
      <c r="BR109" s="537"/>
      <c r="BS109" s="537"/>
      <c r="BT109" s="537"/>
      <c r="BU109" s="537"/>
      <c r="BV109" s="537"/>
      <c r="BW109" s="537"/>
      <c r="BX109" s="537"/>
      <c r="BY109" s="537"/>
      <c r="BZ109" s="537"/>
      <c r="CA109" s="537"/>
      <c r="CB109" s="537"/>
      <c r="CC109" s="537"/>
      <c r="CD109" s="537"/>
      <c r="CE109" s="537"/>
      <c r="CF109" s="537"/>
      <c r="CG109" s="537"/>
      <c r="CH109" s="537"/>
      <c r="CI109" s="537"/>
      <c r="CJ109" s="537"/>
      <c r="CK109" s="537"/>
      <c r="CL109" s="537"/>
      <c r="CM109" s="537"/>
      <c r="CN109" s="537"/>
      <c r="CO109" s="537"/>
      <c r="CP109" s="537"/>
      <c r="CQ109" s="537"/>
      <c r="CR109" s="537"/>
      <c r="CS109" s="537"/>
      <c r="CT109" s="537"/>
      <c r="CU109" s="537"/>
      <c r="CV109" s="537"/>
      <c r="CW109" s="537"/>
      <c r="CX109" s="537"/>
      <c r="CY109" s="537"/>
      <c r="CZ109" s="537"/>
      <c r="DA109" s="537"/>
      <c r="DB109" s="537"/>
      <c r="DC109" s="537"/>
      <c r="DD109" s="537"/>
      <c r="DE109" s="537"/>
      <c r="DF109" s="537"/>
      <c r="DG109" s="537"/>
      <c r="DH109" s="537"/>
      <c r="DI109" s="537"/>
      <c r="DJ109" s="537"/>
      <c r="DK109" s="537"/>
      <c r="DL109" s="537"/>
      <c r="DM109" s="537"/>
      <c r="DN109" s="537"/>
      <c r="DO109" s="537"/>
      <c r="DP109" s="537"/>
      <c r="DQ109" s="537"/>
      <c r="DR109" s="537"/>
      <c r="DS109" s="537"/>
      <c r="DT109" s="537"/>
      <c r="DU109" s="537"/>
      <c r="DV109" s="537"/>
      <c r="DW109" s="537"/>
      <c r="DX109" s="537"/>
      <c r="DY109" s="537"/>
      <c r="DZ109" s="537"/>
      <c r="EA109" s="537"/>
      <c r="EB109" s="537"/>
      <c r="EC109" s="537"/>
      <c r="ED109" s="537"/>
      <c r="EE109" s="537"/>
      <c r="EF109" s="537"/>
      <c r="EG109" s="537"/>
      <c r="EH109" s="537"/>
      <c r="EI109" s="537"/>
      <c r="EJ109" s="537"/>
      <c r="EK109" s="537"/>
      <c r="EL109" s="537"/>
      <c r="EM109" s="537"/>
      <c r="EN109" s="537"/>
      <c r="EO109" s="537"/>
      <c r="EP109" s="537"/>
      <c r="EQ109" s="537"/>
      <c r="ER109" s="537"/>
      <c r="ES109" s="537"/>
      <c r="ET109" s="537"/>
      <c r="EU109" s="537"/>
      <c r="EV109" s="537"/>
      <c r="EW109" s="537"/>
      <c r="EX109" s="537"/>
      <c r="EY109" s="537"/>
      <c r="EZ109" s="537"/>
      <c r="FA109" s="537"/>
      <c r="FB109" s="537"/>
      <c r="FC109" s="537"/>
      <c r="FD109" s="537"/>
      <c r="FE109" s="537"/>
      <c r="FF109" s="537"/>
      <c r="FG109" s="537"/>
      <c r="FH109" s="537"/>
      <c r="FI109" s="537"/>
      <c r="FJ109" s="537"/>
      <c r="FK109" s="537"/>
      <c r="FL109" s="537"/>
      <c r="FM109" s="537"/>
      <c r="FN109" s="537"/>
      <c r="FO109" s="537"/>
      <c r="FP109" s="537"/>
      <c r="FQ109" s="537"/>
      <c r="FR109" s="537"/>
      <c r="FS109" s="537"/>
      <c r="FT109" s="537"/>
      <c r="FU109" s="537"/>
      <c r="FV109" s="537"/>
      <c r="FW109" s="537"/>
      <c r="FX109" s="537"/>
      <c r="FY109" s="537"/>
      <c r="FZ109" s="537"/>
      <c r="GA109" s="537"/>
      <c r="GB109" s="537"/>
      <c r="GC109" s="537"/>
      <c r="GD109" s="537"/>
      <c r="GE109" s="537"/>
      <c r="GF109" s="537"/>
      <c r="GG109" s="537"/>
      <c r="GH109" s="537"/>
      <c r="GI109" s="537"/>
      <c r="GJ109" s="537"/>
      <c r="GK109" s="537"/>
      <c r="GL109" s="537"/>
      <c r="GM109" s="537"/>
      <c r="GN109" s="537"/>
      <c r="GO109" s="537"/>
      <c r="GP109" s="537"/>
      <c r="GQ109" s="537"/>
      <c r="GR109" s="537"/>
      <c r="GS109" s="537"/>
      <c r="GT109" s="537"/>
      <c r="GU109" s="537"/>
      <c r="GV109" s="537"/>
      <c r="GW109" s="537"/>
      <c r="GX109" s="537"/>
      <c r="GY109" s="537"/>
      <c r="GZ109" s="537"/>
      <c r="HA109" s="537"/>
      <c r="HB109" s="537"/>
      <c r="HC109" s="537"/>
      <c r="HD109" s="537"/>
      <c r="HE109" s="537"/>
      <c r="HF109" s="537"/>
      <c r="HG109" s="537"/>
      <c r="HH109" s="537"/>
      <c r="HI109" s="537"/>
      <c r="HJ109" s="537"/>
      <c r="HK109" s="537"/>
      <c r="HL109" s="537"/>
      <c r="HM109" s="537"/>
      <c r="HN109" s="537"/>
      <c r="HO109" s="537"/>
      <c r="HP109" s="537"/>
      <c r="HQ109" s="537"/>
      <c r="HR109" s="537"/>
      <c r="HS109" s="537"/>
      <c r="HT109" s="537"/>
      <c r="HU109" s="537"/>
      <c r="HV109" s="537"/>
      <c r="HW109" s="537"/>
      <c r="HX109" s="537"/>
      <c r="HY109" s="537"/>
      <c r="HZ109" s="537"/>
      <c r="IA109" s="537"/>
      <c r="IB109" s="537"/>
      <c r="IC109" s="537"/>
      <c r="ID109" s="537"/>
      <c r="IE109" s="537"/>
      <c r="IF109" s="537"/>
      <c r="IG109" s="537"/>
      <c r="IH109" s="537"/>
      <c r="II109" s="537"/>
      <c r="IJ109" s="537"/>
      <c r="IK109" s="537"/>
      <c r="IL109" s="537"/>
      <c r="IM109" s="537"/>
      <c r="IN109" s="537"/>
      <c r="IO109" s="537"/>
      <c r="IP109" s="537"/>
      <c r="IQ109" s="537"/>
      <c r="IR109" s="537"/>
    </row>
    <row r="110" spans="1:254" ht="4.5" customHeight="1">
      <c r="B110" s="1999"/>
      <c r="C110" s="1999"/>
      <c r="D110" s="1999"/>
      <c r="E110" s="1999"/>
      <c r="F110" s="1999"/>
      <c r="G110" s="1999"/>
      <c r="H110" s="1999"/>
      <c r="I110" s="1999"/>
      <c r="J110" s="1999"/>
      <c r="K110" s="1999"/>
      <c r="L110" s="1999"/>
      <c r="M110" s="1999"/>
      <c r="N110" s="1999"/>
      <c r="O110" s="1999"/>
      <c r="P110" s="1999"/>
      <c r="Q110" s="1999"/>
      <c r="R110" s="1999"/>
      <c r="S110" s="1999"/>
      <c r="T110" s="1999"/>
      <c r="U110" s="1999"/>
      <c r="V110" s="1999"/>
      <c r="W110" s="1999"/>
      <c r="X110" s="1999"/>
      <c r="Y110" s="1999"/>
      <c r="Z110" s="1999"/>
      <c r="AA110" s="1999"/>
      <c r="AB110" s="1999"/>
      <c r="AC110" s="1999"/>
      <c r="AD110" s="1999"/>
      <c r="AE110" s="1999"/>
      <c r="AF110" s="1999"/>
      <c r="AG110" s="1999"/>
      <c r="AH110" s="1999"/>
      <c r="AI110" s="1999"/>
      <c r="AJ110" s="1999"/>
      <c r="AK110" s="1999"/>
      <c r="AL110" s="1999"/>
      <c r="AM110" s="1999"/>
      <c r="AN110" s="1999"/>
      <c r="AO110" s="1999"/>
      <c r="AP110" s="1999"/>
      <c r="AQ110" s="1999"/>
      <c r="AR110" s="1999"/>
      <c r="AS110" s="1999"/>
      <c r="AT110" s="1999"/>
      <c r="AV110" s="537"/>
      <c r="AW110" s="537"/>
      <c r="AX110" s="537"/>
      <c r="AY110" s="537"/>
      <c r="AZ110" s="537"/>
      <c r="BA110" s="537"/>
      <c r="BB110" s="537"/>
      <c r="BC110" s="537"/>
      <c r="BD110" s="537"/>
      <c r="BE110" s="537"/>
      <c r="BF110" s="537"/>
      <c r="BG110" s="537"/>
      <c r="BH110" s="537"/>
      <c r="BI110" s="537"/>
      <c r="BJ110" s="537"/>
      <c r="BK110" s="537"/>
      <c r="BL110" s="537"/>
      <c r="BM110" s="537"/>
      <c r="BN110" s="537"/>
      <c r="BO110" s="537"/>
      <c r="BP110" s="537"/>
      <c r="BQ110" s="537"/>
      <c r="BR110" s="537"/>
      <c r="BS110" s="537"/>
      <c r="BT110" s="537"/>
      <c r="BU110" s="537"/>
      <c r="BV110" s="537"/>
      <c r="BW110" s="537"/>
      <c r="BX110" s="537"/>
      <c r="BY110" s="537"/>
      <c r="BZ110" s="537"/>
      <c r="CA110" s="537"/>
      <c r="CB110" s="537"/>
      <c r="CC110" s="537"/>
      <c r="CD110" s="537"/>
      <c r="CE110" s="537"/>
      <c r="CF110" s="537"/>
      <c r="CG110" s="537"/>
      <c r="CH110" s="537"/>
      <c r="CI110" s="537"/>
      <c r="CJ110" s="537"/>
      <c r="CK110" s="537"/>
      <c r="CL110" s="537"/>
      <c r="CM110" s="537"/>
      <c r="CN110" s="537"/>
      <c r="CO110" s="537"/>
      <c r="CP110" s="537"/>
      <c r="CQ110" s="537"/>
      <c r="CR110" s="537"/>
      <c r="CS110" s="537"/>
      <c r="CT110" s="537"/>
      <c r="CU110" s="537"/>
      <c r="CV110" s="537"/>
      <c r="CW110" s="537"/>
      <c r="CX110" s="537"/>
      <c r="CY110" s="537"/>
      <c r="CZ110" s="537"/>
      <c r="DA110" s="537"/>
      <c r="DB110" s="537"/>
      <c r="DC110" s="537"/>
      <c r="DD110" s="537"/>
      <c r="DE110" s="537"/>
      <c r="DF110" s="537"/>
      <c r="DG110" s="537"/>
      <c r="DH110" s="537"/>
      <c r="DI110" s="537"/>
      <c r="DJ110" s="537"/>
      <c r="DK110" s="537"/>
      <c r="DL110" s="537"/>
      <c r="DM110" s="537"/>
      <c r="DN110" s="537"/>
      <c r="DO110" s="537"/>
      <c r="DP110" s="537"/>
      <c r="DQ110" s="537"/>
      <c r="DR110" s="537"/>
      <c r="DS110" s="537"/>
      <c r="DT110" s="537"/>
      <c r="DU110" s="537"/>
      <c r="DV110" s="537"/>
      <c r="DW110" s="537"/>
      <c r="DX110" s="537"/>
      <c r="DY110" s="537"/>
      <c r="DZ110" s="537"/>
      <c r="EA110" s="537"/>
      <c r="EB110" s="537"/>
      <c r="EC110" s="537"/>
      <c r="ED110" s="537"/>
      <c r="EE110" s="537"/>
      <c r="EF110" s="537"/>
      <c r="EG110" s="537"/>
      <c r="EH110" s="537"/>
      <c r="EI110" s="537"/>
      <c r="EJ110" s="537"/>
      <c r="EK110" s="537"/>
      <c r="EL110" s="537"/>
      <c r="EM110" s="537"/>
      <c r="EN110" s="537"/>
      <c r="EO110" s="537"/>
      <c r="EP110" s="537"/>
      <c r="EQ110" s="537"/>
      <c r="ER110" s="537"/>
      <c r="ES110" s="537"/>
      <c r="ET110" s="537"/>
      <c r="EU110" s="537"/>
      <c r="EV110" s="537"/>
      <c r="EW110" s="537"/>
      <c r="EX110" s="537"/>
      <c r="EY110" s="537"/>
      <c r="EZ110" s="537"/>
      <c r="FA110" s="537"/>
      <c r="FB110" s="537"/>
      <c r="FC110" s="537"/>
      <c r="FD110" s="537"/>
      <c r="FE110" s="537"/>
      <c r="FF110" s="537"/>
      <c r="FG110" s="537"/>
      <c r="FH110" s="537"/>
      <c r="FI110" s="537"/>
      <c r="FJ110" s="537"/>
      <c r="FK110" s="537"/>
      <c r="FL110" s="537"/>
      <c r="FM110" s="537"/>
      <c r="FN110" s="537"/>
      <c r="FO110" s="537"/>
      <c r="FP110" s="537"/>
      <c r="FQ110" s="537"/>
      <c r="FR110" s="537"/>
      <c r="FS110" s="537"/>
      <c r="FT110" s="537"/>
      <c r="FU110" s="537"/>
      <c r="FV110" s="537"/>
      <c r="FW110" s="537"/>
      <c r="FX110" s="537"/>
      <c r="FY110" s="537"/>
      <c r="FZ110" s="537"/>
      <c r="GA110" s="537"/>
      <c r="GB110" s="537"/>
      <c r="GC110" s="537"/>
      <c r="GD110" s="537"/>
      <c r="GE110" s="537"/>
      <c r="GF110" s="537"/>
      <c r="GG110" s="537"/>
      <c r="GH110" s="537"/>
      <c r="GI110" s="537"/>
      <c r="GJ110" s="537"/>
      <c r="GK110" s="537"/>
      <c r="GL110" s="537"/>
      <c r="GM110" s="537"/>
      <c r="GN110" s="537"/>
      <c r="GO110" s="537"/>
      <c r="GP110" s="537"/>
      <c r="GQ110" s="537"/>
      <c r="GR110" s="537"/>
      <c r="GS110" s="537"/>
      <c r="GT110" s="537"/>
      <c r="GU110" s="537"/>
      <c r="GV110" s="537"/>
      <c r="GW110" s="537"/>
      <c r="GX110" s="537"/>
      <c r="GY110" s="537"/>
      <c r="GZ110" s="537"/>
      <c r="HA110" s="537"/>
      <c r="HB110" s="537"/>
      <c r="HC110" s="537"/>
      <c r="HD110" s="537"/>
      <c r="HE110" s="537"/>
      <c r="HF110" s="537"/>
      <c r="HG110" s="537"/>
      <c r="HH110" s="537"/>
      <c r="HI110" s="537"/>
      <c r="HJ110" s="537"/>
      <c r="HK110" s="537"/>
      <c r="HL110" s="537"/>
      <c r="HM110" s="537"/>
      <c r="HN110" s="537"/>
      <c r="HO110" s="537"/>
      <c r="HP110" s="537"/>
      <c r="HQ110" s="537"/>
      <c r="HR110" s="537"/>
      <c r="HS110" s="537"/>
      <c r="HT110" s="537"/>
      <c r="HU110" s="537"/>
      <c r="HV110" s="537"/>
      <c r="HW110" s="537"/>
      <c r="HX110" s="537"/>
      <c r="HY110" s="537"/>
      <c r="HZ110" s="537"/>
      <c r="IA110" s="537"/>
      <c r="IB110" s="537"/>
      <c r="IC110" s="537"/>
      <c r="ID110" s="537"/>
      <c r="IE110" s="537"/>
      <c r="IF110" s="537"/>
      <c r="IG110" s="537"/>
      <c r="IH110" s="537"/>
      <c r="II110" s="537"/>
      <c r="IJ110" s="537"/>
      <c r="IK110" s="537"/>
      <c r="IL110" s="537"/>
      <c r="IM110" s="537"/>
      <c r="IN110" s="537"/>
      <c r="IO110" s="537"/>
      <c r="IP110" s="537"/>
      <c r="IQ110" s="537"/>
      <c r="IR110" s="537"/>
    </row>
    <row r="111" spans="1:254">
      <c r="B111" s="1999"/>
      <c r="C111" s="1999"/>
      <c r="D111" s="1999"/>
      <c r="E111" s="1999"/>
      <c r="F111" s="1999"/>
      <c r="G111" s="1999"/>
      <c r="H111" s="1999"/>
      <c r="I111" s="1999"/>
      <c r="J111" s="1999"/>
      <c r="K111" s="1999"/>
      <c r="L111" s="1999"/>
      <c r="M111" s="1999"/>
      <c r="N111" s="1999"/>
      <c r="O111" s="1999"/>
      <c r="P111" s="1999"/>
      <c r="Q111" s="1999"/>
      <c r="R111" s="1999"/>
      <c r="S111" s="1999"/>
      <c r="T111" s="1999"/>
      <c r="U111" s="1999"/>
      <c r="V111" s="1999"/>
      <c r="W111" s="1999"/>
      <c r="X111" s="1999"/>
      <c r="Y111" s="1999"/>
      <c r="Z111" s="1999"/>
      <c r="AA111" s="1999"/>
      <c r="AB111" s="1999"/>
      <c r="AC111" s="1999"/>
      <c r="AD111" s="1999"/>
      <c r="AE111" s="1999"/>
      <c r="AF111" s="1999"/>
      <c r="AG111" s="1999"/>
      <c r="AH111" s="1999"/>
      <c r="AI111" s="1999"/>
      <c r="AJ111" s="1999"/>
      <c r="AK111" s="1999"/>
      <c r="AL111" s="1999"/>
      <c r="AM111" s="1999"/>
      <c r="AN111" s="1999"/>
      <c r="AO111" s="1999"/>
      <c r="AP111" s="1999"/>
      <c r="AQ111" s="1999"/>
      <c r="AR111" s="1999"/>
      <c r="AS111" s="1999"/>
      <c r="AT111" s="1999"/>
      <c r="AV111" s="537"/>
      <c r="AW111" s="537"/>
      <c r="AX111" s="537"/>
      <c r="AY111" s="537"/>
      <c r="AZ111" s="537"/>
      <c r="BA111" s="537"/>
      <c r="BB111" s="537"/>
      <c r="BC111" s="537"/>
      <c r="BD111" s="537"/>
      <c r="BE111" s="537"/>
      <c r="BF111" s="537"/>
      <c r="BG111" s="537"/>
      <c r="BH111" s="537"/>
      <c r="BI111" s="537"/>
      <c r="BJ111" s="537"/>
      <c r="BK111" s="537"/>
      <c r="BL111" s="537"/>
      <c r="BM111" s="537"/>
      <c r="BN111" s="537"/>
      <c r="BO111" s="537"/>
      <c r="BP111" s="537"/>
      <c r="BQ111" s="537"/>
      <c r="BR111" s="537"/>
      <c r="BS111" s="537"/>
      <c r="BT111" s="537"/>
      <c r="BU111" s="537"/>
      <c r="BV111" s="537"/>
      <c r="BW111" s="537"/>
      <c r="BX111" s="537"/>
      <c r="BY111" s="537"/>
      <c r="BZ111" s="537"/>
      <c r="CA111" s="537"/>
      <c r="CB111" s="537"/>
      <c r="CC111" s="537"/>
      <c r="CD111" s="537"/>
      <c r="CE111" s="537"/>
      <c r="CF111" s="537"/>
      <c r="CG111" s="537"/>
      <c r="CH111" s="537"/>
      <c r="CI111" s="537"/>
      <c r="CJ111" s="537"/>
      <c r="CK111" s="537"/>
      <c r="CL111" s="537"/>
      <c r="CM111" s="537"/>
      <c r="CN111" s="537"/>
      <c r="CO111" s="537"/>
      <c r="CP111" s="537"/>
      <c r="CQ111" s="537"/>
      <c r="CR111" s="537"/>
      <c r="CS111" s="537"/>
      <c r="CT111" s="537"/>
      <c r="CU111" s="537"/>
      <c r="CV111" s="537"/>
      <c r="CW111" s="537"/>
      <c r="CX111" s="537"/>
      <c r="CY111" s="537"/>
      <c r="CZ111" s="537"/>
      <c r="DA111" s="537"/>
      <c r="DB111" s="537"/>
      <c r="DC111" s="537"/>
      <c r="DD111" s="537"/>
      <c r="DE111" s="537"/>
      <c r="DF111" s="537"/>
      <c r="DG111" s="537"/>
      <c r="DH111" s="537"/>
      <c r="DI111" s="537"/>
      <c r="DJ111" s="537"/>
      <c r="DK111" s="537"/>
      <c r="DL111" s="537"/>
      <c r="DM111" s="537"/>
      <c r="DN111" s="537"/>
      <c r="DO111" s="537"/>
      <c r="DP111" s="537"/>
      <c r="DQ111" s="537"/>
      <c r="DR111" s="537"/>
      <c r="DS111" s="537"/>
      <c r="DT111" s="537"/>
      <c r="DU111" s="537"/>
      <c r="DV111" s="537"/>
      <c r="DW111" s="537"/>
      <c r="DX111" s="537"/>
      <c r="DY111" s="537"/>
      <c r="DZ111" s="537"/>
      <c r="EA111" s="537"/>
      <c r="EB111" s="537"/>
      <c r="EC111" s="537"/>
      <c r="ED111" s="537"/>
      <c r="EE111" s="537"/>
      <c r="EF111" s="537"/>
      <c r="EG111" s="537"/>
      <c r="EH111" s="537"/>
      <c r="EI111" s="537"/>
      <c r="EJ111" s="537"/>
      <c r="EK111" s="537"/>
      <c r="EL111" s="537"/>
      <c r="EM111" s="537"/>
      <c r="EN111" s="537"/>
      <c r="EO111" s="537"/>
      <c r="EP111" s="537"/>
      <c r="EQ111" s="537"/>
      <c r="ER111" s="537"/>
      <c r="ES111" s="537"/>
      <c r="ET111" s="537"/>
      <c r="EU111" s="537"/>
      <c r="EV111" s="537"/>
      <c r="EW111" s="537"/>
      <c r="EX111" s="537"/>
      <c r="EY111" s="537"/>
      <c r="EZ111" s="537"/>
      <c r="FA111" s="537"/>
      <c r="FB111" s="537"/>
      <c r="FC111" s="537"/>
      <c r="FD111" s="537"/>
      <c r="FE111" s="537"/>
      <c r="FF111" s="537"/>
      <c r="FG111" s="537"/>
      <c r="FH111" s="537"/>
      <c r="FI111" s="537"/>
      <c r="FJ111" s="537"/>
      <c r="FK111" s="537"/>
      <c r="FL111" s="537"/>
      <c r="FM111" s="537"/>
      <c r="FN111" s="537"/>
      <c r="FO111" s="537"/>
      <c r="FP111" s="537"/>
      <c r="FQ111" s="537"/>
      <c r="FR111" s="537"/>
      <c r="FS111" s="537"/>
      <c r="FT111" s="537"/>
      <c r="FU111" s="537"/>
      <c r="FV111" s="537"/>
      <c r="FW111" s="537"/>
      <c r="FX111" s="537"/>
      <c r="FY111" s="537"/>
      <c r="FZ111" s="537"/>
      <c r="GA111" s="537"/>
      <c r="GB111" s="537"/>
      <c r="GC111" s="537"/>
      <c r="GD111" s="537"/>
      <c r="GE111" s="537"/>
      <c r="GF111" s="537"/>
      <c r="GG111" s="537"/>
      <c r="GH111" s="537"/>
      <c r="GI111" s="537"/>
      <c r="GJ111" s="537"/>
      <c r="GK111" s="537"/>
      <c r="GL111" s="537"/>
      <c r="GM111" s="537"/>
      <c r="GN111" s="537"/>
      <c r="GO111" s="537"/>
      <c r="GP111" s="537"/>
      <c r="GQ111" s="537"/>
      <c r="GR111" s="537"/>
      <c r="GS111" s="537"/>
      <c r="GT111" s="537"/>
      <c r="GU111" s="537"/>
      <c r="GV111" s="537"/>
      <c r="GW111" s="537"/>
      <c r="GX111" s="537"/>
      <c r="GY111" s="537"/>
      <c r="GZ111" s="537"/>
      <c r="HA111" s="537"/>
      <c r="HB111" s="537"/>
      <c r="HC111" s="537"/>
      <c r="HD111" s="537"/>
      <c r="HE111" s="537"/>
      <c r="HF111" s="537"/>
      <c r="HG111" s="537"/>
      <c r="HH111" s="537"/>
      <c r="HI111" s="537"/>
      <c r="HJ111" s="537"/>
      <c r="HK111" s="537"/>
      <c r="HL111" s="537"/>
      <c r="HM111" s="537"/>
      <c r="HN111" s="537"/>
      <c r="HO111" s="537"/>
      <c r="HP111" s="537"/>
      <c r="HQ111" s="537"/>
      <c r="HR111" s="537"/>
      <c r="HS111" s="537"/>
      <c r="HT111" s="537"/>
      <c r="HU111" s="537"/>
      <c r="HV111" s="537"/>
      <c r="HW111" s="537"/>
      <c r="HX111" s="537"/>
      <c r="HY111" s="537"/>
      <c r="HZ111" s="537"/>
      <c r="IA111" s="537"/>
      <c r="IB111" s="537"/>
      <c r="IC111" s="537"/>
      <c r="ID111" s="537"/>
      <c r="IE111" s="537"/>
      <c r="IF111" s="537"/>
      <c r="IG111" s="537"/>
      <c r="IH111" s="537"/>
      <c r="II111" s="537"/>
      <c r="IJ111" s="537"/>
      <c r="IK111" s="537"/>
      <c r="IL111" s="537"/>
      <c r="IM111" s="537"/>
      <c r="IN111" s="537"/>
      <c r="IO111" s="537"/>
      <c r="IP111" s="537"/>
      <c r="IQ111" s="537"/>
      <c r="IR111" s="537"/>
    </row>
    <row r="112" spans="1:254">
      <c r="AV112" s="537"/>
      <c r="AW112" s="537"/>
      <c r="AX112" s="537"/>
      <c r="AY112" s="537"/>
      <c r="AZ112" s="537"/>
      <c r="BA112" s="537"/>
      <c r="BB112" s="537"/>
      <c r="BC112" s="537"/>
      <c r="BD112" s="537"/>
      <c r="BE112" s="537"/>
      <c r="BF112" s="537"/>
      <c r="BG112" s="537"/>
      <c r="BH112" s="537"/>
      <c r="BI112" s="537"/>
      <c r="BJ112" s="537"/>
      <c r="BK112" s="537"/>
      <c r="BL112" s="537"/>
      <c r="BM112" s="537"/>
      <c r="BN112" s="537"/>
      <c r="BO112" s="537"/>
      <c r="BP112" s="537"/>
      <c r="BQ112" s="537"/>
      <c r="BR112" s="537"/>
      <c r="BS112" s="537"/>
      <c r="BT112" s="537"/>
      <c r="BU112" s="537"/>
      <c r="BV112" s="537"/>
      <c r="BW112" s="537"/>
      <c r="BX112" s="537"/>
      <c r="BY112" s="537"/>
      <c r="BZ112" s="537"/>
      <c r="CA112" s="537"/>
      <c r="CB112" s="537"/>
      <c r="CC112" s="537"/>
      <c r="CD112" s="537"/>
      <c r="CE112" s="537"/>
      <c r="CF112" s="537"/>
      <c r="CG112" s="537"/>
      <c r="CH112" s="537"/>
      <c r="CI112" s="537"/>
      <c r="CJ112" s="537"/>
      <c r="CK112" s="537"/>
      <c r="CL112" s="537"/>
      <c r="CM112" s="537"/>
      <c r="CN112" s="537"/>
      <c r="CO112" s="537"/>
      <c r="CP112" s="537"/>
      <c r="CQ112" s="537"/>
      <c r="CR112" s="537"/>
      <c r="CS112" s="537"/>
      <c r="CT112" s="537"/>
      <c r="CU112" s="537"/>
      <c r="CV112" s="537"/>
      <c r="CW112" s="537"/>
      <c r="CX112" s="537"/>
      <c r="CY112" s="537"/>
      <c r="CZ112" s="537"/>
      <c r="DA112" s="537"/>
      <c r="DB112" s="537"/>
      <c r="DC112" s="537"/>
      <c r="DD112" s="537"/>
      <c r="DE112" s="537"/>
      <c r="DF112" s="537"/>
      <c r="DG112" s="537"/>
      <c r="DH112" s="537"/>
      <c r="DI112" s="537"/>
      <c r="DJ112" s="537"/>
      <c r="DK112" s="537"/>
      <c r="DL112" s="537"/>
      <c r="DM112" s="537"/>
      <c r="DN112" s="537"/>
      <c r="DO112" s="537"/>
      <c r="DP112" s="537"/>
      <c r="DQ112" s="537"/>
      <c r="DR112" s="537"/>
      <c r="DS112" s="537"/>
      <c r="DT112" s="537"/>
      <c r="DU112" s="537"/>
      <c r="DV112" s="537"/>
      <c r="DW112" s="537"/>
      <c r="DX112" s="537"/>
      <c r="DY112" s="537"/>
      <c r="DZ112" s="537"/>
      <c r="EA112" s="537"/>
      <c r="EB112" s="537"/>
      <c r="EC112" s="537"/>
      <c r="ED112" s="537"/>
      <c r="EE112" s="537"/>
      <c r="EF112" s="537"/>
      <c r="EG112" s="537"/>
      <c r="EH112" s="537"/>
      <c r="EI112" s="537"/>
      <c r="EJ112" s="537"/>
      <c r="EK112" s="537"/>
      <c r="EL112" s="537"/>
      <c r="EM112" s="537"/>
      <c r="EN112" s="537"/>
      <c r="EO112" s="537"/>
      <c r="EP112" s="537"/>
      <c r="EQ112" s="537"/>
      <c r="ER112" s="537"/>
      <c r="ES112" s="537"/>
      <c r="ET112" s="537"/>
      <c r="EU112" s="537"/>
      <c r="EV112" s="537"/>
      <c r="EW112" s="537"/>
      <c r="EX112" s="537"/>
      <c r="EY112" s="537"/>
      <c r="EZ112" s="537"/>
      <c r="FA112" s="537"/>
      <c r="FB112" s="537"/>
      <c r="FC112" s="537"/>
      <c r="FD112" s="537"/>
      <c r="FE112" s="537"/>
      <c r="FF112" s="537"/>
      <c r="FG112" s="537"/>
      <c r="FH112" s="537"/>
      <c r="FI112" s="537"/>
      <c r="FJ112" s="537"/>
      <c r="FK112" s="537"/>
      <c r="FL112" s="537"/>
      <c r="FM112" s="537"/>
      <c r="FN112" s="537"/>
      <c r="FO112" s="537"/>
      <c r="FP112" s="537"/>
      <c r="FQ112" s="537"/>
      <c r="FR112" s="537"/>
      <c r="FS112" s="537"/>
      <c r="FT112" s="537"/>
      <c r="FU112" s="537"/>
      <c r="FV112" s="537"/>
      <c r="FW112" s="537"/>
      <c r="FX112" s="537"/>
      <c r="FY112" s="537"/>
      <c r="FZ112" s="537"/>
      <c r="GA112" s="537"/>
      <c r="GB112" s="537"/>
      <c r="GC112" s="537"/>
      <c r="GD112" s="537"/>
      <c r="GE112" s="537"/>
      <c r="GF112" s="537"/>
      <c r="GG112" s="537"/>
      <c r="GH112" s="537"/>
      <c r="GI112" s="537"/>
      <c r="GJ112" s="537"/>
      <c r="GK112" s="537"/>
      <c r="GL112" s="537"/>
      <c r="GM112" s="537"/>
      <c r="GN112" s="537"/>
      <c r="GO112" s="537"/>
      <c r="GP112" s="537"/>
      <c r="GQ112" s="537"/>
      <c r="GR112" s="537"/>
      <c r="GS112" s="537"/>
      <c r="GT112" s="537"/>
      <c r="GU112" s="537"/>
      <c r="GV112" s="537"/>
      <c r="GW112" s="537"/>
      <c r="GX112" s="537"/>
      <c r="GY112" s="537"/>
      <c r="GZ112" s="537"/>
      <c r="HA112" s="537"/>
      <c r="HB112" s="537"/>
      <c r="HC112" s="537"/>
      <c r="HD112" s="537"/>
      <c r="HE112" s="537"/>
      <c r="HF112" s="537"/>
      <c r="HG112" s="537"/>
      <c r="HH112" s="537"/>
      <c r="HI112" s="537"/>
      <c r="HJ112" s="537"/>
      <c r="HK112" s="537"/>
      <c r="HL112" s="537"/>
      <c r="HM112" s="537"/>
      <c r="HN112" s="537"/>
      <c r="HO112" s="537"/>
      <c r="HP112" s="537"/>
      <c r="HQ112" s="537"/>
      <c r="HR112" s="537"/>
      <c r="HS112" s="537"/>
      <c r="HT112" s="537"/>
      <c r="HU112" s="537"/>
      <c r="HV112" s="537"/>
      <c r="HW112" s="537"/>
      <c r="HX112" s="537"/>
      <c r="HY112" s="537"/>
      <c r="HZ112" s="537"/>
      <c r="IA112" s="537"/>
      <c r="IB112" s="537"/>
      <c r="IC112" s="537"/>
      <c r="ID112" s="537"/>
      <c r="IE112" s="537"/>
      <c r="IF112" s="537"/>
      <c r="IG112" s="537"/>
      <c r="IH112" s="537"/>
      <c r="II112" s="537"/>
      <c r="IJ112" s="537"/>
      <c r="IK112" s="537"/>
      <c r="IL112" s="537"/>
      <c r="IM112" s="537"/>
      <c r="IN112" s="537"/>
      <c r="IO112" s="537"/>
      <c r="IP112" s="537"/>
      <c r="IQ112" s="537"/>
      <c r="IR112" s="537"/>
    </row>
    <row r="113" spans="2:252">
      <c r="AV113" s="537"/>
      <c r="AW113" s="537"/>
      <c r="AX113" s="537"/>
      <c r="AY113" s="537"/>
      <c r="AZ113" s="537"/>
      <c r="BA113" s="537"/>
      <c r="BB113" s="537"/>
      <c r="BC113" s="537"/>
      <c r="BD113" s="537"/>
      <c r="BE113" s="537"/>
      <c r="BF113" s="537"/>
      <c r="BG113" s="537"/>
      <c r="BH113" s="537"/>
      <c r="BI113" s="537"/>
      <c r="BJ113" s="537"/>
      <c r="BK113" s="537"/>
      <c r="BL113" s="537"/>
      <c r="BM113" s="537"/>
      <c r="BN113" s="537"/>
      <c r="BO113" s="537"/>
      <c r="BP113" s="537"/>
      <c r="BQ113" s="537"/>
      <c r="BR113" s="537"/>
      <c r="BS113" s="537"/>
      <c r="BT113" s="537"/>
      <c r="BU113" s="537"/>
      <c r="BV113" s="537"/>
      <c r="BW113" s="537"/>
      <c r="BX113" s="537"/>
      <c r="BY113" s="537"/>
      <c r="BZ113" s="537"/>
      <c r="CA113" s="537"/>
      <c r="CB113" s="537"/>
      <c r="CC113" s="537"/>
      <c r="CD113" s="537"/>
      <c r="CE113" s="537"/>
      <c r="CF113" s="537"/>
      <c r="CG113" s="537"/>
      <c r="CH113" s="537"/>
      <c r="CI113" s="537"/>
      <c r="CJ113" s="537"/>
      <c r="CK113" s="537"/>
      <c r="CL113" s="537"/>
      <c r="CM113" s="537"/>
      <c r="CN113" s="537"/>
      <c r="CO113" s="537"/>
      <c r="CP113" s="537"/>
      <c r="CQ113" s="537"/>
      <c r="CR113" s="537"/>
      <c r="CS113" s="537"/>
      <c r="CT113" s="537"/>
      <c r="CU113" s="537"/>
      <c r="CV113" s="537"/>
      <c r="CW113" s="537"/>
      <c r="CX113" s="537"/>
      <c r="CY113" s="537"/>
      <c r="CZ113" s="537"/>
      <c r="DA113" s="537"/>
      <c r="DB113" s="537"/>
      <c r="DC113" s="537"/>
      <c r="DD113" s="537"/>
      <c r="DE113" s="537"/>
      <c r="DF113" s="537"/>
      <c r="DG113" s="537"/>
      <c r="DH113" s="537"/>
      <c r="DI113" s="537"/>
      <c r="DJ113" s="537"/>
      <c r="DK113" s="537"/>
      <c r="DL113" s="537"/>
      <c r="DM113" s="537"/>
      <c r="DN113" s="537"/>
      <c r="DO113" s="537"/>
      <c r="DP113" s="537"/>
      <c r="DQ113" s="537"/>
      <c r="DR113" s="537"/>
      <c r="DS113" s="537"/>
      <c r="DT113" s="537"/>
      <c r="DU113" s="537"/>
      <c r="DV113" s="537"/>
      <c r="DW113" s="537"/>
      <c r="DX113" s="537"/>
      <c r="DY113" s="537"/>
      <c r="DZ113" s="537"/>
      <c r="EA113" s="537"/>
      <c r="EB113" s="537"/>
      <c r="EC113" s="537"/>
      <c r="ED113" s="537"/>
      <c r="EE113" s="537"/>
      <c r="EF113" s="537"/>
      <c r="EG113" s="537"/>
      <c r="EH113" s="537"/>
      <c r="EI113" s="537"/>
      <c r="EJ113" s="537"/>
      <c r="EK113" s="537"/>
      <c r="EL113" s="537"/>
      <c r="EM113" s="537"/>
      <c r="EN113" s="537"/>
      <c r="EO113" s="537"/>
      <c r="EP113" s="537"/>
      <c r="EQ113" s="537"/>
      <c r="ER113" s="537"/>
      <c r="ES113" s="537"/>
      <c r="ET113" s="537"/>
      <c r="EU113" s="537"/>
      <c r="EV113" s="537"/>
      <c r="EW113" s="537"/>
      <c r="EX113" s="537"/>
      <c r="EY113" s="537"/>
      <c r="EZ113" s="537"/>
      <c r="FA113" s="537"/>
      <c r="FB113" s="537"/>
      <c r="FC113" s="537"/>
      <c r="FD113" s="537"/>
      <c r="FE113" s="537"/>
      <c r="FF113" s="537"/>
      <c r="FG113" s="537"/>
      <c r="FH113" s="537"/>
      <c r="FI113" s="537"/>
      <c r="FJ113" s="537"/>
      <c r="FK113" s="537"/>
      <c r="FL113" s="537"/>
      <c r="FM113" s="537"/>
      <c r="FN113" s="537"/>
      <c r="FO113" s="537"/>
      <c r="FP113" s="537"/>
      <c r="FQ113" s="537"/>
      <c r="FR113" s="537"/>
      <c r="FS113" s="537"/>
      <c r="FT113" s="537"/>
      <c r="FU113" s="537"/>
      <c r="FV113" s="537"/>
      <c r="FW113" s="537"/>
      <c r="FX113" s="537"/>
      <c r="FY113" s="537"/>
      <c r="FZ113" s="537"/>
      <c r="GA113" s="537"/>
      <c r="GB113" s="537"/>
      <c r="GC113" s="537"/>
      <c r="GD113" s="537"/>
      <c r="GE113" s="537"/>
      <c r="GF113" s="537"/>
      <c r="GG113" s="537"/>
      <c r="GH113" s="537"/>
      <c r="GI113" s="537"/>
      <c r="GJ113" s="537"/>
      <c r="GK113" s="537"/>
      <c r="GL113" s="537"/>
      <c r="GM113" s="537"/>
      <c r="GN113" s="537"/>
      <c r="GO113" s="537"/>
      <c r="GP113" s="537"/>
      <c r="GQ113" s="537"/>
      <c r="GR113" s="537"/>
      <c r="GS113" s="537"/>
      <c r="GT113" s="537"/>
      <c r="GU113" s="537"/>
      <c r="GV113" s="537"/>
      <c r="GW113" s="537"/>
      <c r="GX113" s="537"/>
      <c r="GY113" s="537"/>
      <c r="GZ113" s="537"/>
      <c r="HA113" s="537"/>
      <c r="HB113" s="537"/>
      <c r="HC113" s="537"/>
      <c r="HD113" s="537"/>
      <c r="HE113" s="537"/>
      <c r="HF113" s="537"/>
      <c r="HG113" s="537"/>
      <c r="HH113" s="537"/>
      <c r="HI113" s="537"/>
      <c r="HJ113" s="537"/>
      <c r="HK113" s="537"/>
      <c r="HL113" s="537"/>
      <c r="HM113" s="537"/>
      <c r="HN113" s="537"/>
      <c r="HO113" s="537"/>
      <c r="HP113" s="537"/>
      <c r="HQ113" s="537"/>
      <c r="HR113" s="537"/>
      <c r="HS113" s="537"/>
      <c r="HT113" s="537"/>
      <c r="HU113" s="537"/>
      <c r="HV113" s="537"/>
      <c r="HW113" s="537"/>
      <c r="HX113" s="537"/>
      <c r="HY113" s="537"/>
      <c r="HZ113" s="537"/>
      <c r="IA113" s="537"/>
      <c r="IB113" s="537"/>
      <c r="IC113" s="537"/>
      <c r="ID113" s="537"/>
      <c r="IE113" s="537"/>
      <c r="IF113" s="537"/>
      <c r="IG113" s="537"/>
      <c r="IH113" s="537"/>
      <c r="II113" s="537"/>
      <c r="IJ113" s="537"/>
      <c r="IK113" s="537"/>
      <c r="IL113" s="537"/>
      <c r="IM113" s="537"/>
      <c r="IN113" s="537"/>
      <c r="IO113" s="537"/>
      <c r="IP113" s="537"/>
      <c r="IQ113" s="537"/>
      <c r="IR113" s="537"/>
    </row>
    <row r="114" spans="2:252">
      <c r="AV114" s="537"/>
      <c r="AW114" s="537"/>
      <c r="AX114" s="537"/>
      <c r="AY114" s="537"/>
      <c r="AZ114" s="537"/>
      <c r="BA114" s="537"/>
      <c r="BB114" s="537"/>
      <c r="BC114" s="537"/>
      <c r="BD114" s="537"/>
      <c r="BE114" s="537"/>
      <c r="BF114" s="537"/>
      <c r="BG114" s="537"/>
      <c r="BH114" s="537"/>
      <c r="BI114" s="537"/>
      <c r="BJ114" s="537"/>
      <c r="BK114" s="537"/>
      <c r="BL114" s="537"/>
      <c r="BM114" s="537"/>
      <c r="BN114" s="537"/>
      <c r="BO114" s="537"/>
      <c r="BP114" s="537"/>
      <c r="BQ114" s="537"/>
      <c r="BR114" s="537"/>
      <c r="BS114" s="537"/>
      <c r="BT114" s="537"/>
      <c r="BU114" s="537"/>
      <c r="BV114" s="537"/>
      <c r="BW114" s="537"/>
      <c r="BX114" s="537"/>
      <c r="BY114" s="537"/>
      <c r="BZ114" s="537"/>
      <c r="CA114" s="537"/>
      <c r="CB114" s="537"/>
      <c r="CC114" s="537"/>
      <c r="CD114" s="537"/>
      <c r="CE114" s="537"/>
      <c r="CF114" s="537"/>
      <c r="CG114" s="537"/>
      <c r="CH114" s="537"/>
      <c r="CI114" s="537"/>
      <c r="CJ114" s="537"/>
      <c r="CK114" s="537"/>
      <c r="CL114" s="537"/>
      <c r="CM114" s="537"/>
      <c r="CN114" s="537"/>
      <c r="CO114" s="537"/>
      <c r="CP114" s="537"/>
      <c r="CQ114" s="537"/>
      <c r="CR114" s="537"/>
      <c r="CS114" s="537"/>
      <c r="CT114" s="537"/>
      <c r="CU114" s="537"/>
      <c r="CV114" s="537"/>
      <c r="CW114" s="537"/>
      <c r="CX114" s="537"/>
      <c r="CY114" s="537"/>
      <c r="CZ114" s="537"/>
      <c r="DA114" s="537"/>
      <c r="DB114" s="537"/>
      <c r="DC114" s="537"/>
      <c r="DD114" s="537"/>
      <c r="DE114" s="537"/>
      <c r="DF114" s="537"/>
      <c r="DG114" s="537"/>
      <c r="DH114" s="537"/>
      <c r="DI114" s="537"/>
      <c r="DJ114" s="537"/>
      <c r="DK114" s="537"/>
      <c r="DL114" s="537"/>
      <c r="DM114" s="537"/>
      <c r="DN114" s="537"/>
      <c r="DO114" s="537"/>
      <c r="DP114" s="537"/>
      <c r="DQ114" s="537"/>
      <c r="DR114" s="537"/>
      <c r="DS114" s="537"/>
      <c r="DT114" s="537"/>
      <c r="DU114" s="537"/>
      <c r="DV114" s="537"/>
      <c r="DW114" s="537"/>
      <c r="DX114" s="537"/>
      <c r="DY114" s="537"/>
      <c r="DZ114" s="537"/>
      <c r="EA114" s="537"/>
      <c r="EB114" s="537"/>
      <c r="EC114" s="537"/>
      <c r="ED114" s="537"/>
      <c r="EE114" s="537"/>
      <c r="EF114" s="537"/>
      <c r="EG114" s="537"/>
      <c r="EH114" s="537"/>
      <c r="EI114" s="537"/>
      <c r="EJ114" s="537"/>
      <c r="EK114" s="537"/>
      <c r="EL114" s="537"/>
      <c r="EM114" s="537"/>
      <c r="EN114" s="537"/>
      <c r="EO114" s="537"/>
      <c r="EP114" s="537"/>
      <c r="EQ114" s="537"/>
      <c r="ER114" s="537"/>
      <c r="ES114" s="537"/>
      <c r="ET114" s="537"/>
      <c r="EU114" s="537"/>
      <c r="EV114" s="537"/>
      <c r="EW114" s="537"/>
      <c r="EX114" s="537"/>
      <c r="EY114" s="537"/>
      <c r="EZ114" s="537"/>
      <c r="FA114" s="537"/>
      <c r="FB114" s="537"/>
      <c r="FC114" s="537"/>
      <c r="FD114" s="537"/>
      <c r="FE114" s="537"/>
      <c r="FF114" s="537"/>
      <c r="FG114" s="537"/>
      <c r="FH114" s="537"/>
      <c r="FI114" s="537"/>
      <c r="FJ114" s="537"/>
      <c r="FK114" s="537"/>
      <c r="FL114" s="537"/>
      <c r="FM114" s="537"/>
      <c r="FN114" s="537"/>
      <c r="FO114" s="537"/>
      <c r="FP114" s="537"/>
      <c r="FQ114" s="537"/>
      <c r="FR114" s="537"/>
      <c r="FS114" s="537"/>
      <c r="FT114" s="537"/>
      <c r="FU114" s="537"/>
      <c r="FV114" s="537"/>
      <c r="FW114" s="537"/>
      <c r="FX114" s="537"/>
      <c r="FY114" s="537"/>
      <c r="FZ114" s="537"/>
      <c r="GA114" s="537"/>
      <c r="GB114" s="537"/>
      <c r="GC114" s="537"/>
      <c r="GD114" s="537"/>
      <c r="GE114" s="537"/>
      <c r="GF114" s="537"/>
      <c r="GG114" s="537"/>
      <c r="GH114" s="537"/>
      <c r="GI114" s="537"/>
      <c r="GJ114" s="537"/>
      <c r="GK114" s="537"/>
      <c r="GL114" s="537"/>
      <c r="GM114" s="537"/>
      <c r="GN114" s="537"/>
      <c r="GO114" s="537"/>
      <c r="GP114" s="537"/>
      <c r="GQ114" s="537"/>
      <c r="GR114" s="537"/>
      <c r="GS114" s="537"/>
      <c r="GT114" s="537"/>
      <c r="GU114" s="537"/>
      <c r="GV114" s="537"/>
      <c r="GW114" s="537"/>
      <c r="GX114" s="537"/>
      <c r="GY114" s="537"/>
      <c r="GZ114" s="537"/>
      <c r="HA114" s="537"/>
      <c r="HB114" s="537"/>
      <c r="HC114" s="537"/>
      <c r="HD114" s="537"/>
      <c r="HE114" s="537"/>
      <c r="HF114" s="537"/>
      <c r="HG114" s="537"/>
      <c r="HH114" s="537"/>
      <c r="HI114" s="537"/>
      <c r="HJ114" s="537"/>
      <c r="HK114" s="537"/>
      <c r="HL114" s="537"/>
      <c r="HM114" s="537"/>
      <c r="HN114" s="537"/>
      <c r="HO114" s="537"/>
      <c r="HP114" s="537"/>
      <c r="HQ114" s="537"/>
      <c r="HR114" s="537"/>
      <c r="HS114" s="537"/>
      <c r="HT114" s="537"/>
      <c r="HU114" s="537"/>
      <c r="HV114" s="537"/>
      <c r="HW114" s="537"/>
      <c r="HX114" s="537"/>
      <c r="HY114" s="537"/>
      <c r="HZ114" s="537"/>
      <c r="IA114" s="537"/>
      <c r="IB114" s="537"/>
      <c r="IC114" s="537"/>
      <c r="ID114" s="537"/>
      <c r="IE114" s="537"/>
      <c r="IF114" s="537"/>
      <c r="IG114" s="537"/>
      <c r="IH114" s="537"/>
      <c r="II114" s="537"/>
      <c r="IJ114" s="537"/>
      <c r="IK114" s="537"/>
      <c r="IL114" s="537"/>
      <c r="IM114" s="537"/>
      <c r="IN114" s="537"/>
      <c r="IO114" s="537"/>
      <c r="IP114" s="537"/>
      <c r="IQ114" s="537"/>
      <c r="IR114" s="537"/>
    </row>
    <row r="115" spans="2:252">
      <c r="AV115" s="537"/>
      <c r="AW115" s="537"/>
      <c r="AX115" s="537"/>
      <c r="AY115" s="537"/>
      <c r="AZ115" s="537"/>
      <c r="BA115" s="537"/>
      <c r="BB115" s="537"/>
      <c r="BC115" s="537"/>
      <c r="BD115" s="537"/>
      <c r="BE115" s="537"/>
      <c r="BF115" s="537"/>
      <c r="BG115" s="537"/>
      <c r="BH115" s="537"/>
      <c r="BI115" s="537"/>
      <c r="BJ115" s="537"/>
      <c r="BK115" s="537"/>
      <c r="BL115" s="537"/>
      <c r="BM115" s="537"/>
      <c r="BN115" s="537"/>
      <c r="BO115" s="537"/>
      <c r="BP115" s="537"/>
      <c r="BQ115" s="537"/>
      <c r="BR115" s="537"/>
      <c r="BS115" s="537"/>
      <c r="BT115" s="537"/>
      <c r="BU115" s="537"/>
      <c r="BV115" s="537"/>
      <c r="BW115" s="537"/>
      <c r="BX115" s="537"/>
      <c r="BY115" s="537"/>
      <c r="BZ115" s="537"/>
      <c r="CA115" s="537"/>
      <c r="CB115" s="537"/>
      <c r="CC115" s="537"/>
      <c r="CD115" s="537"/>
      <c r="CE115" s="537"/>
      <c r="CF115" s="537"/>
      <c r="CG115" s="537"/>
      <c r="CH115" s="537"/>
      <c r="CI115" s="537"/>
      <c r="CJ115" s="537"/>
      <c r="CK115" s="537"/>
      <c r="CL115" s="537"/>
      <c r="CM115" s="537"/>
      <c r="CN115" s="537"/>
      <c r="CO115" s="537"/>
      <c r="CP115" s="537"/>
      <c r="CQ115" s="537"/>
      <c r="CR115" s="537"/>
      <c r="CS115" s="537"/>
      <c r="CT115" s="537"/>
      <c r="CU115" s="537"/>
      <c r="CV115" s="537"/>
      <c r="CW115" s="537"/>
      <c r="CX115" s="537"/>
      <c r="CY115" s="537"/>
      <c r="CZ115" s="537"/>
      <c r="DA115" s="537"/>
      <c r="DB115" s="537"/>
      <c r="DC115" s="537"/>
      <c r="DD115" s="537"/>
      <c r="DE115" s="537"/>
      <c r="DF115" s="537"/>
      <c r="DG115" s="537"/>
      <c r="DH115" s="537"/>
      <c r="DI115" s="537"/>
      <c r="DJ115" s="537"/>
      <c r="DK115" s="537"/>
      <c r="DL115" s="537"/>
      <c r="DM115" s="537"/>
      <c r="DN115" s="537"/>
      <c r="DO115" s="537"/>
      <c r="DP115" s="537"/>
      <c r="DQ115" s="537"/>
      <c r="DR115" s="537"/>
      <c r="DS115" s="537"/>
      <c r="DT115" s="537"/>
      <c r="DU115" s="537"/>
      <c r="DV115" s="537"/>
      <c r="DW115" s="537"/>
      <c r="DX115" s="537"/>
      <c r="DY115" s="537"/>
      <c r="DZ115" s="537"/>
      <c r="EA115" s="537"/>
      <c r="EB115" s="537"/>
      <c r="EC115" s="537"/>
      <c r="ED115" s="537"/>
      <c r="EE115" s="537"/>
      <c r="EF115" s="537"/>
      <c r="EG115" s="537"/>
      <c r="EH115" s="537"/>
      <c r="EI115" s="537"/>
      <c r="EJ115" s="537"/>
      <c r="EK115" s="537"/>
      <c r="EL115" s="537"/>
      <c r="EM115" s="537"/>
      <c r="EN115" s="537"/>
      <c r="EO115" s="537"/>
      <c r="EP115" s="537"/>
      <c r="EQ115" s="537"/>
      <c r="ER115" s="537"/>
      <c r="ES115" s="537"/>
      <c r="ET115" s="537"/>
      <c r="EU115" s="537"/>
      <c r="EV115" s="537"/>
      <c r="EW115" s="537"/>
      <c r="EX115" s="537"/>
      <c r="EY115" s="537"/>
      <c r="EZ115" s="537"/>
      <c r="FA115" s="537"/>
      <c r="FB115" s="537"/>
      <c r="FC115" s="537"/>
      <c r="FD115" s="537"/>
      <c r="FE115" s="537"/>
      <c r="FF115" s="537"/>
      <c r="FG115" s="537"/>
      <c r="FH115" s="537"/>
      <c r="FI115" s="537"/>
      <c r="FJ115" s="537"/>
      <c r="FK115" s="537"/>
      <c r="FL115" s="537"/>
      <c r="FM115" s="537"/>
      <c r="FN115" s="537"/>
      <c r="FO115" s="537"/>
      <c r="FP115" s="537"/>
      <c r="FQ115" s="537"/>
      <c r="FR115" s="537"/>
      <c r="FS115" s="537"/>
      <c r="FT115" s="537"/>
      <c r="FU115" s="537"/>
      <c r="FV115" s="537"/>
      <c r="FW115" s="537"/>
      <c r="FX115" s="537"/>
      <c r="FY115" s="537"/>
      <c r="FZ115" s="537"/>
      <c r="GA115" s="537"/>
      <c r="GB115" s="537"/>
      <c r="GC115" s="537"/>
      <c r="GD115" s="537"/>
      <c r="GE115" s="537"/>
      <c r="GF115" s="537"/>
      <c r="GG115" s="537"/>
      <c r="GH115" s="537"/>
      <c r="GI115" s="537"/>
      <c r="GJ115" s="537"/>
      <c r="GK115" s="537"/>
      <c r="GL115" s="537"/>
      <c r="GM115" s="537"/>
      <c r="GN115" s="537"/>
      <c r="GO115" s="537"/>
      <c r="GP115" s="537"/>
      <c r="GQ115" s="537"/>
      <c r="GR115" s="537"/>
      <c r="GS115" s="537"/>
      <c r="GT115" s="537"/>
      <c r="GU115" s="537"/>
      <c r="GV115" s="537"/>
      <c r="GW115" s="537"/>
      <c r="GX115" s="537"/>
      <c r="GY115" s="537"/>
      <c r="GZ115" s="537"/>
      <c r="HA115" s="537"/>
      <c r="HB115" s="537"/>
      <c r="HC115" s="537"/>
      <c r="HD115" s="537"/>
      <c r="HE115" s="537"/>
      <c r="HF115" s="537"/>
      <c r="HG115" s="537"/>
      <c r="HH115" s="537"/>
      <c r="HI115" s="537"/>
      <c r="HJ115" s="537"/>
      <c r="HK115" s="537"/>
      <c r="HL115" s="537"/>
      <c r="HM115" s="537"/>
      <c r="HN115" s="537"/>
      <c r="HO115" s="537"/>
      <c r="HP115" s="537"/>
      <c r="HQ115" s="537"/>
      <c r="HR115" s="537"/>
      <c r="HS115" s="537"/>
      <c r="HT115" s="537"/>
      <c r="HU115" s="537"/>
      <c r="HV115" s="537"/>
      <c r="HW115" s="537"/>
      <c r="HX115" s="537"/>
      <c r="HY115" s="537"/>
      <c r="HZ115" s="537"/>
      <c r="IA115" s="537"/>
      <c r="IB115" s="537"/>
      <c r="IC115" s="537"/>
      <c r="ID115" s="537"/>
      <c r="IE115" s="537"/>
      <c r="IF115" s="537"/>
      <c r="IG115" s="537"/>
      <c r="IH115" s="537"/>
      <c r="II115" s="537"/>
      <c r="IJ115" s="537"/>
      <c r="IK115" s="537"/>
      <c r="IL115" s="537"/>
      <c r="IM115" s="537"/>
      <c r="IN115" s="537"/>
      <c r="IO115" s="537"/>
      <c r="IP115" s="537"/>
      <c r="IQ115" s="537"/>
      <c r="IR115" s="537"/>
    </row>
    <row r="116" spans="2:252">
      <c r="B116" s="1941"/>
      <c r="C116" s="1941"/>
      <c r="D116" s="1941"/>
      <c r="E116" s="1941"/>
      <c r="F116" s="1941"/>
      <c r="G116" s="1941"/>
      <c r="H116" s="1941"/>
      <c r="I116" s="1941"/>
      <c r="J116" s="1941"/>
      <c r="K116" s="1941"/>
      <c r="L116" s="1941"/>
      <c r="M116" s="1941"/>
      <c r="N116" s="1941"/>
      <c r="O116" s="1941"/>
      <c r="P116" s="1941"/>
      <c r="Q116" s="1941"/>
      <c r="R116" s="1941"/>
      <c r="S116" s="1941"/>
      <c r="T116" s="1941"/>
      <c r="U116" s="1941"/>
      <c r="V116" s="1941"/>
      <c r="W116" s="1941"/>
      <c r="X116" s="1941"/>
      <c r="Y116" s="1941"/>
      <c r="Z116" s="1941"/>
      <c r="AA116" s="1941"/>
      <c r="AB116" s="1941"/>
      <c r="AC116" s="1941"/>
      <c r="AD116" s="1941"/>
      <c r="AE116" s="1941"/>
      <c r="AF116" s="1941"/>
      <c r="AG116" s="1941"/>
      <c r="AH116" s="1941"/>
      <c r="AI116" s="1941"/>
      <c r="AJ116" s="1941"/>
      <c r="AK116" s="1941"/>
      <c r="AL116" s="1941"/>
      <c r="AM116" s="1941"/>
      <c r="AN116" s="1941"/>
      <c r="AO116" s="1941"/>
      <c r="AP116" s="1941"/>
      <c r="AQ116" s="1941"/>
      <c r="AR116" s="1941"/>
      <c r="AS116" s="1941"/>
      <c r="AT116" s="1941"/>
      <c r="AV116" s="537"/>
      <c r="AW116" s="537"/>
      <c r="AX116" s="537"/>
      <c r="AY116" s="537"/>
      <c r="AZ116" s="537"/>
      <c r="BA116" s="537"/>
      <c r="BB116" s="537"/>
      <c r="BC116" s="537"/>
      <c r="BD116" s="537"/>
      <c r="BE116" s="537"/>
      <c r="BF116" s="537"/>
      <c r="BG116" s="537"/>
      <c r="BH116" s="537"/>
      <c r="BI116" s="537"/>
      <c r="BJ116" s="537"/>
      <c r="BK116" s="537"/>
      <c r="BL116" s="537"/>
      <c r="BM116" s="537"/>
      <c r="BN116" s="537"/>
      <c r="BO116" s="537"/>
      <c r="BP116" s="537"/>
      <c r="BQ116" s="537"/>
      <c r="BR116" s="537"/>
      <c r="BS116" s="537"/>
      <c r="BT116" s="537"/>
      <c r="BU116" s="537"/>
      <c r="BV116" s="537"/>
      <c r="BW116" s="537"/>
      <c r="BX116" s="537"/>
      <c r="BY116" s="537"/>
      <c r="BZ116" s="537"/>
      <c r="CA116" s="537"/>
      <c r="CB116" s="537"/>
      <c r="CC116" s="537"/>
      <c r="CD116" s="537"/>
      <c r="CE116" s="537"/>
      <c r="CF116" s="537"/>
      <c r="CG116" s="537"/>
      <c r="CH116" s="537"/>
      <c r="CI116" s="537"/>
      <c r="CJ116" s="537"/>
      <c r="CK116" s="537"/>
      <c r="CL116" s="537"/>
      <c r="CM116" s="537"/>
      <c r="CN116" s="537"/>
      <c r="CO116" s="537"/>
      <c r="CP116" s="537"/>
      <c r="CQ116" s="537"/>
      <c r="CR116" s="537"/>
      <c r="CS116" s="537"/>
      <c r="CT116" s="537"/>
      <c r="CU116" s="537"/>
      <c r="CV116" s="537"/>
      <c r="CW116" s="537"/>
      <c r="CX116" s="537"/>
      <c r="CY116" s="537"/>
      <c r="CZ116" s="537"/>
      <c r="DA116" s="537"/>
      <c r="DB116" s="537"/>
      <c r="DC116" s="537"/>
      <c r="DD116" s="537"/>
      <c r="DE116" s="537"/>
      <c r="DF116" s="537"/>
      <c r="DG116" s="537"/>
      <c r="DH116" s="537"/>
      <c r="DI116" s="537"/>
      <c r="DJ116" s="537"/>
      <c r="DK116" s="537"/>
      <c r="DL116" s="537"/>
      <c r="DM116" s="537"/>
      <c r="DN116" s="537"/>
      <c r="DO116" s="537"/>
      <c r="DP116" s="537"/>
      <c r="DQ116" s="537"/>
      <c r="DR116" s="537"/>
      <c r="DS116" s="537"/>
      <c r="DT116" s="537"/>
      <c r="DU116" s="537"/>
      <c r="DV116" s="537"/>
      <c r="DW116" s="537"/>
      <c r="DX116" s="537"/>
      <c r="DY116" s="537"/>
      <c r="DZ116" s="537"/>
      <c r="EA116" s="537"/>
      <c r="EB116" s="537"/>
      <c r="EC116" s="537"/>
      <c r="ED116" s="537"/>
      <c r="EE116" s="537"/>
      <c r="EF116" s="537"/>
      <c r="EG116" s="537"/>
      <c r="EH116" s="537"/>
      <c r="EI116" s="537"/>
      <c r="EJ116" s="537"/>
      <c r="EK116" s="537"/>
      <c r="EL116" s="537"/>
      <c r="EM116" s="537"/>
      <c r="EN116" s="537"/>
      <c r="EO116" s="537"/>
      <c r="EP116" s="537"/>
      <c r="EQ116" s="537"/>
      <c r="ER116" s="537"/>
      <c r="ES116" s="537"/>
      <c r="ET116" s="537"/>
      <c r="EU116" s="537"/>
      <c r="EV116" s="537"/>
      <c r="EW116" s="537"/>
      <c r="EX116" s="537"/>
      <c r="EY116" s="537"/>
      <c r="EZ116" s="537"/>
      <c r="FA116" s="537"/>
      <c r="FB116" s="537"/>
      <c r="FC116" s="537"/>
      <c r="FD116" s="537"/>
      <c r="FE116" s="537"/>
      <c r="FF116" s="537"/>
      <c r="FG116" s="537"/>
      <c r="FH116" s="537"/>
      <c r="FI116" s="537"/>
      <c r="FJ116" s="537"/>
      <c r="FK116" s="537"/>
      <c r="FL116" s="537"/>
      <c r="FM116" s="537"/>
      <c r="FN116" s="537"/>
      <c r="FO116" s="537"/>
      <c r="FP116" s="537"/>
      <c r="FQ116" s="537"/>
      <c r="FR116" s="537"/>
      <c r="FS116" s="537"/>
      <c r="FT116" s="537"/>
      <c r="FU116" s="537"/>
      <c r="FV116" s="537"/>
      <c r="FW116" s="537"/>
      <c r="FX116" s="537"/>
      <c r="FY116" s="537"/>
      <c r="FZ116" s="537"/>
      <c r="GA116" s="537"/>
      <c r="GB116" s="537"/>
      <c r="GC116" s="537"/>
      <c r="GD116" s="537"/>
      <c r="GE116" s="537"/>
      <c r="GF116" s="537"/>
      <c r="GG116" s="537"/>
      <c r="GH116" s="537"/>
      <c r="GI116" s="537"/>
      <c r="GJ116" s="537"/>
      <c r="GK116" s="537"/>
      <c r="GL116" s="537"/>
      <c r="GM116" s="537"/>
      <c r="GN116" s="537"/>
      <c r="GO116" s="537"/>
      <c r="GP116" s="537"/>
      <c r="GQ116" s="537"/>
      <c r="GR116" s="537"/>
      <c r="GS116" s="537"/>
      <c r="GT116" s="537"/>
      <c r="GU116" s="537"/>
      <c r="GV116" s="537"/>
      <c r="GW116" s="537"/>
      <c r="GX116" s="537"/>
      <c r="GY116" s="537"/>
      <c r="GZ116" s="537"/>
      <c r="HA116" s="537"/>
      <c r="HB116" s="537"/>
      <c r="HC116" s="537"/>
      <c r="HD116" s="537"/>
      <c r="HE116" s="537"/>
      <c r="HF116" s="537"/>
      <c r="HG116" s="537"/>
      <c r="HH116" s="537"/>
      <c r="HI116" s="537"/>
      <c r="HJ116" s="537"/>
      <c r="HK116" s="537"/>
      <c r="HL116" s="537"/>
      <c r="HM116" s="537"/>
      <c r="HN116" s="537"/>
      <c r="HO116" s="537"/>
      <c r="HP116" s="537"/>
      <c r="HQ116" s="537"/>
      <c r="HR116" s="537"/>
      <c r="HS116" s="537"/>
      <c r="HT116" s="537"/>
      <c r="HU116" s="537"/>
      <c r="HV116" s="537"/>
      <c r="HW116" s="537"/>
      <c r="HX116" s="537"/>
      <c r="HY116" s="537"/>
      <c r="HZ116" s="537"/>
      <c r="IA116" s="537"/>
      <c r="IB116" s="537"/>
      <c r="IC116" s="537"/>
      <c r="ID116" s="537"/>
      <c r="IE116" s="537"/>
      <c r="IF116" s="537"/>
      <c r="IG116" s="537"/>
      <c r="IH116" s="537"/>
      <c r="II116" s="537"/>
      <c r="IJ116" s="537"/>
      <c r="IK116" s="537"/>
      <c r="IL116" s="537"/>
      <c r="IM116" s="537"/>
      <c r="IN116" s="537"/>
      <c r="IO116" s="537"/>
      <c r="IP116" s="537"/>
      <c r="IQ116" s="537"/>
      <c r="IR116" s="537"/>
    </row>
    <row r="117" spans="2:252">
      <c r="AV117" s="537"/>
      <c r="AW117" s="537"/>
      <c r="AX117" s="537"/>
      <c r="AY117" s="537"/>
      <c r="AZ117" s="537"/>
      <c r="BA117" s="537"/>
      <c r="BB117" s="537"/>
      <c r="BC117" s="537"/>
      <c r="BD117" s="537"/>
      <c r="BE117" s="537"/>
      <c r="BF117" s="537"/>
      <c r="BG117" s="537"/>
      <c r="BH117" s="537"/>
      <c r="BI117" s="537"/>
      <c r="BJ117" s="537"/>
      <c r="BK117" s="537"/>
      <c r="BL117" s="537"/>
      <c r="BM117" s="537"/>
      <c r="BN117" s="537"/>
      <c r="BO117" s="537"/>
      <c r="BP117" s="537"/>
      <c r="BQ117" s="537"/>
      <c r="BR117" s="537"/>
      <c r="BS117" s="537"/>
      <c r="BT117" s="537"/>
      <c r="BU117" s="537"/>
      <c r="BV117" s="537"/>
      <c r="BW117" s="537"/>
      <c r="BX117" s="537"/>
      <c r="BY117" s="537"/>
      <c r="BZ117" s="537"/>
      <c r="CA117" s="537"/>
      <c r="CB117" s="537"/>
      <c r="CC117" s="537"/>
      <c r="CD117" s="537"/>
      <c r="CE117" s="537"/>
      <c r="CF117" s="537"/>
      <c r="CG117" s="537"/>
      <c r="CH117" s="537"/>
      <c r="CI117" s="537"/>
      <c r="CJ117" s="537"/>
      <c r="CK117" s="537"/>
      <c r="CL117" s="537"/>
      <c r="CM117" s="537"/>
      <c r="CN117" s="537"/>
      <c r="CO117" s="537"/>
      <c r="CP117" s="537"/>
      <c r="CQ117" s="537"/>
      <c r="CR117" s="537"/>
      <c r="CS117" s="537"/>
      <c r="CT117" s="537"/>
      <c r="CU117" s="537"/>
      <c r="CV117" s="537"/>
      <c r="CW117" s="537"/>
      <c r="CX117" s="537"/>
      <c r="CY117" s="537"/>
      <c r="CZ117" s="537"/>
      <c r="DA117" s="537"/>
      <c r="DB117" s="537"/>
      <c r="DC117" s="537"/>
      <c r="DD117" s="537"/>
      <c r="DE117" s="537"/>
      <c r="DF117" s="537"/>
      <c r="DG117" s="537"/>
      <c r="DH117" s="537"/>
      <c r="DI117" s="537"/>
      <c r="DJ117" s="537"/>
      <c r="DK117" s="537"/>
      <c r="DL117" s="537"/>
      <c r="DM117" s="537"/>
      <c r="DN117" s="537"/>
      <c r="DO117" s="537"/>
      <c r="DP117" s="537"/>
      <c r="DQ117" s="537"/>
      <c r="DR117" s="537"/>
      <c r="DS117" s="537"/>
      <c r="DT117" s="537"/>
      <c r="DU117" s="537"/>
      <c r="DV117" s="537"/>
      <c r="DW117" s="537"/>
      <c r="DX117" s="537"/>
      <c r="DY117" s="537"/>
      <c r="DZ117" s="537"/>
      <c r="EA117" s="537"/>
      <c r="EB117" s="537"/>
      <c r="EC117" s="537"/>
      <c r="ED117" s="537"/>
      <c r="EE117" s="537"/>
      <c r="EF117" s="537"/>
      <c r="EG117" s="537"/>
      <c r="EH117" s="537"/>
      <c r="EI117" s="537"/>
      <c r="EJ117" s="537"/>
      <c r="EK117" s="537"/>
      <c r="EL117" s="537"/>
      <c r="EM117" s="537"/>
      <c r="EN117" s="537"/>
      <c r="EO117" s="537"/>
      <c r="EP117" s="537"/>
      <c r="EQ117" s="537"/>
      <c r="ER117" s="537"/>
      <c r="ES117" s="537"/>
      <c r="ET117" s="537"/>
      <c r="EU117" s="537"/>
      <c r="EV117" s="537"/>
      <c r="EW117" s="537"/>
      <c r="EX117" s="537"/>
      <c r="EY117" s="537"/>
      <c r="EZ117" s="537"/>
      <c r="FA117" s="537"/>
      <c r="FB117" s="537"/>
      <c r="FC117" s="537"/>
      <c r="FD117" s="537"/>
      <c r="FE117" s="537"/>
      <c r="FF117" s="537"/>
      <c r="FG117" s="537"/>
      <c r="FH117" s="537"/>
      <c r="FI117" s="537"/>
      <c r="FJ117" s="537"/>
      <c r="FK117" s="537"/>
      <c r="FL117" s="537"/>
      <c r="FM117" s="537"/>
      <c r="FN117" s="537"/>
      <c r="FO117" s="537"/>
      <c r="FP117" s="537"/>
      <c r="FQ117" s="537"/>
      <c r="FR117" s="537"/>
      <c r="FS117" s="537"/>
      <c r="FT117" s="537"/>
      <c r="FU117" s="537"/>
      <c r="FV117" s="537"/>
      <c r="FW117" s="537"/>
      <c r="FX117" s="537"/>
      <c r="FY117" s="537"/>
      <c r="FZ117" s="537"/>
      <c r="GA117" s="537"/>
      <c r="GB117" s="537"/>
      <c r="GC117" s="537"/>
      <c r="GD117" s="537"/>
      <c r="GE117" s="537"/>
      <c r="GF117" s="537"/>
      <c r="GG117" s="537"/>
      <c r="GH117" s="537"/>
      <c r="GI117" s="537"/>
      <c r="GJ117" s="537"/>
      <c r="GK117" s="537"/>
      <c r="GL117" s="537"/>
      <c r="GM117" s="537"/>
      <c r="GN117" s="537"/>
      <c r="GO117" s="537"/>
      <c r="GP117" s="537"/>
      <c r="GQ117" s="537"/>
      <c r="GR117" s="537"/>
      <c r="GS117" s="537"/>
      <c r="GT117" s="537"/>
      <c r="GU117" s="537"/>
      <c r="GV117" s="537"/>
      <c r="GW117" s="537"/>
      <c r="GX117" s="537"/>
      <c r="GY117" s="537"/>
      <c r="GZ117" s="537"/>
      <c r="HA117" s="537"/>
      <c r="HB117" s="537"/>
      <c r="HC117" s="537"/>
      <c r="HD117" s="537"/>
      <c r="HE117" s="537"/>
      <c r="HF117" s="537"/>
      <c r="HG117" s="537"/>
      <c r="HH117" s="537"/>
      <c r="HI117" s="537"/>
      <c r="HJ117" s="537"/>
      <c r="HK117" s="537"/>
      <c r="HL117" s="537"/>
      <c r="HM117" s="537"/>
      <c r="HN117" s="537"/>
      <c r="HO117" s="537"/>
      <c r="HP117" s="537"/>
      <c r="HQ117" s="537"/>
      <c r="HR117" s="537"/>
      <c r="HS117" s="537"/>
      <c r="HT117" s="537"/>
      <c r="HU117" s="537"/>
      <c r="HV117" s="537"/>
      <c r="HW117" s="537"/>
      <c r="HX117" s="537"/>
      <c r="HY117" s="537"/>
      <c r="HZ117" s="537"/>
      <c r="IA117" s="537"/>
      <c r="IB117" s="537"/>
      <c r="IC117" s="537"/>
      <c r="ID117" s="537"/>
      <c r="IE117" s="537"/>
      <c r="IF117" s="537"/>
      <c r="IG117" s="537"/>
      <c r="IH117" s="537"/>
      <c r="II117" s="537"/>
      <c r="IJ117" s="537"/>
      <c r="IK117" s="537"/>
      <c r="IL117" s="537"/>
      <c r="IM117" s="537"/>
      <c r="IN117" s="537"/>
      <c r="IO117" s="537"/>
      <c r="IP117" s="537"/>
      <c r="IQ117" s="537"/>
      <c r="IR117" s="537"/>
    </row>
    <row r="118" spans="2:252">
      <c r="AV118" s="537"/>
      <c r="AW118" s="537"/>
      <c r="AX118" s="537"/>
      <c r="AY118" s="537"/>
      <c r="AZ118" s="537"/>
      <c r="BA118" s="537"/>
      <c r="BB118" s="537"/>
      <c r="BC118" s="537"/>
      <c r="BD118" s="537"/>
      <c r="BE118" s="537"/>
      <c r="BF118" s="537"/>
      <c r="BG118" s="537"/>
      <c r="BH118" s="537"/>
      <c r="BI118" s="537"/>
      <c r="BJ118" s="537"/>
      <c r="BK118" s="537"/>
      <c r="BL118" s="537"/>
      <c r="BM118" s="537"/>
      <c r="BN118" s="537"/>
      <c r="BO118" s="537"/>
      <c r="BP118" s="537"/>
      <c r="BQ118" s="537"/>
      <c r="BR118" s="537"/>
      <c r="BS118" s="537"/>
      <c r="BT118" s="537"/>
      <c r="BU118" s="537"/>
      <c r="BV118" s="537"/>
      <c r="BW118" s="537"/>
      <c r="BX118" s="537"/>
      <c r="BY118" s="537"/>
      <c r="BZ118" s="537"/>
      <c r="CA118" s="537"/>
      <c r="CB118" s="537"/>
      <c r="CC118" s="537"/>
      <c r="CD118" s="537"/>
      <c r="CE118" s="537"/>
      <c r="CF118" s="537"/>
      <c r="CG118" s="537"/>
      <c r="CH118" s="537"/>
      <c r="CI118" s="537"/>
      <c r="CJ118" s="537"/>
      <c r="CK118" s="537"/>
      <c r="CL118" s="537"/>
      <c r="CM118" s="537"/>
      <c r="CN118" s="537"/>
      <c r="CO118" s="537"/>
      <c r="CP118" s="537"/>
      <c r="CQ118" s="537"/>
      <c r="CR118" s="537"/>
      <c r="CS118" s="537"/>
      <c r="CT118" s="537"/>
      <c r="CU118" s="537"/>
      <c r="CV118" s="537"/>
      <c r="CW118" s="537"/>
      <c r="CX118" s="537"/>
      <c r="CY118" s="537"/>
      <c r="CZ118" s="537"/>
      <c r="DA118" s="537"/>
      <c r="DB118" s="537"/>
      <c r="DC118" s="537"/>
      <c r="DD118" s="537"/>
      <c r="DE118" s="537"/>
      <c r="DF118" s="537"/>
      <c r="DG118" s="537"/>
      <c r="DH118" s="537"/>
      <c r="DI118" s="537"/>
      <c r="DJ118" s="537"/>
      <c r="DK118" s="537"/>
      <c r="DL118" s="537"/>
      <c r="DM118" s="537"/>
      <c r="DN118" s="537"/>
      <c r="DO118" s="537"/>
      <c r="DP118" s="537"/>
      <c r="DQ118" s="537"/>
      <c r="DR118" s="537"/>
      <c r="DS118" s="537"/>
      <c r="DT118" s="537"/>
      <c r="DU118" s="537"/>
      <c r="DV118" s="537"/>
      <c r="DW118" s="537"/>
      <c r="DX118" s="537"/>
      <c r="DY118" s="537"/>
      <c r="DZ118" s="537"/>
      <c r="EA118" s="537"/>
      <c r="EB118" s="537"/>
      <c r="EC118" s="537"/>
      <c r="ED118" s="537"/>
      <c r="EE118" s="537"/>
      <c r="EF118" s="537"/>
      <c r="EG118" s="537"/>
      <c r="EH118" s="537"/>
      <c r="EI118" s="537"/>
      <c r="EJ118" s="537"/>
      <c r="EK118" s="537"/>
      <c r="EL118" s="537"/>
      <c r="EM118" s="537"/>
      <c r="EN118" s="537"/>
      <c r="EO118" s="537"/>
      <c r="EP118" s="537"/>
      <c r="EQ118" s="537"/>
      <c r="ER118" s="537"/>
      <c r="ES118" s="537"/>
      <c r="ET118" s="537"/>
      <c r="EU118" s="537"/>
      <c r="EV118" s="537"/>
      <c r="EW118" s="537"/>
      <c r="EX118" s="537"/>
      <c r="EY118" s="537"/>
      <c r="EZ118" s="537"/>
      <c r="FA118" s="537"/>
      <c r="FB118" s="537"/>
      <c r="FC118" s="537"/>
      <c r="FD118" s="537"/>
      <c r="FE118" s="537"/>
      <c r="FF118" s="537"/>
      <c r="FG118" s="537"/>
      <c r="FH118" s="537"/>
      <c r="FI118" s="537"/>
      <c r="FJ118" s="537"/>
      <c r="FK118" s="537"/>
      <c r="FL118" s="537"/>
      <c r="FM118" s="537"/>
      <c r="FN118" s="537"/>
      <c r="FO118" s="537"/>
      <c r="FP118" s="537"/>
      <c r="FQ118" s="537"/>
      <c r="FR118" s="537"/>
      <c r="FS118" s="537"/>
      <c r="FT118" s="537"/>
      <c r="FU118" s="537"/>
      <c r="FV118" s="537"/>
      <c r="FW118" s="537"/>
      <c r="FX118" s="537"/>
      <c r="FY118" s="537"/>
      <c r="FZ118" s="537"/>
      <c r="GA118" s="537"/>
      <c r="GB118" s="537"/>
      <c r="GC118" s="537"/>
      <c r="GD118" s="537"/>
      <c r="GE118" s="537"/>
      <c r="GF118" s="537"/>
      <c r="GG118" s="537"/>
      <c r="GH118" s="537"/>
      <c r="GI118" s="537"/>
      <c r="GJ118" s="537"/>
      <c r="GK118" s="537"/>
      <c r="GL118" s="537"/>
      <c r="GM118" s="537"/>
      <c r="GN118" s="537"/>
      <c r="GO118" s="537"/>
      <c r="GP118" s="537"/>
      <c r="GQ118" s="537"/>
      <c r="GR118" s="537"/>
      <c r="GS118" s="537"/>
      <c r="GT118" s="537"/>
      <c r="GU118" s="537"/>
      <c r="GV118" s="537"/>
      <c r="GW118" s="537"/>
      <c r="GX118" s="537"/>
      <c r="GY118" s="537"/>
      <c r="GZ118" s="537"/>
      <c r="HA118" s="537"/>
      <c r="HB118" s="537"/>
      <c r="HC118" s="537"/>
      <c r="HD118" s="537"/>
      <c r="HE118" s="537"/>
      <c r="HF118" s="537"/>
      <c r="HG118" s="537"/>
      <c r="HH118" s="537"/>
      <c r="HI118" s="537"/>
      <c r="HJ118" s="537"/>
      <c r="HK118" s="537"/>
      <c r="HL118" s="537"/>
      <c r="HM118" s="537"/>
      <c r="HN118" s="537"/>
      <c r="HO118" s="537"/>
      <c r="HP118" s="537"/>
      <c r="HQ118" s="537"/>
      <c r="HR118" s="537"/>
      <c r="HS118" s="537"/>
      <c r="HT118" s="537"/>
      <c r="HU118" s="537"/>
      <c r="HV118" s="537"/>
      <c r="HW118" s="537"/>
      <c r="HX118" s="537"/>
      <c r="HY118" s="537"/>
      <c r="HZ118" s="537"/>
      <c r="IA118" s="537"/>
      <c r="IB118" s="537"/>
      <c r="IC118" s="537"/>
      <c r="ID118" s="537"/>
      <c r="IE118" s="537"/>
      <c r="IF118" s="537"/>
      <c r="IG118" s="537"/>
      <c r="IH118" s="537"/>
      <c r="II118" s="537"/>
      <c r="IJ118" s="537"/>
      <c r="IK118" s="537"/>
      <c r="IL118" s="537"/>
      <c r="IM118" s="537"/>
      <c r="IN118" s="537"/>
      <c r="IO118" s="537"/>
      <c r="IP118" s="537"/>
      <c r="IQ118" s="537"/>
      <c r="IR118" s="537"/>
    </row>
    <row r="119" spans="2:252">
      <c r="AV119" s="537"/>
      <c r="AW119" s="537"/>
      <c r="AX119" s="537"/>
      <c r="AY119" s="537"/>
      <c r="AZ119" s="537"/>
      <c r="BA119" s="537"/>
      <c r="BB119" s="537"/>
      <c r="BC119" s="537"/>
      <c r="BD119" s="537"/>
      <c r="BE119" s="537"/>
      <c r="BF119" s="537"/>
      <c r="BG119" s="537"/>
      <c r="BH119" s="537"/>
      <c r="BI119" s="537"/>
      <c r="BJ119" s="537"/>
      <c r="BK119" s="537"/>
      <c r="BL119" s="537"/>
      <c r="BM119" s="537"/>
      <c r="BN119" s="537"/>
      <c r="BO119" s="537"/>
      <c r="BP119" s="537"/>
      <c r="BQ119" s="537"/>
      <c r="BR119" s="537"/>
      <c r="BS119" s="537"/>
      <c r="BT119" s="537"/>
      <c r="BU119" s="537"/>
      <c r="BV119" s="537"/>
      <c r="BW119" s="537"/>
      <c r="BX119" s="537"/>
      <c r="BY119" s="537"/>
      <c r="BZ119" s="537"/>
      <c r="CA119" s="537"/>
      <c r="CB119" s="537"/>
      <c r="CC119" s="537"/>
      <c r="CD119" s="537"/>
      <c r="CE119" s="537"/>
      <c r="CF119" s="537"/>
      <c r="CG119" s="537"/>
      <c r="CH119" s="537"/>
      <c r="CI119" s="537"/>
      <c r="CJ119" s="537"/>
      <c r="CK119" s="537"/>
      <c r="CL119" s="537"/>
      <c r="CM119" s="537"/>
      <c r="CN119" s="537"/>
      <c r="CO119" s="537"/>
      <c r="CP119" s="537"/>
      <c r="CQ119" s="537"/>
      <c r="CR119" s="537"/>
      <c r="CS119" s="537"/>
      <c r="CT119" s="537"/>
      <c r="CU119" s="537"/>
      <c r="CV119" s="537"/>
      <c r="CW119" s="537"/>
      <c r="CX119" s="537"/>
      <c r="CY119" s="537"/>
      <c r="CZ119" s="537"/>
      <c r="DA119" s="537"/>
      <c r="DB119" s="537"/>
      <c r="DC119" s="537"/>
      <c r="DD119" s="537"/>
      <c r="DE119" s="537"/>
      <c r="DF119" s="537"/>
      <c r="DG119" s="537"/>
      <c r="DH119" s="537"/>
      <c r="DI119" s="537"/>
      <c r="DJ119" s="537"/>
      <c r="DK119" s="537"/>
      <c r="DL119" s="537"/>
      <c r="DM119" s="537"/>
      <c r="DN119" s="537"/>
      <c r="DO119" s="537"/>
      <c r="DP119" s="537"/>
      <c r="DQ119" s="537"/>
      <c r="DR119" s="537"/>
      <c r="DS119" s="537"/>
      <c r="DT119" s="537"/>
      <c r="DU119" s="537"/>
      <c r="DV119" s="537"/>
      <c r="DW119" s="537"/>
      <c r="DX119" s="537"/>
      <c r="DY119" s="537"/>
      <c r="DZ119" s="537"/>
      <c r="EA119" s="537"/>
      <c r="EB119" s="537"/>
      <c r="EC119" s="537"/>
      <c r="ED119" s="537"/>
      <c r="EE119" s="537"/>
      <c r="EF119" s="537"/>
      <c r="EG119" s="537"/>
      <c r="EH119" s="537"/>
      <c r="EI119" s="537"/>
      <c r="EJ119" s="537"/>
      <c r="EK119" s="537"/>
      <c r="EL119" s="537"/>
      <c r="EM119" s="537"/>
      <c r="EN119" s="537"/>
      <c r="EO119" s="537"/>
      <c r="EP119" s="537"/>
      <c r="EQ119" s="537"/>
      <c r="ER119" s="537"/>
      <c r="ES119" s="537"/>
      <c r="ET119" s="537"/>
      <c r="EU119" s="537"/>
      <c r="EV119" s="537"/>
      <c r="EW119" s="537"/>
      <c r="EX119" s="537"/>
      <c r="EY119" s="537"/>
      <c r="EZ119" s="537"/>
      <c r="FA119" s="537"/>
      <c r="FB119" s="537"/>
      <c r="FC119" s="537"/>
      <c r="FD119" s="537"/>
      <c r="FE119" s="537"/>
      <c r="FF119" s="537"/>
      <c r="FG119" s="537"/>
      <c r="FH119" s="537"/>
      <c r="FI119" s="537"/>
      <c r="FJ119" s="537"/>
      <c r="FK119" s="537"/>
      <c r="FL119" s="537"/>
      <c r="FM119" s="537"/>
      <c r="FN119" s="537"/>
      <c r="FO119" s="537"/>
      <c r="FP119" s="537"/>
      <c r="FQ119" s="537"/>
      <c r="FR119" s="537"/>
      <c r="FS119" s="537"/>
      <c r="FT119" s="537"/>
      <c r="FU119" s="537"/>
      <c r="FV119" s="537"/>
      <c r="FW119" s="537"/>
      <c r="FX119" s="537"/>
      <c r="FY119" s="537"/>
      <c r="FZ119" s="537"/>
      <c r="GA119" s="537"/>
      <c r="GB119" s="537"/>
      <c r="GC119" s="537"/>
      <c r="GD119" s="537"/>
      <c r="GE119" s="537"/>
      <c r="GF119" s="537"/>
      <c r="GG119" s="537"/>
      <c r="GH119" s="537"/>
      <c r="GI119" s="537"/>
      <c r="GJ119" s="537"/>
      <c r="GK119" s="537"/>
      <c r="GL119" s="537"/>
      <c r="GM119" s="537"/>
      <c r="GN119" s="537"/>
      <c r="GO119" s="537"/>
      <c r="GP119" s="537"/>
      <c r="GQ119" s="537"/>
      <c r="GR119" s="537"/>
      <c r="GS119" s="537"/>
      <c r="GT119" s="537"/>
      <c r="GU119" s="537"/>
      <c r="GV119" s="537"/>
      <c r="GW119" s="537"/>
      <c r="GX119" s="537"/>
      <c r="GY119" s="537"/>
      <c r="GZ119" s="537"/>
      <c r="HA119" s="537"/>
      <c r="HB119" s="537"/>
      <c r="HC119" s="537"/>
      <c r="HD119" s="537"/>
      <c r="HE119" s="537"/>
      <c r="HF119" s="537"/>
      <c r="HG119" s="537"/>
      <c r="HH119" s="537"/>
      <c r="HI119" s="537"/>
      <c r="HJ119" s="537"/>
      <c r="HK119" s="537"/>
      <c r="HL119" s="537"/>
      <c r="HM119" s="537"/>
      <c r="HN119" s="537"/>
      <c r="HO119" s="537"/>
      <c r="HP119" s="537"/>
      <c r="HQ119" s="537"/>
      <c r="HR119" s="537"/>
      <c r="HS119" s="537"/>
      <c r="HT119" s="537"/>
      <c r="HU119" s="537"/>
      <c r="HV119" s="537"/>
      <c r="HW119" s="537"/>
      <c r="HX119" s="537"/>
      <c r="HY119" s="537"/>
      <c r="HZ119" s="537"/>
      <c r="IA119" s="537"/>
      <c r="IB119" s="537"/>
      <c r="IC119" s="537"/>
      <c r="ID119" s="537"/>
      <c r="IE119" s="537"/>
      <c r="IF119" s="537"/>
      <c r="IG119" s="537"/>
      <c r="IH119" s="537"/>
      <c r="II119" s="537"/>
      <c r="IJ119" s="537"/>
      <c r="IK119" s="537"/>
      <c r="IL119" s="537"/>
      <c r="IM119" s="537"/>
      <c r="IN119" s="537"/>
      <c r="IO119" s="537"/>
      <c r="IP119" s="537"/>
      <c r="IQ119" s="537"/>
      <c r="IR119" s="537"/>
    </row>
    <row r="120" spans="2:252" hidden="1">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V120" s="537"/>
      <c r="AW120" s="537"/>
      <c r="AX120" s="537"/>
      <c r="AY120" s="537"/>
      <c r="AZ120" s="537"/>
      <c r="BA120" s="537"/>
      <c r="BB120" s="537"/>
      <c r="BC120" s="537"/>
      <c r="BD120" s="537"/>
      <c r="BE120" s="537"/>
      <c r="BF120" s="537"/>
      <c r="BG120" s="537"/>
      <c r="BH120" s="537"/>
      <c r="BI120" s="537"/>
      <c r="BJ120" s="537"/>
      <c r="BK120" s="537"/>
      <c r="BL120" s="537"/>
      <c r="BM120" s="537"/>
      <c r="BN120" s="537"/>
      <c r="BO120" s="537"/>
      <c r="BP120" s="537"/>
      <c r="BQ120" s="537"/>
      <c r="BR120" s="537"/>
      <c r="BS120" s="537"/>
      <c r="BT120" s="537"/>
      <c r="BU120" s="537"/>
      <c r="BV120" s="537"/>
      <c r="BW120" s="537"/>
      <c r="BX120" s="537"/>
      <c r="BY120" s="537"/>
      <c r="BZ120" s="537"/>
      <c r="CA120" s="537"/>
      <c r="CB120" s="537"/>
      <c r="CC120" s="537"/>
      <c r="CD120" s="537"/>
      <c r="CE120" s="537"/>
      <c r="CF120" s="537"/>
      <c r="CG120" s="537"/>
      <c r="CH120" s="537"/>
      <c r="CI120" s="537"/>
      <c r="CJ120" s="537"/>
      <c r="CK120" s="537"/>
      <c r="CL120" s="537"/>
      <c r="CM120" s="537"/>
      <c r="CN120" s="537"/>
      <c r="CO120" s="537"/>
      <c r="CP120" s="537"/>
      <c r="CQ120" s="537"/>
      <c r="CR120" s="537"/>
      <c r="CS120" s="537"/>
      <c r="CT120" s="537"/>
      <c r="CU120" s="537"/>
      <c r="CV120" s="537"/>
      <c r="CW120" s="537"/>
      <c r="CX120" s="537"/>
      <c r="CY120" s="537"/>
      <c r="CZ120" s="537"/>
      <c r="DA120" s="537"/>
      <c r="DB120" s="537"/>
      <c r="DC120" s="537"/>
      <c r="DD120" s="537"/>
      <c r="DE120" s="537"/>
      <c r="DF120" s="537"/>
      <c r="DG120" s="537"/>
      <c r="DH120" s="537"/>
      <c r="DI120" s="537"/>
      <c r="DJ120" s="537"/>
      <c r="DK120" s="537"/>
      <c r="DL120" s="537"/>
      <c r="DM120" s="537"/>
      <c r="DN120" s="537"/>
      <c r="DO120" s="537"/>
      <c r="DP120" s="537"/>
      <c r="DQ120" s="537"/>
      <c r="DR120" s="537"/>
      <c r="DS120" s="537"/>
      <c r="DT120" s="537"/>
      <c r="DU120" s="537"/>
      <c r="DV120" s="537"/>
      <c r="DW120" s="537"/>
      <c r="DX120" s="537"/>
      <c r="DY120" s="537"/>
      <c r="DZ120" s="537"/>
      <c r="EA120" s="537"/>
      <c r="EB120" s="537"/>
      <c r="EC120" s="537"/>
      <c r="ED120" s="537"/>
      <c r="EE120" s="537"/>
      <c r="EF120" s="537"/>
      <c r="EG120" s="537"/>
      <c r="EH120" s="537"/>
      <c r="EI120" s="537"/>
      <c r="EJ120" s="537"/>
      <c r="EK120" s="537"/>
      <c r="EL120" s="537"/>
      <c r="EM120" s="537"/>
      <c r="EN120" s="537"/>
      <c r="EO120" s="537"/>
      <c r="EP120" s="537"/>
      <c r="EQ120" s="537"/>
      <c r="ER120" s="537"/>
      <c r="ES120" s="537"/>
      <c r="ET120" s="537"/>
      <c r="EU120" s="537"/>
      <c r="EV120" s="537"/>
      <c r="EW120" s="537"/>
      <c r="EX120" s="537"/>
      <c r="EY120" s="537"/>
      <c r="EZ120" s="537"/>
      <c r="FA120" s="537"/>
      <c r="FB120" s="537"/>
      <c r="FC120" s="537"/>
      <c r="FD120" s="537"/>
      <c r="FE120" s="537"/>
      <c r="FF120" s="537"/>
      <c r="FG120" s="537"/>
      <c r="FH120" s="537"/>
      <c r="FI120" s="537"/>
      <c r="FJ120" s="537"/>
      <c r="FK120" s="537"/>
      <c r="FL120" s="537"/>
      <c r="FM120" s="537"/>
      <c r="FN120" s="537"/>
      <c r="FO120" s="537"/>
      <c r="FP120" s="537"/>
      <c r="FQ120" s="537"/>
      <c r="FR120" s="537"/>
      <c r="FS120" s="537"/>
      <c r="FT120" s="537"/>
      <c r="FU120" s="537"/>
      <c r="FV120" s="537"/>
      <c r="FW120" s="537"/>
      <c r="FX120" s="537"/>
      <c r="FY120" s="537"/>
      <c r="FZ120" s="537"/>
      <c r="GA120" s="537"/>
      <c r="GB120" s="537"/>
      <c r="GC120" s="537"/>
      <c r="GD120" s="537"/>
      <c r="GE120" s="537"/>
      <c r="GF120" s="537"/>
      <c r="GG120" s="537"/>
      <c r="GH120" s="537"/>
      <c r="GI120" s="537"/>
      <c r="GJ120" s="537"/>
      <c r="GK120" s="537"/>
      <c r="GL120" s="537"/>
      <c r="GM120" s="537"/>
      <c r="GN120" s="537"/>
      <c r="GO120" s="537"/>
      <c r="GP120" s="537"/>
      <c r="GQ120" s="537"/>
      <c r="GR120" s="537"/>
      <c r="GS120" s="537"/>
      <c r="GT120" s="537"/>
      <c r="GU120" s="537"/>
      <c r="GV120" s="537"/>
      <c r="GW120" s="537"/>
      <c r="GX120" s="537"/>
      <c r="GY120" s="537"/>
      <c r="GZ120" s="537"/>
      <c r="HA120" s="537"/>
      <c r="HB120" s="537"/>
      <c r="HC120" s="537"/>
      <c r="HD120" s="537"/>
      <c r="HE120" s="537"/>
      <c r="HF120" s="537"/>
      <c r="HG120" s="537"/>
      <c r="HH120" s="537"/>
      <c r="HI120" s="537"/>
      <c r="HJ120" s="537"/>
      <c r="HK120" s="537"/>
      <c r="HL120" s="537"/>
      <c r="HM120" s="537"/>
      <c r="HN120" s="537"/>
      <c r="HO120" s="537"/>
      <c r="HP120" s="537"/>
      <c r="HQ120" s="537"/>
      <c r="HR120" s="537"/>
      <c r="HS120" s="537"/>
      <c r="HT120" s="537"/>
      <c r="HU120" s="537"/>
      <c r="HV120" s="537"/>
      <c r="HW120" s="537"/>
      <c r="HX120" s="537"/>
      <c r="HY120" s="537"/>
      <c r="HZ120" s="537"/>
      <c r="IA120" s="537"/>
      <c r="IB120" s="537"/>
      <c r="IC120" s="537"/>
      <c r="ID120" s="537"/>
      <c r="IE120" s="537"/>
      <c r="IF120" s="537"/>
      <c r="IG120" s="537"/>
      <c r="IH120" s="537"/>
      <c r="II120" s="537"/>
      <c r="IJ120" s="537"/>
      <c r="IK120" s="537"/>
      <c r="IL120" s="537"/>
      <c r="IM120" s="537"/>
      <c r="IN120" s="537"/>
      <c r="IO120" s="537"/>
      <c r="IP120" s="537"/>
      <c r="IQ120" s="537"/>
      <c r="IR120" s="537"/>
    </row>
    <row r="121" spans="2:252" hidden="1">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V121" s="537"/>
      <c r="AW121" s="537"/>
      <c r="AX121" s="537"/>
      <c r="AY121" s="537"/>
      <c r="AZ121" s="537"/>
      <c r="BA121" s="537"/>
      <c r="BB121" s="537"/>
      <c r="BC121" s="537"/>
      <c r="BD121" s="537"/>
      <c r="BE121" s="537"/>
      <c r="BF121" s="537"/>
      <c r="BG121" s="537"/>
      <c r="BH121" s="537"/>
      <c r="BI121" s="537"/>
      <c r="BJ121" s="537"/>
      <c r="BK121" s="537"/>
      <c r="BL121" s="537"/>
      <c r="BM121" s="537"/>
      <c r="BN121" s="537"/>
      <c r="BO121" s="537"/>
      <c r="BP121" s="537"/>
      <c r="BQ121" s="537"/>
      <c r="BR121" s="537"/>
      <c r="BS121" s="537"/>
      <c r="BT121" s="537"/>
      <c r="BU121" s="537"/>
      <c r="BV121" s="537"/>
      <c r="BW121" s="537"/>
      <c r="BX121" s="537"/>
      <c r="BY121" s="537"/>
      <c r="BZ121" s="537"/>
      <c r="CA121" s="537"/>
      <c r="CB121" s="537"/>
      <c r="CC121" s="537"/>
      <c r="CD121" s="537"/>
      <c r="CE121" s="537"/>
      <c r="CF121" s="537"/>
      <c r="CG121" s="537"/>
      <c r="CH121" s="537"/>
      <c r="CI121" s="537"/>
      <c r="CJ121" s="537"/>
      <c r="CK121" s="537"/>
      <c r="CL121" s="537"/>
      <c r="CM121" s="537"/>
      <c r="CN121" s="537"/>
      <c r="CO121" s="537"/>
      <c r="CP121" s="537"/>
      <c r="CQ121" s="537"/>
      <c r="CR121" s="537"/>
      <c r="CS121" s="537"/>
      <c r="CT121" s="537"/>
      <c r="CU121" s="537"/>
      <c r="CV121" s="537"/>
      <c r="CW121" s="537"/>
      <c r="CX121" s="537"/>
      <c r="CY121" s="537"/>
      <c r="CZ121" s="537"/>
      <c r="DA121" s="537"/>
      <c r="DB121" s="537"/>
      <c r="DC121" s="537"/>
      <c r="DD121" s="537"/>
      <c r="DE121" s="537"/>
      <c r="DF121" s="537"/>
      <c r="DG121" s="537"/>
      <c r="DH121" s="537"/>
      <c r="DI121" s="537"/>
      <c r="DJ121" s="537"/>
      <c r="DK121" s="537"/>
      <c r="DL121" s="537"/>
      <c r="DM121" s="537"/>
      <c r="DN121" s="537"/>
      <c r="DO121" s="537"/>
      <c r="DP121" s="537"/>
      <c r="DQ121" s="537"/>
      <c r="DR121" s="537"/>
      <c r="DS121" s="537"/>
      <c r="DT121" s="537"/>
      <c r="DU121" s="537"/>
      <c r="DV121" s="537"/>
      <c r="DW121" s="537"/>
      <c r="DX121" s="537"/>
      <c r="DY121" s="537"/>
      <c r="DZ121" s="537"/>
      <c r="EA121" s="537"/>
      <c r="EB121" s="537"/>
      <c r="EC121" s="537"/>
      <c r="ED121" s="537"/>
      <c r="EE121" s="537"/>
      <c r="EF121" s="537"/>
      <c r="EG121" s="537"/>
      <c r="EH121" s="537"/>
      <c r="EI121" s="537"/>
      <c r="EJ121" s="537"/>
      <c r="EK121" s="537"/>
      <c r="EL121" s="537"/>
      <c r="EM121" s="537"/>
      <c r="EN121" s="537"/>
      <c r="EO121" s="537"/>
      <c r="EP121" s="537"/>
      <c r="EQ121" s="537"/>
      <c r="ER121" s="537"/>
      <c r="ES121" s="537"/>
      <c r="ET121" s="537"/>
      <c r="EU121" s="537"/>
      <c r="EV121" s="537"/>
      <c r="EW121" s="537"/>
      <c r="EX121" s="537"/>
      <c r="EY121" s="537"/>
      <c r="EZ121" s="537"/>
      <c r="FA121" s="537"/>
      <c r="FB121" s="537"/>
      <c r="FC121" s="537"/>
      <c r="FD121" s="537"/>
      <c r="FE121" s="537"/>
      <c r="FF121" s="537"/>
      <c r="FG121" s="537"/>
      <c r="FH121" s="537"/>
      <c r="FI121" s="537"/>
      <c r="FJ121" s="537"/>
      <c r="FK121" s="537"/>
      <c r="FL121" s="537"/>
      <c r="FM121" s="537"/>
      <c r="FN121" s="537"/>
      <c r="FO121" s="537"/>
      <c r="FP121" s="537"/>
      <c r="FQ121" s="537"/>
      <c r="FR121" s="537"/>
      <c r="FS121" s="537"/>
      <c r="FT121" s="537"/>
      <c r="FU121" s="537"/>
      <c r="FV121" s="537"/>
      <c r="FW121" s="537"/>
      <c r="FX121" s="537"/>
      <c r="FY121" s="537"/>
      <c r="FZ121" s="537"/>
      <c r="GA121" s="537"/>
      <c r="GB121" s="537"/>
      <c r="GC121" s="537"/>
      <c r="GD121" s="537"/>
      <c r="GE121" s="537"/>
      <c r="GF121" s="537"/>
      <c r="GG121" s="537"/>
      <c r="GH121" s="537"/>
      <c r="GI121" s="537"/>
      <c r="GJ121" s="537"/>
      <c r="GK121" s="537"/>
      <c r="GL121" s="537"/>
      <c r="GM121" s="537"/>
      <c r="GN121" s="537"/>
      <c r="GO121" s="537"/>
      <c r="GP121" s="537"/>
      <c r="GQ121" s="537"/>
      <c r="GR121" s="537"/>
      <c r="GS121" s="537"/>
      <c r="GT121" s="537"/>
      <c r="GU121" s="537"/>
      <c r="GV121" s="537"/>
      <c r="GW121" s="537"/>
      <c r="GX121" s="537"/>
      <c r="GY121" s="537"/>
      <c r="GZ121" s="537"/>
      <c r="HA121" s="537"/>
      <c r="HB121" s="537"/>
      <c r="HC121" s="537"/>
      <c r="HD121" s="537"/>
      <c r="HE121" s="537"/>
      <c r="HF121" s="537"/>
      <c r="HG121" s="537"/>
      <c r="HH121" s="537"/>
      <c r="HI121" s="537"/>
      <c r="HJ121" s="537"/>
      <c r="HK121" s="537"/>
      <c r="HL121" s="537"/>
      <c r="HM121" s="537"/>
      <c r="HN121" s="537"/>
      <c r="HO121" s="537"/>
      <c r="HP121" s="537"/>
      <c r="HQ121" s="537"/>
      <c r="HR121" s="537"/>
      <c r="HS121" s="537"/>
      <c r="HT121" s="537"/>
      <c r="HU121" s="537"/>
      <c r="HV121" s="537"/>
      <c r="HW121" s="537"/>
      <c r="HX121" s="537"/>
      <c r="HY121" s="537"/>
      <c r="HZ121" s="537"/>
      <c r="IA121" s="537"/>
      <c r="IB121" s="537"/>
      <c r="IC121" s="537"/>
      <c r="ID121" s="537"/>
      <c r="IE121" s="537"/>
      <c r="IF121" s="537"/>
      <c r="IG121" s="537"/>
      <c r="IH121" s="537"/>
      <c r="II121" s="537"/>
      <c r="IJ121" s="537"/>
      <c r="IK121" s="537"/>
      <c r="IL121" s="537"/>
      <c r="IM121" s="537"/>
      <c r="IN121" s="537"/>
      <c r="IO121" s="537"/>
      <c r="IP121" s="537"/>
      <c r="IQ121" s="537"/>
      <c r="IR121" s="537"/>
    </row>
    <row r="122" spans="2:252" hidden="1">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V122" s="537"/>
      <c r="AW122" s="537"/>
      <c r="AX122" s="537"/>
      <c r="AY122" s="537"/>
      <c r="AZ122" s="537"/>
      <c r="BA122" s="537"/>
      <c r="BB122" s="537"/>
      <c r="BC122" s="537"/>
      <c r="BD122" s="537"/>
      <c r="BE122" s="537"/>
      <c r="BF122" s="537"/>
      <c r="BG122" s="537"/>
      <c r="BH122" s="537"/>
      <c r="BI122" s="537"/>
      <c r="BJ122" s="537"/>
      <c r="BK122" s="537"/>
      <c r="BL122" s="537"/>
      <c r="BM122" s="537"/>
      <c r="BN122" s="537"/>
      <c r="BO122" s="537"/>
      <c r="BP122" s="537"/>
      <c r="BQ122" s="537"/>
      <c r="BR122" s="537"/>
      <c r="BS122" s="537"/>
      <c r="BT122" s="537"/>
      <c r="BU122" s="537"/>
      <c r="BV122" s="537"/>
      <c r="BW122" s="537"/>
      <c r="BX122" s="537"/>
      <c r="BY122" s="537"/>
      <c r="BZ122" s="537"/>
      <c r="CA122" s="537"/>
      <c r="CB122" s="537"/>
      <c r="CC122" s="537"/>
      <c r="CD122" s="537"/>
      <c r="CE122" s="537"/>
      <c r="CF122" s="537"/>
      <c r="CG122" s="537"/>
      <c r="CH122" s="537"/>
      <c r="CI122" s="537"/>
      <c r="CJ122" s="537"/>
      <c r="CK122" s="537"/>
      <c r="CL122" s="537"/>
      <c r="CM122" s="537"/>
      <c r="CN122" s="537"/>
      <c r="CO122" s="537"/>
      <c r="CP122" s="537"/>
      <c r="CQ122" s="537"/>
      <c r="CR122" s="537"/>
      <c r="CS122" s="537"/>
      <c r="CT122" s="537"/>
      <c r="CU122" s="537"/>
      <c r="CV122" s="537"/>
      <c r="CW122" s="537"/>
      <c r="CX122" s="537"/>
      <c r="CY122" s="537"/>
      <c r="CZ122" s="537"/>
      <c r="DA122" s="537"/>
      <c r="DB122" s="537"/>
      <c r="DC122" s="537"/>
      <c r="DD122" s="537"/>
      <c r="DE122" s="537"/>
      <c r="DF122" s="537"/>
      <c r="DG122" s="537"/>
      <c r="DH122" s="537"/>
      <c r="DI122" s="537"/>
      <c r="DJ122" s="537"/>
      <c r="DK122" s="537"/>
      <c r="DL122" s="537"/>
      <c r="DM122" s="537"/>
      <c r="DN122" s="537"/>
      <c r="DO122" s="537"/>
      <c r="DP122" s="537"/>
      <c r="DQ122" s="537"/>
      <c r="DR122" s="537"/>
      <c r="DS122" s="537"/>
      <c r="DT122" s="537"/>
      <c r="DU122" s="537"/>
      <c r="DV122" s="537"/>
      <c r="DW122" s="537"/>
      <c r="DX122" s="537"/>
      <c r="DY122" s="537"/>
      <c r="DZ122" s="537"/>
      <c r="EA122" s="537"/>
      <c r="EB122" s="537"/>
      <c r="EC122" s="537"/>
      <c r="ED122" s="537"/>
      <c r="EE122" s="537"/>
      <c r="EF122" s="537"/>
      <c r="EG122" s="537"/>
      <c r="EH122" s="537"/>
      <c r="EI122" s="537"/>
      <c r="EJ122" s="537"/>
      <c r="EK122" s="537"/>
      <c r="EL122" s="537"/>
      <c r="EM122" s="537"/>
      <c r="EN122" s="537"/>
      <c r="EO122" s="537"/>
      <c r="EP122" s="537"/>
      <c r="EQ122" s="537"/>
      <c r="ER122" s="537"/>
      <c r="ES122" s="537"/>
      <c r="ET122" s="537"/>
      <c r="EU122" s="537"/>
      <c r="EV122" s="537"/>
      <c r="EW122" s="537"/>
      <c r="EX122" s="537"/>
      <c r="EY122" s="537"/>
      <c r="EZ122" s="537"/>
      <c r="FA122" s="537"/>
      <c r="FB122" s="537"/>
      <c r="FC122" s="537"/>
      <c r="FD122" s="537"/>
      <c r="FE122" s="537"/>
      <c r="FF122" s="537"/>
      <c r="FG122" s="537"/>
      <c r="FH122" s="537"/>
      <c r="FI122" s="537"/>
      <c r="FJ122" s="537"/>
      <c r="FK122" s="537"/>
      <c r="FL122" s="537"/>
      <c r="FM122" s="537"/>
      <c r="FN122" s="537"/>
      <c r="FO122" s="537"/>
      <c r="FP122" s="537"/>
      <c r="FQ122" s="537"/>
      <c r="FR122" s="537"/>
      <c r="FS122" s="537"/>
      <c r="FT122" s="537"/>
      <c r="FU122" s="537"/>
      <c r="FV122" s="537"/>
      <c r="FW122" s="537"/>
      <c r="FX122" s="537"/>
      <c r="FY122" s="537"/>
      <c r="FZ122" s="537"/>
      <c r="GA122" s="537"/>
      <c r="GB122" s="537"/>
      <c r="GC122" s="537"/>
      <c r="GD122" s="537"/>
      <c r="GE122" s="537"/>
      <c r="GF122" s="537"/>
      <c r="GG122" s="537"/>
      <c r="GH122" s="537"/>
      <c r="GI122" s="537"/>
      <c r="GJ122" s="537"/>
      <c r="GK122" s="537"/>
      <c r="GL122" s="537"/>
      <c r="GM122" s="537"/>
      <c r="GN122" s="537"/>
      <c r="GO122" s="537"/>
      <c r="GP122" s="537"/>
      <c r="GQ122" s="537"/>
      <c r="GR122" s="537"/>
      <c r="GS122" s="537"/>
      <c r="GT122" s="537"/>
      <c r="GU122" s="537"/>
      <c r="GV122" s="537"/>
      <c r="GW122" s="537"/>
      <c r="GX122" s="537"/>
      <c r="GY122" s="537"/>
      <c r="GZ122" s="537"/>
      <c r="HA122" s="537"/>
      <c r="HB122" s="537"/>
      <c r="HC122" s="537"/>
      <c r="HD122" s="537"/>
      <c r="HE122" s="537"/>
      <c r="HF122" s="537"/>
      <c r="HG122" s="537"/>
      <c r="HH122" s="537"/>
      <c r="HI122" s="537"/>
      <c r="HJ122" s="537"/>
      <c r="HK122" s="537"/>
      <c r="HL122" s="537"/>
      <c r="HM122" s="537"/>
      <c r="HN122" s="537"/>
      <c r="HO122" s="537"/>
      <c r="HP122" s="537"/>
      <c r="HQ122" s="537"/>
      <c r="HR122" s="537"/>
      <c r="HS122" s="537"/>
      <c r="HT122" s="537"/>
      <c r="HU122" s="537"/>
      <c r="HV122" s="537"/>
      <c r="HW122" s="537"/>
      <c r="HX122" s="537"/>
      <c r="HY122" s="537"/>
      <c r="HZ122" s="537"/>
      <c r="IA122" s="537"/>
      <c r="IB122" s="537"/>
      <c r="IC122" s="537"/>
      <c r="ID122" s="537"/>
      <c r="IE122" s="537"/>
      <c r="IF122" s="537"/>
      <c r="IG122" s="537"/>
      <c r="IH122" s="537"/>
      <c r="II122" s="537"/>
      <c r="IJ122" s="537"/>
      <c r="IK122" s="537"/>
      <c r="IL122" s="537"/>
      <c r="IM122" s="537"/>
      <c r="IN122" s="537"/>
      <c r="IO122" s="537"/>
      <c r="IP122" s="537"/>
      <c r="IQ122" s="537"/>
      <c r="IR122" s="537"/>
    </row>
    <row r="123" spans="2:252" hidden="1">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V123" s="537"/>
      <c r="AW123" s="537"/>
      <c r="AX123" s="537"/>
      <c r="AY123" s="537"/>
      <c r="AZ123" s="537"/>
      <c r="BA123" s="537"/>
      <c r="BB123" s="537"/>
      <c r="BC123" s="537"/>
      <c r="BD123" s="537"/>
      <c r="BE123" s="537"/>
      <c r="BF123" s="537"/>
      <c r="BG123" s="537"/>
      <c r="BH123" s="537"/>
      <c r="BI123" s="537"/>
      <c r="BJ123" s="537"/>
      <c r="BK123" s="537"/>
      <c r="BL123" s="537"/>
      <c r="BM123" s="537"/>
      <c r="BN123" s="537"/>
      <c r="BO123" s="537"/>
      <c r="BP123" s="537"/>
      <c r="BQ123" s="537"/>
      <c r="BR123" s="537"/>
      <c r="BS123" s="537"/>
      <c r="BT123" s="537"/>
      <c r="BU123" s="537"/>
      <c r="BV123" s="537"/>
      <c r="BW123" s="537"/>
      <c r="BX123" s="537"/>
      <c r="BY123" s="537"/>
      <c r="BZ123" s="537"/>
      <c r="CA123" s="537"/>
      <c r="CB123" s="537"/>
      <c r="CC123" s="537"/>
      <c r="CD123" s="537"/>
      <c r="CE123" s="537"/>
      <c r="CF123" s="537"/>
      <c r="CG123" s="537"/>
      <c r="CH123" s="537"/>
      <c r="CI123" s="537"/>
      <c r="CJ123" s="537"/>
      <c r="CK123" s="537"/>
      <c r="CL123" s="537"/>
      <c r="CM123" s="537"/>
      <c r="CN123" s="537"/>
      <c r="CO123" s="537"/>
      <c r="CP123" s="537"/>
      <c r="CQ123" s="537"/>
      <c r="CR123" s="537"/>
      <c r="CS123" s="537"/>
      <c r="CT123" s="537"/>
      <c r="CU123" s="537"/>
      <c r="CV123" s="537"/>
      <c r="CW123" s="537"/>
      <c r="CX123" s="537"/>
      <c r="CY123" s="537"/>
      <c r="CZ123" s="537"/>
      <c r="DA123" s="537"/>
      <c r="DB123" s="537"/>
      <c r="DC123" s="537"/>
      <c r="DD123" s="537"/>
      <c r="DE123" s="537"/>
      <c r="DF123" s="537"/>
      <c r="DG123" s="537"/>
      <c r="DH123" s="537"/>
      <c r="DI123" s="537"/>
      <c r="DJ123" s="537"/>
      <c r="DK123" s="537"/>
      <c r="DL123" s="537"/>
      <c r="DM123" s="537"/>
      <c r="DN123" s="537"/>
      <c r="DO123" s="537"/>
      <c r="DP123" s="537"/>
      <c r="DQ123" s="537"/>
      <c r="DR123" s="537"/>
      <c r="DS123" s="537"/>
      <c r="DT123" s="537"/>
      <c r="DU123" s="537"/>
      <c r="DV123" s="537"/>
      <c r="DW123" s="537"/>
      <c r="DX123" s="537"/>
      <c r="DY123" s="537"/>
      <c r="DZ123" s="537"/>
      <c r="EA123" s="537"/>
      <c r="EB123" s="537"/>
      <c r="EC123" s="537"/>
      <c r="ED123" s="537"/>
      <c r="EE123" s="537"/>
      <c r="EF123" s="537"/>
      <c r="EG123" s="537"/>
      <c r="EH123" s="537"/>
      <c r="EI123" s="537"/>
      <c r="EJ123" s="537"/>
      <c r="EK123" s="537"/>
      <c r="EL123" s="537"/>
      <c r="EM123" s="537"/>
      <c r="EN123" s="537"/>
      <c r="EO123" s="537"/>
      <c r="EP123" s="537"/>
      <c r="EQ123" s="537"/>
      <c r="ER123" s="537"/>
      <c r="ES123" s="537"/>
      <c r="ET123" s="537"/>
      <c r="EU123" s="537"/>
      <c r="EV123" s="537"/>
      <c r="EW123" s="537"/>
      <c r="EX123" s="537"/>
      <c r="EY123" s="537"/>
      <c r="EZ123" s="537"/>
      <c r="FA123" s="537"/>
      <c r="FB123" s="537"/>
      <c r="FC123" s="537"/>
      <c r="FD123" s="537"/>
      <c r="FE123" s="537"/>
      <c r="FF123" s="537"/>
      <c r="FG123" s="537"/>
      <c r="FH123" s="537"/>
      <c r="FI123" s="537"/>
      <c r="FJ123" s="537"/>
      <c r="FK123" s="537"/>
      <c r="FL123" s="537"/>
      <c r="FM123" s="537"/>
      <c r="FN123" s="537"/>
      <c r="FO123" s="537"/>
      <c r="FP123" s="537"/>
      <c r="FQ123" s="537"/>
      <c r="FR123" s="537"/>
      <c r="FS123" s="537"/>
      <c r="FT123" s="537"/>
      <c r="FU123" s="537"/>
      <c r="FV123" s="537"/>
      <c r="FW123" s="537"/>
      <c r="FX123" s="537"/>
      <c r="FY123" s="537"/>
      <c r="FZ123" s="537"/>
      <c r="GA123" s="537"/>
      <c r="GB123" s="537"/>
      <c r="GC123" s="537"/>
      <c r="GD123" s="537"/>
      <c r="GE123" s="537"/>
      <c r="GF123" s="537"/>
      <c r="GG123" s="537"/>
      <c r="GH123" s="537"/>
      <c r="GI123" s="537"/>
      <c r="GJ123" s="537"/>
      <c r="GK123" s="537"/>
      <c r="GL123" s="537"/>
      <c r="GM123" s="537"/>
      <c r="GN123" s="537"/>
      <c r="GO123" s="537"/>
      <c r="GP123" s="537"/>
      <c r="GQ123" s="537"/>
      <c r="GR123" s="537"/>
      <c r="GS123" s="537"/>
      <c r="GT123" s="537"/>
      <c r="GU123" s="537"/>
      <c r="GV123" s="537"/>
      <c r="GW123" s="537"/>
      <c r="GX123" s="537"/>
      <c r="GY123" s="537"/>
      <c r="GZ123" s="537"/>
      <c r="HA123" s="537"/>
      <c r="HB123" s="537"/>
      <c r="HC123" s="537"/>
      <c r="HD123" s="537"/>
      <c r="HE123" s="537"/>
      <c r="HF123" s="537"/>
      <c r="HG123" s="537"/>
      <c r="HH123" s="537"/>
      <c r="HI123" s="537"/>
      <c r="HJ123" s="537"/>
      <c r="HK123" s="537"/>
      <c r="HL123" s="537"/>
      <c r="HM123" s="537"/>
      <c r="HN123" s="537"/>
      <c r="HO123" s="537"/>
      <c r="HP123" s="537"/>
      <c r="HQ123" s="537"/>
      <c r="HR123" s="537"/>
      <c r="HS123" s="537"/>
      <c r="HT123" s="537"/>
      <c r="HU123" s="537"/>
      <c r="HV123" s="537"/>
      <c r="HW123" s="537"/>
      <c r="HX123" s="537"/>
      <c r="HY123" s="537"/>
      <c r="HZ123" s="537"/>
      <c r="IA123" s="537"/>
      <c r="IB123" s="537"/>
      <c r="IC123" s="537"/>
      <c r="ID123" s="537"/>
      <c r="IE123" s="537"/>
      <c r="IF123" s="537"/>
      <c r="IG123" s="537"/>
      <c r="IH123" s="537"/>
      <c r="II123" s="537"/>
      <c r="IJ123" s="537"/>
      <c r="IK123" s="537"/>
      <c r="IL123" s="537"/>
      <c r="IM123" s="537"/>
      <c r="IN123" s="537"/>
      <c r="IO123" s="537"/>
      <c r="IP123" s="537"/>
      <c r="IQ123" s="537"/>
      <c r="IR123" s="537"/>
    </row>
    <row r="124" spans="2:252" hidden="1">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V124" s="537"/>
      <c r="AW124" s="537"/>
      <c r="AX124" s="537"/>
      <c r="AY124" s="537"/>
      <c r="AZ124" s="537"/>
      <c r="BA124" s="537"/>
      <c r="BB124" s="537"/>
      <c r="BC124" s="537"/>
      <c r="BD124" s="537"/>
      <c r="BE124" s="537"/>
      <c r="BF124" s="537"/>
      <c r="BG124" s="537"/>
      <c r="BH124" s="537"/>
      <c r="BI124" s="537"/>
      <c r="BJ124" s="537"/>
      <c r="BK124" s="537"/>
      <c r="BL124" s="537"/>
      <c r="BM124" s="537"/>
      <c r="BN124" s="537"/>
      <c r="BO124" s="537"/>
      <c r="BP124" s="537"/>
      <c r="BQ124" s="537"/>
      <c r="BR124" s="537"/>
      <c r="BS124" s="537"/>
      <c r="BT124" s="537"/>
      <c r="BU124" s="537"/>
      <c r="BV124" s="537"/>
      <c r="BW124" s="537"/>
      <c r="BX124" s="537"/>
      <c r="BY124" s="537"/>
      <c r="BZ124" s="537"/>
      <c r="CA124" s="537"/>
      <c r="CB124" s="537"/>
      <c r="CC124" s="537"/>
      <c r="CD124" s="537"/>
      <c r="CE124" s="537"/>
      <c r="CF124" s="537"/>
      <c r="CG124" s="537"/>
      <c r="CH124" s="537"/>
      <c r="CI124" s="537"/>
      <c r="CJ124" s="537"/>
      <c r="CK124" s="537"/>
      <c r="CL124" s="537"/>
      <c r="CM124" s="537"/>
      <c r="CN124" s="537"/>
      <c r="CO124" s="537"/>
      <c r="CP124" s="537"/>
      <c r="CQ124" s="537"/>
      <c r="CR124" s="537"/>
      <c r="CS124" s="537"/>
      <c r="CT124" s="537"/>
      <c r="CU124" s="537"/>
      <c r="CV124" s="537"/>
      <c r="CW124" s="537"/>
      <c r="CX124" s="537"/>
      <c r="CY124" s="537"/>
      <c r="CZ124" s="537"/>
      <c r="DA124" s="537"/>
      <c r="DB124" s="537"/>
      <c r="DC124" s="537"/>
      <c r="DD124" s="537"/>
      <c r="DE124" s="537"/>
      <c r="DF124" s="537"/>
      <c r="DG124" s="537"/>
      <c r="DH124" s="537"/>
      <c r="DI124" s="537"/>
      <c r="DJ124" s="537"/>
      <c r="DK124" s="537"/>
      <c r="DL124" s="537"/>
      <c r="DM124" s="537"/>
      <c r="DN124" s="537"/>
      <c r="DO124" s="537"/>
      <c r="DP124" s="537"/>
      <c r="DQ124" s="537"/>
      <c r="DR124" s="537"/>
      <c r="DS124" s="537"/>
      <c r="DT124" s="537"/>
      <c r="DU124" s="537"/>
      <c r="DV124" s="537"/>
      <c r="DW124" s="537"/>
      <c r="DX124" s="537"/>
      <c r="DY124" s="537"/>
      <c r="DZ124" s="537"/>
      <c r="EA124" s="537"/>
      <c r="EB124" s="537"/>
      <c r="EC124" s="537"/>
      <c r="ED124" s="537"/>
      <c r="EE124" s="537"/>
      <c r="EF124" s="537"/>
      <c r="EG124" s="537"/>
      <c r="EH124" s="537"/>
      <c r="EI124" s="537"/>
      <c r="EJ124" s="537"/>
      <c r="EK124" s="537"/>
      <c r="EL124" s="537"/>
      <c r="EM124" s="537"/>
      <c r="EN124" s="537"/>
      <c r="EO124" s="537"/>
      <c r="EP124" s="537"/>
      <c r="EQ124" s="537"/>
      <c r="ER124" s="537"/>
      <c r="ES124" s="537"/>
      <c r="ET124" s="537"/>
      <c r="EU124" s="537"/>
      <c r="EV124" s="537"/>
      <c r="EW124" s="537"/>
      <c r="EX124" s="537"/>
      <c r="EY124" s="537"/>
      <c r="EZ124" s="537"/>
      <c r="FA124" s="537"/>
      <c r="FB124" s="537"/>
      <c r="FC124" s="537"/>
      <c r="FD124" s="537"/>
      <c r="FE124" s="537"/>
      <c r="FF124" s="537"/>
      <c r="FG124" s="537"/>
      <c r="FH124" s="537"/>
      <c r="FI124" s="537"/>
      <c r="FJ124" s="537"/>
      <c r="FK124" s="537"/>
      <c r="FL124" s="537"/>
      <c r="FM124" s="537"/>
      <c r="FN124" s="537"/>
      <c r="FO124" s="537"/>
      <c r="FP124" s="537"/>
      <c r="FQ124" s="537"/>
      <c r="FR124" s="537"/>
      <c r="FS124" s="537"/>
      <c r="FT124" s="537"/>
      <c r="FU124" s="537"/>
      <c r="FV124" s="537"/>
      <c r="FW124" s="537"/>
      <c r="FX124" s="537"/>
      <c r="FY124" s="537"/>
      <c r="FZ124" s="537"/>
      <c r="GA124" s="537"/>
      <c r="GB124" s="537"/>
      <c r="GC124" s="537"/>
      <c r="GD124" s="537"/>
      <c r="GE124" s="537"/>
      <c r="GF124" s="537"/>
      <c r="GG124" s="537"/>
      <c r="GH124" s="537"/>
      <c r="GI124" s="537"/>
      <c r="GJ124" s="537"/>
      <c r="GK124" s="537"/>
      <c r="GL124" s="537"/>
      <c r="GM124" s="537"/>
      <c r="GN124" s="537"/>
      <c r="GO124" s="537"/>
      <c r="GP124" s="537"/>
      <c r="GQ124" s="537"/>
      <c r="GR124" s="537"/>
      <c r="GS124" s="537"/>
      <c r="GT124" s="537"/>
      <c r="GU124" s="537"/>
      <c r="GV124" s="537"/>
      <c r="GW124" s="537"/>
      <c r="GX124" s="537"/>
      <c r="GY124" s="537"/>
      <c r="GZ124" s="537"/>
      <c r="HA124" s="537"/>
      <c r="HB124" s="537"/>
      <c r="HC124" s="537"/>
      <c r="HD124" s="537"/>
      <c r="HE124" s="537"/>
      <c r="HF124" s="537"/>
      <c r="HG124" s="537"/>
      <c r="HH124" s="537"/>
      <c r="HI124" s="537"/>
      <c r="HJ124" s="537"/>
      <c r="HK124" s="537"/>
      <c r="HL124" s="537"/>
      <c r="HM124" s="537"/>
      <c r="HN124" s="537"/>
      <c r="HO124" s="537"/>
      <c r="HP124" s="537"/>
      <c r="HQ124" s="537"/>
      <c r="HR124" s="537"/>
      <c r="HS124" s="537"/>
      <c r="HT124" s="537"/>
      <c r="HU124" s="537"/>
      <c r="HV124" s="537"/>
      <c r="HW124" s="537"/>
      <c r="HX124" s="537"/>
      <c r="HY124" s="537"/>
      <c r="HZ124" s="537"/>
      <c r="IA124" s="537"/>
      <c r="IB124" s="537"/>
      <c r="IC124" s="537"/>
      <c r="ID124" s="537"/>
      <c r="IE124" s="537"/>
      <c r="IF124" s="537"/>
      <c r="IG124" s="537"/>
      <c r="IH124" s="537"/>
      <c r="II124" s="537"/>
      <c r="IJ124" s="537"/>
      <c r="IK124" s="537"/>
      <c r="IL124" s="537"/>
      <c r="IM124" s="537"/>
      <c r="IN124" s="537"/>
      <c r="IO124" s="537"/>
      <c r="IP124" s="537"/>
      <c r="IQ124" s="537"/>
      <c r="IR124" s="537"/>
    </row>
    <row r="125" spans="2:252" hidden="1">
      <c r="B125" s="537"/>
      <c r="C125" s="537"/>
      <c r="D125" s="537"/>
      <c r="E125" s="537"/>
      <c r="F125" s="537"/>
      <c r="G125" s="537"/>
      <c r="H125" s="537"/>
      <c r="I125" s="537"/>
      <c r="J125" s="537"/>
      <c r="K125" s="537"/>
      <c r="L125" s="537"/>
      <c r="M125" s="537"/>
      <c r="N125" s="537"/>
      <c r="O125" s="537"/>
      <c r="P125" s="537"/>
      <c r="Q125" s="537"/>
      <c r="R125" s="537"/>
      <c r="S125" s="537"/>
      <c r="T125" s="537"/>
      <c r="U125" s="537"/>
      <c r="V125" s="537"/>
      <c r="W125" s="537"/>
      <c r="X125" s="537"/>
      <c r="Y125" s="537"/>
      <c r="Z125" s="537"/>
      <c r="AA125" s="537"/>
      <c r="AB125" s="537"/>
      <c r="AC125" s="537"/>
      <c r="AD125" s="537"/>
      <c r="AE125" s="537"/>
      <c r="AF125" s="537"/>
      <c r="AG125" s="537"/>
      <c r="AH125" s="537"/>
      <c r="AI125" s="537"/>
      <c r="AJ125" s="537"/>
      <c r="AK125" s="537"/>
      <c r="AL125" s="537"/>
      <c r="AM125" s="537"/>
      <c r="AN125" s="537"/>
      <c r="AO125" s="537"/>
      <c r="AP125" s="537"/>
      <c r="AQ125" s="537"/>
      <c r="AR125" s="537"/>
      <c r="AS125" s="537"/>
      <c r="AT125" s="537"/>
      <c r="AV125" s="537"/>
      <c r="AW125" s="537"/>
      <c r="AX125" s="537"/>
      <c r="AY125" s="537"/>
      <c r="AZ125" s="537"/>
      <c r="BA125" s="537"/>
      <c r="BB125" s="537"/>
      <c r="BC125" s="537"/>
      <c r="BD125" s="537"/>
      <c r="BE125" s="537"/>
      <c r="BF125" s="537"/>
      <c r="BG125" s="537"/>
      <c r="BH125" s="537"/>
      <c r="BI125" s="537"/>
      <c r="BJ125" s="537"/>
      <c r="BK125" s="537"/>
      <c r="BL125" s="537"/>
      <c r="BM125" s="537"/>
      <c r="BN125" s="537"/>
      <c r="BO125" s="537"/>
      <c r="BP125" s="537"/>
      <c r="BQ125" s="537"/>
      <c r="BR125" s="537"/>
      <c r="BS125" s="537"/>
      <c r="BT125" s="537"/>
      <c r="BU125" s="537"/>
      <c r="BV125" s="537"/>
      <c r="BW125" s="537"/>
      <c r="BX125" s="537"/>
      <c r="BY125" s="537"/>
      <c r="BZ125" s="537"/>
      <c r="CA125" s="537"/>
      <c r="CB125" s="537"/>
      <c r="CC125" s="537"/>
      <c r="CD125" s="537"/>
      <c r="CE125" s="537"/>
      <c r="CF125" s="537"/>
      <c r="CG125" s="537"/>
      <c r="CH125" s="537"/>
      <c r="CI125" s="537"/>
      <c r="CJ125" s="537"/>
      <c r="CK125" s="537"/>
      <c r="CL125" s="537"/>
      <c r="CM125" s="537"/>
      <c r="CN125" s="537"/>
      <c r="CO125" s="537"/>
      <c r="CP125" s="537"/>
      <c r="CQ125" s="537"/>
      <c r="CR125" s="537"/>
      <c r="CS125" s="537"/>
      <c r="CT125" s="537"/>
      <c r="CU125" s="537"/>
      <c r="CV125" s="537"/>
      <c r="CW125" s="537"/>
      <c r="CX125" s="537"/>
      <c r="CY125" s="537"/>
      <c r="CZ125" s="537"/>
      <c r="DA125" s="537"/>
      <c r="DB125" s="537"/>
      <c r="DC125" s="537"/>
      <c r="DD125" s="537"/>
      <c r="DE125" s="537"/>
      <c r="DF125" s="537"/>
      <c r="DG125" s="537"/>
      <c r="DH125" s="537"/>
      <c r="DI125" s="537"/>
      <c r="DJ125" s="537"/>
      <c r="DK125" s="537"/>
      <c r="DL125" s="537"/>
      <c r="DM125" s="537"/>
      <c r="DN125" s="537"/>
      <c r="DO125" s="537"/>
      <c r="DP125" s="537"/>
      <c r="DQ125" s="537"/>
      <c r="DR125" s="537"/>
      <c r="DS125" s="537"/>
      <c r="DT125" s="537"/>
      <c r="DU125" s="537"/>
      <c r="DV125" s="537"/>
      <c r="DW125" s="537"/>
      <c r="DX125" s="537"/>
      <c r="DY125" s="537"/>
      <c r="DZ125" s="537"/>
      <c r="EA125" s="537"/>
      <c r="EB125" s="537"/>
      <c r="EC125" s="537"/>
      <c r="ED125" s="537"/>
      <c r="EE125" s="537"/>
      <c r="EF125" s="537"/>
      <c r="EG125" s="537"/>
      <c r="EH125" s="537"/>
      <c r="EI125" s="537"/>
      <c r="EJ125" s="537"/>
      <c r="EK125" s="537"/>
      <c r="EL125" s="537"/>
      <c r="EM125" s="537"/>
      <c r="EN125" s="537"/>
      <c r="EO125" s="537"/>
      <c r="EP125" s="537"/>
      <c r="EQ125" s="537"/>
      <c r="ER125" s="537"/>
      <c r="ES125" s="537"/>
      <c r="ET125" s="537"/>
      <c r="EU125" s="537"/>
      <c r="EV125" s="537"/>
      <c r="EW125" s="537"/>
      <c r="EX125" s="537"/>
      <c r="EY125" s="537"/>
      <c r="EZ125" s="537"/>
      <c r="FA125" s="537"/>
      <c r="FB125" s="537"/>
      <c r="FC125" s="537"/>
      <c r="FD125" s="537"/>
      <c r="FE125" s="537"/>
      <c r="FF125" s="537"/>
      <c r="FG125" s="537"/>
      <c r="FH125" s="537"/>
      <c r="FI125" s="537"/>
      <c r="FJ125" s="537"/>
      <c r="FK125" s="537"/>
      <c r="FL125" s="537"/>
      <c r="FM125" s="537"/>
      <c r="FN125" s="537"/>
      <c r="FO125" s="537"/>
      <c r="FP125" s="537"/>
      <c r="FQ125" s="537"/>
      <c r="FR125" s="537"/>
      <c r="FS125" s="537"/>
      <c r="FT125" s="537"/>
      <c r="FU125" s="537"/>
      <c r="FV125" s="537"/>
      <c r="FW125" s="537"/>
      <c r="FX125" s="537"/>
      <c r="FY125" s="537"/>
      <c r="FZ125" s="537"/>
      <c r="GA125" s="537"/>
      <c r="GB125" s="537"/>
      <c r="GC125" s="537"/>
      <c r="GD125" s="537"/>
      <c r="GE125" s="537"/>
      <c r="GF125" s="537"/>
      <c r="GG125" s="537"/>
      <c r="GH125" s="537"/>
      <c r="GI125" s="537"/>
      <c r="GJ125" s="537"/>
      <c r="GK125" s="537"/>
      <c r="GL125" s="537"/>
      <c r="GM125" s="537"/>
      <c r="GN125" s="537"/>
      <c r="GO125" s="537"/>
      <c r="GP125" s="537"/>
      <c r="GQ125" s="537"/>
      <c r="GR125" s="537"/>
      <c r="GS125" s="537"/>
      <c r="GT125" s="537"/>
      <c r="GU125" s="537"/>
      <c r="GV125" s="537"/>
      <c r="GW125" s="537"/>
      <c r="GX125" s="537"/>
      <c r="GY125" s="537"/>
      <c r="GZ125" s="537"/>
      <c r="HA125" s="537"/>
      <c r="HB125" s="537"/>
      <c r="HC125" s="537"/>
      <c r="HD125" s="537"/>
      <c r="HE125" s="537"/>
      <c r="HF125" s="537"/>
      <c r="HG125" s="537"/>
      <c r="HH125" s="537"/>
      <c r="HI125" s="537"/>
      <c r="HJ125" s="537"/>
      <c r="HK125" s="537"/>
      <c r="HL125" s="537"/>
      <c r="HM125" s="537"/>
      <c r="HN125" s="537"/>
      <c r="HO125" s="537"/>
      <c r="HP125" s="537"/>
      <c r="HQ125" s="537"/>
      <c r="HR125" s="537"/>
      <c r="HS125" s="537"/>
      <c r="HT125" s="537"/>
      <c r="HU125" s="537"/>
      <c r="HV125" s="537"/>
      <c r="HW125" s="537"/>
      <c r="HX125" s="537"/>
      <c r="HY125" s="537"/>
      <c r="HZ125" s="537"/>
      <c r="IA125" s="537"/>
      <c r="IB125" s="537"/>
      <c r="IC125" s="537"/>
      <c r="ID125" s="537"/>
      <c r="IE125" s="537"/>
      <c r="IF125" s="537"/>
      <c r="IG125" s="537"/>
      <c r="IH125" s="537"/>
      <c r="II125" s="537"/>
      <c r="IJ125" s="537"/>
      <c r="IK125" s="537"/>
      <c r="IL125" s="537"/>
      <c r="IM125" s="537"/>
      <c r="IN125" s="537"/>
      <c r="IO125" s="537"/>
      <c r="IP125" s="537"/>
      <c r="IQ125" s="537"/>
      <c r="IR125" s="537"/>
    </row>
    <row r="126" spans="2:252" hidden="1">
      <c r="B126" s="537"/>
      <c r="C126" s="537"/>
      <c r="D126" s="537"/>
      <c r="E126" s="537"/>
      <c r="F126" s="537"/>
      <c r="G126" s="537"/>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V126" s="537"/>
      <c r="AW126" s="537"/>
      <c r="AX126" s="537"/>
      <c r="AY126" s="537"/>
      <c r="AZ126" s="537"/>
      <c r="BA126" s="537"/>
      <c r="BB126" s="537"/>
      <c r="BC126" s="537"/>
      <c r="BD126" s="537"/>
      <c r="BE126" s="537"/>
      <c r="BF126" s="537"/>
      <c r="BG126" s="537"/>
      <c r="BH126" s="537"/>
      <c r="BI126" s="537"/>
      <c r="BJ126" s="537"/>
      <c r="BK126" s="537"/>
      <c r="BL126" s="537"/>
      <c r="BM126" s="537"/>
      <c r="BN126" s="537"/>
      <c r="BO126" s="537"/>
      <c r="BP126" s="537"/>
      <c r="BQ126" s="537"/>
      <c r="BR126" s="537"/>
      <c r="BS126" s="537"/>
      <c r="BT126" s="537"/>
      <c r="BU126" s="537"/>
      <c r="BV126" s="537"/>
      <c r="BW126" s="537"/>
      <c r="BX126" s="537"/>
      <c r="BY126" s="537"/>
      <c r="BZ126" s="537"/>
      <c r="CA126" s="537"/>
      <c r="CB126" s="537"/>
      <c r="CC126" s="537"/>
      <c r="CD126" s="537"/>
      <c r="CE126" s="537"/>
      <c r="CF126" s="537"/>
      <c r="CG126" s="537"/>
      <c r="CH126" s="537"/>
      <c r="CI126" s="537"/>
      <c r="CJ126" s="537"/>
      <c r="CK126" s="537"/>
      <c r="CL126" s="537"/>
      <c r="CM126" s="537"/>
      <c r="CN126" s="537"/>
      <c r="CO126" s="537"/>
      <c r="CP126" s="537"/>
      <c r="CQ126" s="537"/>
      <c r="CR126" s="537"/>
      <c r="CS126" s="537"/>
      <c r="CT126" s="537"/>
      <c r="CU126" s="537"/>
      <c r="CV126" s="537"/>
      <c r="CW126" s="537"/>
      <c r="CX126" s="537"/>
      <c r="CY126" s="537"/>
      <c r="CZ126" s="537"/>
      <c r="DA126" s="537"/>
      <c r="DB126" s="537"/>
      <c r="DC126" s="537"/>
      <c r="DD126" s="537"/>
      <c r="DE126" s="537"/>
      <c r="DF126" s="537"/>
      <c r="DG126" s="537"/>
      <c r="DH126" s="537"/>
      <c r="DI126" s="537"/>
      <c r="DJ126" s="537"/>
      <c r="DK126" s="537"/>
      <c r="DL126" s="537"/>
      <c r="DM126" s="537"/>
      <c r="DN126" s="537"/>
      <c r="DO126" s="537"/>
      <c r="DP126" s="537"/>
      <c r="DQ126" s="537"/>
      <c r="DR126" s="537"/>
      <c r="DS126" s="537"/>
      <c r="DT126" s="537"/>
      <c r="DU126" s="537"/>
      <c r="DV126" s="537"/>
      <c r="DW126" s="537"/>
      <c r="DX126" s="537"/>
      <c r="DY126" s="537"/>
      <c r="DZ126" s="537"/>
      <c r="EA126" s="537"/>
      <c r="EB126" s="537"/>
      <c r="EC126" s="537"/>
      <c r="ED126" s="537"/>
      <c r="EE126" s="537"/>
      <c r="EF126" s="537"/>
      <c r="EG126" s="537"/>
      <c r="EH126" s="537"/>
      <c r="EI126" s="537"/>
      <c r="EJ126" s="537"/>
      <c r="EK126" s="537"/>
      <c r="EL126" s="537"/>
      <c r="EM126" s="537"/>
      <c r="EN126" s="537"/>
      <c r="EO126" s="537"/>
      <c r="EP126" s="537"/>
      <c r="EQ126" s="537"/>
      <c r="ER126" s="537"/>
      <c r="ES126" s="537"/>
      <c r="ET126" s="537"/>
      <c r="EU126" s="537"/>
      <c r="EV126" s="537"/>
      <c r="EW126" s="537"/>
      <c r="EX126" s="537"/>
      <c r="EY126" s="537"/>
      <c r="EZ126" s="537"/>
      <c r="FA126" s="537"/>
      <c r="FB126" s="537"/>
      <c r="FC126" s="537"/>
      <c r="FD126" s="537"/>
      <c r="FE126" s="537"/>
      <c r="FF126" s="537"/>
      <c r="FG126" s="537"/>
      <c r="FH126" s="537"/>
      <c r="FI126" s="537"/>
      <c r="FJ126" s="537"/>
      <c r="FK126" s="537"/>
      <c r="FL126" s="537"/>
      <c r="FM126" s="537"/>
      <c r="FN126" s="537"/>
      <c r="FO126" s="537"/>
      <c r="FP126" s="537"/>
      <c r="FQ126" s="537"/>
      <c r="FR126" s="537"/>
      <c r="FS126" s="537"/>
      <c r="FT126" s="537"/>
      <c r="FU126" s="537"/>
      <c r="FV126" s="537"/>
      <c r="FW126" s="537"/>
      <c r="FX126" s="537"/>
      <c r="FY126" s="537"/>
      <c r="FZ126" s="537"/>
      <c r="GA126" s="537"/>
      <c r="GB126" s="537"/>
      <c r="GC126" s="537"/>
      <c r="GD126" s="537"/>
      <c r="GE126" s="537"/>
      <c r="GF126" s="537"/>
      <c r="GG126" s="537"/>
      <c r="GH126" s="537"/>
      <c r="GI126" s="537"/>
      <c r="GJ126" s="537"/>
      <c r="GK126" s="537"/>
      <c r="GL126" s="537"/>
      <c r="GM126" s="537"/>
      <c r="GN126" s="537"/>
      <c r="GO126" s="537"/>
      <c r="GP126" s="537"/>
      <c r="GQ126" s="537"/>
      <c r="GR126" s="537"/>
      <c r="GS126" s="537"/>
      <c r="GT126" s="537"/>
      <c r="GU126" s="537"/>
      <c r="GV126" s="537"/>
      <c r="GW126" s="537"/>
      <c r="GX126" s="537"/>
      <c r="GY126" s="537"/>
      <c r="GZ126" s="537"/>
      <c r="HA126" s="537"/>
      <c r="HB126" s="537"/>
      <c r="HC126" s="537"/>
      <c r="HD126" s="537"/>
      <c r="HE126" s="537"/>
      <c r="HF126" s="537"/>
      <c r="HG126" s="537"/>
      <c r="HH126" s="537"/>
      <c r="HI126" s="537"/>
      <c r="HJ126" s="537"/>
      <c r="HK126" s="537"/>
      <c r="HL126" s="537"/>
      <c r="HM126" s="537"/>
      <c r="HN126" s="537"/>
      <c r="HO126" s="537"/>
      <c r="HP126" s="537"/>
      <c r="HQ126" s="537"/>
      <c r="HR126" s="537"/>
      <c r="HS126" s="537"/>
      <c r="HT126" s="537"/>
      <c r="HU126" s="537"/>
      <c r="HV126" s="537"/>
      <c r="HW126" s="537"/>
      <c r="HX126" s="537"/>
      <c r="HY126" s="537"/>
      <c r="HZ126" s="537"/>
      <c r="IA126" s="537"/>
      <c r="IB126" s="537"/>
      <c r="IC126" s="537"/>
      <c r="ID126" s="537"/>
      <c r="IE126" s="537"/>
      <c r="IF126" s="537"/>
      <c r="IG126" s="537"/>
      <c r="IH126" s="537"/>
      <c r="II126" s="537"/>
      <c r="IJ126" s="537"/>
      <c r="IK126" s="537"/>
      <c r="IL126" s="537"/>
      <c r="IM126" s="537"/>
      <c r="IN126" s="537"/>
      <c r="IO126" s="537"/>
      <c r="IP126" s="537"/>
      <c r="IQ126" s="537"/>
      <c r="IR126" s="537"/>
    </row>
    <row r="127" spans="2:252" hidden="1">
      <c r="B127" s="2004">
        <f>COUNTIF(B4:D103,"&gt;0")</f>
        <v>1</v>
      </c>
      <c r="C127" s="2004"/>
      <c r="D127" s="2004"/>
      <c r="E127" s="843">
        <v>7</v>
      </c>
      <c r="F127" s="843"/>
      <c r="G127" s="2005">
        <f>'VERİ GİRİŞİ'!K10</f>
        <v>45635</v>
      </c>
      <c r="H127" s="2005"/>
      <c r="I127" s="2005"/>
      <c r="J127" s="2005"/>
      <c r="K127" s="2005"/>
      <c r="L127" s="2004" t="str">
        <f>TEXT(G127,"gg/aa/yyyy")</f>
        <v>09/12/2024</v>
      </c>
      <c r="M127" s="2004"/>
      <c r="N127" s="2004"/>
      <c r="O127" s="2004"/>
      <c r="P127" s="2004"/>
      <c r="Q127" s="2004"/>
      <c r="R127" s="847"/>
      <c r="S127" s="847"/>
      <c r="T127" s="847"/>
      <c r="U127" s="847"/>
      <c r="V127" s="847"/>
      <c r="W127" s="847"/>
      <c r="X127" s="847"/>
      <c r="Y127" s="847"/>
      <c r="Z127" s="847"/>
      <c r="AA127" s="537"/>
      <c r="AB127" s="537"/>
      <c r="AC127" s="537"/>
      <c r="AD127" s="537"/>
      <c r="AE127" s="537"/>
      <c r="AF127" s="537"/>
      <c r="AG127" s="537"/>
      <c r="AH127" s="537"/>
      <c r="AI127" s="537"/>
      <c r="AJ127" s="537"/>
      <c r="AK127" s="537"/>
      <c r="AL127" s="537"/>
      <c r="AM127" s="537"/>
      <c r="AN127" s="537"/>
      <c r="AO127" s="537"/>
      <c r="AP127" s="537"/>
      <c r="AQ127" s="537"/>
      <c r="AR127" s="537"/>
      <c r="AS127" s="537"/>
      <c r="AT127" s="537"/>
      <c r="AV127" s="537"/>
      <c r="AW127" s="537"/>
      <c r="AX127" s="537"/>
      <c r="AY127" s="537"/>
      <c r="AZ127" s="537"/>
      <c r="BA127" s="537"/>
      <c r="BB127" s="537"/>
      <c r="BC127" s="537"/>
      <c r="BD127" s="537"/>
      <c r="BE127" s="537"/>
      <c r="BF127" s="537"/>
      <c r="BG127" s="537"/>
      <c r="BH127" s="537"/>
      <c r="BI127" s="537"/>
      <c r="BJ127" s="537"/>
      <c r="BK127" s="537"/>
      <c r="BL127" s="537"/>
      <c r="BM127" s="537"/>
      <c r="BN127" s="537"/>
      <c r="BO127" s="537"/>
      <c r="BP127" s="537"/>
      <c r="BQ127" s="537"/>
      <c r="BR127" s="537"/>
      <c r="BS127" s="537"/>
      <c r="BT127" s="537"/>
      <c r="BU127" s="537"/>
      <c r="BV127" s="537"/>
      <c r="BW127" s="537"/>
      <c r="BX127" s="537"/>
      <c r="BY127" s="537"/>
      <c r="BZ127" s="537"/>
      <c r="CA127" s="537"/>
      <c r="CB127" s="537"/>
      <c r="CC127" s="537"/>
      <c r="CD127" s="537"/>
      <c r="CE127" s="537"/>
      <c r="CF127" s="537"/>
      <c r="CG127" s="537"/>
      <c r="CH127" s="537"/>
      <c r="CI127" s="537"/>
      <c r="CJ127" s="537"/>
      <c r="CK127" s="537"/>
      <c r="CL127" s="537"/>
      <c r="CM127" s="537"/>
      <c r="CN127" s="537"/>
      <c r="CO127" s="537"/>
      <c r="CP127" s="537"/>
      <c r="CQ127" s="537"/>
      <c r="CR127" s="537"/>
      <c r="CS127" s="537"/>
      <c r="CT127" s="537"/>
      <c r="CU127" s="537"/>
      <c r="CV127" s="537"/>
      <c r="CW127" s="537"/>
      <c r="CX127" s="537"/>
      <c r="CY127" s="537"/>
      <c r="CZ127" s="537"/>
      <c r="DA127" s="537"/>
      <c r="DB127" s="537"/>
      <c r="DC127" s="537"/>
      <c r="DD127" s="537"/>
      <c r="DE127" s="537"/>
      <c r="DF127" s="537"/>
      <c r="DG127" s="537"/>
      <c r="DH127" s="537"/>
      <c r="DI127" s="537"/>
      <c r="DJ127" s="537"/>
      <c r="DK127" s="537"/>
      <c r="DL127" s="537"/>
      <c r="DM127" s="537"/>
      <c r="DN127" s="537"/>
      <c r="DO127" s="537"/>
      <c r="DP127" s="537"/>
      <c r="DQ127" s="537"/>
      <c r="DR127" s="537"/>
      <c r="DS127" s="537"/>
      <c r="DT127" s="537"/>
      <c r="DU127" s="537"/>
      <c r="DV127" s="537"/>
      <c r="DW127" s="537"/>
      <c r="DX127" s="537"/>
      <c r="DY127" s="537"/>
      <c r="DZ127" s="537"/>
      <c r="EA127" s="537"/>
      <c r="EB127" s="537"/>
      <c r="EC127" s="537"/>
      <c r="ED127" s="537"/>
      <c r="EE127" s="537"/>
      <c r="EF127" s="537"/>
      <c r="EG127" s="537"/>
      <c r="EH127" s="537"/>
      <c r="EI127" s="537"/>
      <c r="EJ127" s="537"/>
      <c r="EK127" s="537"/>
      <c r="EL127" s="537"/>
      <c r="EM127" s="537"/>
      <c r="EN127" s="537"/>
      <c r="EO127" s="537"/>
      <c r="EP127" s="537"/>
      <c r="EQ127" s="537"/>
      <c r="ER127" s="537"/>
      <c r="ES127" s="537"/>
      <c r="ET127" s="537"/>
      <c r="EU127" s="537"/>
      <c r="EV127" s="537"/>
      <c r="EW127" s="537"/>
      <c r="EX127" s="537"/>
      <c r="EY127" s="537"/>
      <c r="EZ127" s="537"/>
      <c r="FA127" s="537"/>
      <c r="FB127" s="537"/>
      <c r="FC127" s="537"/>
      <c r="FD127" s="537"/>
      <c r="FE127" s="537"/>
      <c r="FF127" s="537"/>
      <c r="FG127" s="537"/>
      <c r="FH127" s="537"/>
      <c r="FI127" s="537"/>
      <c r="FJ127" s="537"/>
      <c r="FK127" s="537"/>
      <c r="FL127" s="537"/>
      <c r="FM127" s="537"/>
      <c r="FN127" s="537"/>
      <c r="FO127" s="537"/>
      <c r="FP127" s="537"/>
      <c r="FQ127" s="537"/>
      <c r="FR127" s="537"/>
      <c r="FS127" s="537"/>
      <c r="FT127" s="537"/>
      <c r="FU127" s="537"/>
      <c r="FV127" s="537"/>
      <c r="FW127" s="537"/>
      <c r="FX127" s="537"/>
      <c r="FY127" s="537"/>
      <c r="FZ127" s="537"/>
      <c r="GA127" s="537"/>
      <c r="GB127" s="537"/>
      <c r="GC127" s="537"/>
      <c r="GD127" s="537"/>
      <c r="GE127" s="537"/>
      <c r="GF127" s="537"/>
      <c r="GG127" s="537"/>
      <c r="GH127" s="537"/>
      <c r="GI127" s="537"/>
      <c r="GJ127" s="537"/>
      <c r="GK127" s="537"/>
      <c r="GL127" s="537"/>
      <c r="GM127" s="537"/>
      <c r="GN127" s="537"/>
      <c r="GO127" s="537"/>
      <c r="GP127" s="537"/>
      <c r="GQ127" s="537"/>
      <c r="GR127" s="537"/>
      <c r="GS127" s="537"/>
      <c r="GT127" s="537"/>
      <c r="GU127" s="537"/>
      <c r="GV127" s="537"/>
      <c r="GW127" s="537"/>
      <c r="GX127" s="537"/>
      <c r="GY127" s="537"/>
      <c r="GZ127" s="537"/>
      <c r="HA127" s="537"/>
      <c r="HB127" s="537"/>
      <c r="HC127" s="537"/>
      <c r="HD127" s="537"/>
      <c r="HE127" s="537"/>
      <c r="HF127" s="537"/>
      <c r="HG127" s="537"/>
      <c r="HH127" s="537"/>
      <c r="HI127" s="537"/>
      <c r="HJ127" s="537"/>
      <c r="HK127" s="537"/>
      <c r="HL127" s="537"/>
      <c r="HM127" s="537"/>
      <c r="HN127" s="537"/>
      <c r="HO127" s="537"/>
      <c r="HP127" s="537"/>
      <c r="HQ127" s="537"/>
      <c r="HR127" s="537"/>
      <c r="HS127" s="537"/>
      <c r="HT127" s="537"/>
      <c r="HU127" s="537"/>
      <c r="HV127" s="537"/>
      <c r="HW127" s="537"/>
      <c r="HX127" s="537"/>
      <c r="HY127" s="537"/>
      <c r="HZ127" s="537"/>
      <c r="IA127" s="537"/>
      <c r="IB127" s="537"/>
      <c r="IC127" s="537"/>
      <c r="ID127" s="537"/>
      <c r="IE127" s="537"/>
      <c r="IF127" s="537"/>
      <c r="IG127" s="537"/>
      <c r="IH127" s="537"/>
      <c r="II127" s="537"/>
      <c r="IJ127" s="537"/>
      <c r="IK127" s="537"/>
      <c r="IL127" s="537"/>
      <c r="IM127" s="537"/>
      <c r="IN127" s="537"/>
      <c r="IO127" s="537"/>
      <c r="IP127" s="537"/>
      <c r="IQ127" s="537"/>
      <c r="IR127" s="537"/>
    </row>
    <row r="128" spans="2:252" hidden="1">
      <c r="B128" s="537"/>
      <c r="C128" s="537"/>
      <c r="D128" s="537"/>
      <c r="E128" s="537"/>
      <c r="F128" s="537"/>
      <c r="G128" s="537"/>
      <c r="H128" s="537"/>
      <c r="I128" s="537"/>
      <c r="J128" s="537"/>
      <c r="K128" s="537"/>
      <c r="L128" s="537"/>
      <c r="M128" s="537"/>
      <c r="N128" s="537"/>
      <c r="O128" s="537"/>
      <c r="P128" s="537"/>
      <c r="Q128" s="537"/>
      <c r="R128" s="537"/>
      <c r="S128" s="537"/>
      <c r="T128" s="537"/>
      <c r="U128" s="537"/>
      <c r="V128" s="537"/>
      <c r="W128" s="537"/>
      <c r="X128" s="537"/>
      <c r="Y128" s="537"/>
      <c r="Z128" s="537"/>
      <c r="AA128" s="537"/>
      <c r="AB128" s="537"/>
      <c r="AC128" s="537"/>
      <c r="AD128" s="537"/>
      <c r="AE128" s="537"/>
      <c r="AF128" s="537"/>
      <c r="AG128" s="537"/>
      <c r="AH128" s="537"/>
      <c r="AI128" s="537"/>
      <c r="AJ128" s="537"/>
      <c r="AK128" s="537"/>
      <c r="AL128" s="537"/>
      <c r="AM128" s="537"/>
      <c r="AN128" s="537"/>
      <c r="AO128" s="537"/>
      <c r="AP128" s="537"/>
      <c r="AQ128" s="537"/>
      <c r="AR128" s="537"/>
      <c r="AS128" s="537"/>
      <c r="AT128" s="537"/>
      <c r="AV128" s="537"/>
      <c r="AW128" s="537"/>
      <c r="AX128" s="537"/>
      <c r="AY128" s="537"/>
      <c r="AZ128" s="537"/>
      <c r="BA128" s="537"/>
      <c r="BB128" s="537"/>
      <c r="BC128" s="537"/>
      <c r="BD128" s="537"/>
      <c r="BE128" s="537"/>
      <c r="BF128" s="537"/>
      <c r="BG128" s="537"/>
      <c r="BH128" s="537"/>
      <c r="BI128" s="537"/>
      <c r="BJ128" s="537"/>
      <c r="BK128" s="537"/>
      <c r="BL128" s="537"/>
      <c r="BM128" s="537"/>
      <c r="BN128" s="537"/>
      <c r="BO128" s="537"/>
      <c r="BP128" s="537"/>
      <c r="BQ128" s="537"/>
      <c r="BR128" s="537"/>
      <c r="BS128" s="537"/>
      <c r="BT128" s="537"/>
      <c r="BU128" s="537"/>
      <c r="BV128" s="537"/>
      <c r="BW128" s="537"/>
      <c r="BX128" s="537"/>
      <c r="BY128" s="537"/>
      <c r="BZ128" s="537"/>
      <c r="CA128" s="537"/>
      <c r="CB128" s="537"/>
      <c r="CC128" s="537"/>
      <c r="CD128" s="537"/>
      <c r="CE128" s="537"/>
      <c r="CF128" s="537"/>
      <c r="CG128" s="537"/>
      <c r="CH128" s="537"/>
      <c r="CI128" s="537"/>
      <c r="CJ128" s="537"/>
      <c r="CK128" s="537"/>
      <c r="CL128" s="537"/>
      <c r="CM128" s="537"/>
      <c r="CN128" s="537"/>
      <c r="CO128" s="537"/>
      <c r="CP128" s="537"/>
      <c r="CQ128" s="537"/>
      <c r="CR128" s="537"/>
      <c r="CS128" s="537"/>
      <c r="CT128" s="537"/>
      <c r="CU128" s="537"/>
      <c r="CV128" s="537"/>
      <c r="CW128" s="537"/>
      <c r="CX128" s="537"/>
      <c r="CY128" s="537"/>
      <c r="CZ128" s="537"/>
      <c r="DA128" s="537"/>
      <c r="DB128" s="537"/>
      <c r="DC128" s="537"/>
      <c r="DD128" s="537"/>
      <c r="DE128" s="537"/>
      <c r="DF128" s="537"/>
      <c r="DG128" s="537"/>
      <c r="DH128" s="537"/>
      <c r="DI128" s="537"/>
      <c r="DJ128" s="537"/>
      <c r="DK128" s="537"/>
      <c r="DL128" s="537"/>
      <c r="DM128" s="537"/>
      <c r="DN128" s="537"/>
      <c r="DO128" s="537"/>
      <c r="DP128" s="537"/>
      <c r="DQ128" s="537"/>
      <c r="DR128" s="537"/>
      <c r="DS128" s="537"/>
      <c r="DT128" s="537"/>
      <c r="DU128" s="537"/>
      <c r="DV128" s="537"/>
      <c r="DW128" s="537"/>
      <c r="DX128" s="537"/>
      <c r="DY128" s="537"/>
      <c r="DZ128" s="537"/>
      <c r="EA128" s="537"/>
      <c r="EB128" s="537"/>
      <c r="EC128" s="537"/>
      <c r="ED128" s="537"/>
      <c r="EE128" s="537"/>
      <c r="EF128" s="537"/>
      <c r="EG128" s="537"/>
      <c r="EH128" s="537"/>
      <c r="EI128" s="537"/>
      <c r="EJ128" s="537"/>
      <c r="EK128" s="537"/>
      <c r="EL128" s="537"/>
      <c r="EM128" s="537"/>
      <c r="EN128" s="537"/>
      <c r="EO128" s="537"/>
      <c r="EP128" s="537"/>
      <c r="EQ128" s="537"/>
      <c r="ER128" s="537"/>
      <c r="ES128" s="537"/>
      <c r="ET128" s="537"/>
      <c r="EU128" s="537"/>
      <c r="EV128" s="537"/>
      <c r="EW128" s="537"/>
      <c r="EX128" s="537"/>
      <c r="EY128" s="537"/>
      <c r="EZ128" s="537"/>
      <c r="FA128" s="537"/>
      <c r="FB128" s="537"/>
      <c r="FC128" s="537"/>
      <c r="FD128" s="537"/>
      <c r="FE128" s="537"/>
      <c r="FF128" s="537"/>
      <c r="FG128" s="537"/>
      <c r="FH128" s="537"/>
      <c r="FI128" s="537"/>
      <c r="FJ128" s="537"/>
      <c r="FK128" s="537"/>
      <c r="FL128" s="537"/>
      <c r="FM128" s="537"/>
      <c r="FN128" s="537"/>
      <c r="FO128" s="537"/>
      <c r="FP128" s="537"/>
      <c r="FQ128" s="537"/>
      <c r="FR128" s="537"/>
      <c r="FS128" s="537"/>
      <c r="FT128" s="537"/>
      <c r="FU128" s="537"/>
      <c r="FV128" s="537"/>
      <c r="FW128" s="537"/>
      <c r="FX128" s="537"/>
      <c r="FY128" s="537"/>
      <c r="FZ128" s="537"/>
      <c r="GA128" s="537"/>
      <c r="GB128" s="537"/>
      <c r="GC128" s="537"/>
      <c r="GD128" s="537"/>
      <c r="GE128" s="537"/>
      <c r="GF128" s="537"/>
      <c r="GG128" s="537"/>
      <c r="GH128" s="537"/>
      <c r="GI128" s="537"/>
      <c r="GJ128" s="537"/>
      <c r="GK128" s="537"/>
      <c r="GL128" s="537"/>
      <c r="GM128" s="537"/>
      <c r="GN128" s="537"/>
      <c r="GO128" s="537"/>
      <c r="GP128" s="537"/>
      <c r="GQ128" s="537"/>
      <c r="GR128" s="537"/>
      <c r="GS128" s="537"/>
      <c r="GT128" s="537"/>
      <c r="GU128" s="537"/>
      <c r="GV128" s="537"/>
      <c r="GW128" s="537"/>
      <c r="GX128" s="537"/>
      <c r="GY128" s="537"/>
      <c r="GZ128" s="537"/>
      <c r="HA128" s="537"/>
      <c r="HB128" s="537"/>
      <c r="HC128" s="537"/>
      <c r="HD128" s="537"/>
      <c r="HE128" s="537"/>
      <c r="HF128" s="537"/>
      <c r="HG128" s="537"/>
      <c r="HH128" s="537"/>
      <c r="HI128" s="537"/>
      <c r="HJ128" s="537"/>
      <c r="HK128" s="537"/>
      <c r="HL128" s="537"/>
      <c r="HM128" s="537"/>
      <c r="HN128" s="537"/>
      <c r="HO128" s="537"/>
      <c r="HP128" s="537"/>
      <c r="HQ128" s="537"/>
      <c r="HR128" s="537"/>
      <c r="HS128" s="537"/>
      <c r="HT128" s="537"/>
      <c r="HU128" s="537"/>
      <c r="HV128" s="537"/>
      <c r="HW128" s="537"/>
      <c r="HX128" s="537"/>
      <c r="HY128" s="537"/>
      <c r="HZ128" s="537"/>
      <c r="IA128" s="537"/>
      <c r="IB128" s="537"/>
      <c r="IC128" s="537"/>
      <c r="ID128" s="537"/>
      <c r="IE128" s="537"/>
      <c r="IF128" s="537"/>
      <c r="IG128" s="537"/>
      <c r="IH128" s="537"/>
      <c r="II128" s="537"/>
      <c r="IJ128" s="537"/>
      <c r="IK128" s="537"/>
      <c r="IL128" s="537"/>
      <c r="IM128" s="537"/>
      <c r="IN128" s="537"/>
      <c r="IO128" s="537"/>
      <c r="IP128" s="537"/>
      <c r="IQ128" s="537"/>
      <c r="IR128" s="537"/>
    </row>
    <row r="129" spans="1:252" hidden="1">
      <c r="B129" s="537"/>
      <c r="C129" s="537"/>
      <c r="D129" s="537"/>
      <c r="E129" s="537"/>
      <c r="F129" s="537"/>
      <c r="G129" s="537"/>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537"/>
      <c r="AY129" s="537"/>
      <c r="AZ129" s="537"/>
      <c r="BA129" s="537"/>
      <c r="BB129" s="537"/>
      <c r="BC129" s="537"/>
      <c r="BD129" s="537"/>
      <c r="BE129" s="537"/>
      <c r="BF129" s="537"/>
      <c r="BG129" s="537"/>
      <c r="BH129" s="537"/>
      <c r="BI129" s="537"/>
      <c r="BJ129" s="537"/>
      <c r="BK129" s="537"/>
      <c r="BL129" s="537"/>
      <c r="BM129" s="537"/>
      <c r="BN129" s="537"/>
      <c r="BO129" s="537"/>
      <c r="BP129" s="537"/>
      <c r="BQ129" s="537"/>
      <c r="BR129" s="537"/>
      <c r="BS129" s="537"/>
      <c r="BT129" s="537"/>
      <c r="BU129" s="537"/>
      <c r="BV129" s="537"/>
      <c r="BW129" s="537"/>
      <c r="BX129" s="537"/>
      <c r="BY129" s="537"/>
      <c r="BZ129" s="537"/>
      <c r="CA129" s="537"/>
      <c r="CB129" s="537"/>
      <c r="CC129" s="537"/>
      <c r="CD129" s="537"/>
      <c r="CE129" s="537"/>
      <c r="CF129" s="537"/>
      <c r="CG129" s="537"/>
      <c r="CH129" s="537"/>
      <c r="CI129" s="537"/>
      <c r="CJ129" s="537"/>
      <c r="CK129" s="537"/>
      <c r="CL129" s="537"/>
      <c r="CM129" s="537"/>
      <c r="CN129" s="537"/>
      <c r="CO129" s="537"/>
      <c r="CP129" s="537"/>
      <c r="CQ129" s="537"/>
      <c r="CR129" s="537"/>
      <c r="CS129" s="537"/>
      <c r="CT129" s="537"/>
      <c r="CU129" s="537"/>
      <c r="CV129" s="537"/>
      <c r="CW129" s="537"/>
      <c r="CX129" s="537"/>
      <c r="CY129" s="537"/>
      <c r="CZ129" s="537"/>
      <c r="DA129" s="537"/>
      <c r="DB129" s="537"/>
      <c r="DC129" s="537"/>
      <c r="DD129" s="537"/>
      <c r="DE129" s="537"/>
      <c r="DF129" s="537"/>
      <c r="DG129" s="537"/>
      <c r="DH129" s="537"/>
      <c r="DI129" s="537"/>
      <c r="DJ129" s="537"/>
      <c r="DK129" s="537"/>
      <c r="DL129" s="537"/>
      <c r="DM129" s="537"/>
      <c r="DN129" s="537"/>
      <c r="DO129" s="537"/>
      <c r="DP129" s="537"/>
      <c r="DQ129" s="537"/>
      <c r="DR129" s="537"/>
      <c r="DS129" s="537"/>
      <c r="DT129" s="537"/>
      <c r="DU129" s="537"/>
      <c r="DV129" s="537"/>
      <c r="DW129" s="537"/>
      <c r="DX129" s="537"/>
      <c r="DY129" s="537"/>
      <c r="DZ129" s="537"/>
      <c r="EA129" s="537"/>
      <c r="EB129" s="537"/>
      <c r="EC129" s="537"/>
      <c r="ED129" s="537"/>
      <c r="EE129" s="537"/>
      <c r="EF129" s="537"/>
      <c r="EG129" s="537"/>
      <c r="EH129" s="537"/>
      <c r="EI129" s="537"/>
      <c r="EJ129" s="537"/>
      <c r="EK129" s="537"/>
      <c r="EL129" s="537"/>
      <c r="EM129" s="537"/>
      <c r="EN129" s="537"/>
      <c r="EO129" s="537"/>
      <c r="EP129" s="537"/>
      <c r="EQ129" s="537"/>
      <c r="ER129" s="537"/>
      <c r="ES129" s="537"/>
      <c r="ET129" s="537"/>
      <c r="EU129" s="537"/>
      <c r="EV129" s="537"/>
      <c r="EW129" s="537"/>
      <c r="EX129" s="537"/>
      <c r="EY129" s="537"/>
      <c r="EZ129" s="537"/>
      <c r="FA129" s="537"/>
      <c r="FB129" s="537"/>
      <c r="FC129" s="537"/>
      <c r="FD129" s="537"/>
      <c r="FE129" s="537"/>
      <c r="FF129" s="537"/>
      <c r="FG129" s="537"/>
      <c r="FH129" s="537"/>
      <c r="FI129" s="537"/>
      <c r="FJ129" s="537"/>
      <c r="FK129" s="537"/>
      <c r="FL129" s="537"/>
      <c r="FM129" s="537"/>
      <c r="FN129" s="537"/>
      <c r="FO129" s="537"/>
      <c r="FP129" s="537"/>
      <c r="FQ129" s="537"/>
      <c r="FR129" s="537"/>
      <c r="FS129" s="537"/>
      <c r="FT129" s="537"/>
      <c r="FU129" s="537"/>
      <c r="FV129" s="537"/>
      <c r="FW129" s="537"/>
      <c r="FX129" s="537"/>
      <c r="FY129" s="537"/>
      <c r="FZ129" s="537"/>
      <c r="GA129" s="537"/>
      <c r="GB129" s="537"/>
      <c r="GC129" s="537"/>
      <c r="GD129" s="537"/>
      <c r="GE129" s="537"/>
      <c r="GF129" s="537"/>
      <c r="GG129" s="537"/>
      <c r="GH129" s="537"/>
      <c r="GI129" s="537"/>
      <c r="GJ129" s="537"/>
      <c r="GK129" s="537"/>
      <c r="GL129" s="537"/>
      <c r="GM129" s="537"/>
      <c r="GN129" s="537"/>
      <c r="GO129" s="537"/>
      <c r="GP129" s="537"/>
      <c r="GQ129" s="537"/>
      <c r="GR129" s="537"/>
      <c r="GS129" s="537"/>
      <c r="GT129" s="537"/>
      <c r="GU129" s="537"/>
      <c r="GV129" s="537"/>
      <c r="GW129" s="537"/>
      <c r="GX129" s="537"/>
      <c r="GY129" s="537"/>
      <c r="GZ129" s="537"/>
      <c r="HA129" s="537"/>
      <c r="HB129" s="537"/>
      <c r="HC129" s="537"/>
      <c r="HD129" s="537"/>
      <c r="HE129" s="537"/>
      <c r="HF129" s="537"/>
      <c r="HG129" s="537"/>
      <c r="HH129" s="537"/>
      <c r="HI129" s="537"/>
      <c r="HJ129" s="537"/>
      <c r="HK129" s="537"/>
      <c r="HL129" s="537"/>
      <c r="HM129" s="537"/>
      <c r="HN129" s="537"/>
      <c r="HO129" s="537"/>
      <c r="HP129" s="537"/>
      <c r="HQ129" s="537"/>
      <c r="HR129" s="537"/>
      <c r="HS129" s="537"/>
      <c r="HT129" s="537"/>
      <c r="HU129" s="537"/>
      <c r="HV129" s="537"/>
      <c r="HW129" s="537"/>
      <c r="HX129" s="537"/>
      <c r="HY129" s="537"/>
      <c r="HZ129" s="537"/>
      <c r="IA129" s="537"/>
      <c r="IB129" s="537"/>
      <c r="IC129" s="537"/>
      <c r="ID129" s="537"/>
      <c r="IE129" s="537"/>
      <c r="IF129" s="537"/>
      <c r="IG129" s="537"/>
      <c r="IH129" s="537"/>
      <c r="II129" s="537"/>
      <c r="IJ129" s="537"/>
      <c r="IK129" s="537"/>
      <c r="IL129" s="537"/>
      <c r="IM129" s="537"/>
      <c r="IN129" s="537"/>
      <c r="IO129" s="537"/>
      <c r="IP129" s="537"/>
      <c r="IQ129" s="537"/>
      <c r="IR129" s="537"/>
    </row>
    <row r="130" spans="1:252" hidden="1">
      <c r="B130" s="537"/>
      <c r="C130" s="537"/>
      <c r="D130" s="537"/>
      <c r="E130" s="537"/>
      <c r="F130" s="537"/>
      <c r="G130" s="537"/>
      <c r="H130" s="537"/>
      <c r="I130" s="537"/>
      <c r="J130" s="537"/>
      <c r="K130" s="537"/>
      <c r="L130" s="537"/>
      <c r="M130" s="537"/>
      <c r="N130" s="537"/>
      <c r="O130" s="537"/>
      <c r="P130" s="537"/>
      <c r="Q130" s="537"/>
      <c r="R130" s="537"/>
      <c r="S130" s="537"/>
      <c r="T130" s="537"/>
      <c r="U130" s="537"/>
      <c r="V130" s="537"/>
      <c r="W130" s="537"/>
      <c r="X130" s="537"/>
      <c r="Y130" s="537"/>
      <c r="Z130" s="537"/>
      <c r="AA130" s="537"/>
      <c r="AB130" s="537"/>
      <c r="AC130" s="537"/>
      <c r="AD130" s="537"/>
      <c r="AE130" s="537"/>
      <c r="AF130" s="537"/>
      <c r="AG130" s="537"/>
      <c r="AH130" s="537"/>
      <c r="AI130" s="537"/>
      <c r="AJ130" s="537"/>
      <c r="AK130" s="537"/>
      <c r="AL130" s="537"/>
      <c r="AM130" s="537"/>
      <c r="AN130" s="537"/>
      <c r="AO130" s="537"/>
      <c r="AP130" s="537"/>
      <c r="AQ130" s="537"/>
      <c r="AR130" s="537"/>
      <c r="AS130" s="537"/>
      <c r="AT130" s="537"/>
      <c r="AU130" s="537"/>
      <c r="AV130" s="537"/>
      <c r="AW130" s="537"/>
      <c r="AX130" s="537"/>
      <c r="AY130" s="537"/>
      <c r="AZ130" s="537"/>
      <c r="BA130" s="537"/>
      <c r="BB130" s="537"/>
      <c r="BC130" s="537"/>
      <c r="BD130" s="537"/>
      <c r="BE130" s="537"/>
      <c r="BF130" s="537"/>
      <c r="BG130" s="537"/>
      <c r="BH130" s="537"/>
      <c r="BI130" s="537"/>
      <c r="BJ130" s="537"/>
      <c r="BK130" s="537"/>
      <c r="BL130" s="537"/>
      <c r="BM130" s="537"/>
      <c r="BN130" s="537"/>
      <c r="BO130" s="537"/>
      <c r="BP130" s="537"/>
      <c r="BQ130" s="537"/>
      <c r="BR130" s="537"/>
      <c r="BS130" s="537"/>
      <c r="BT130" s="537"/>
      <c r="BU130" s="537"/>
      <c r="BV130" s="537"/>
      <c r="BW130" s="537"/>
      <c r="BX130" s="537"/>
      <c r="BY130" s="537"/>
      <c r="BZ130" s="537"/>
      <c r="CA130" s="537"/>
      <c r="CB130" s="537"/>
      <c r="CC130" s="537"/>
      <c r="CD130" s="537"/>
      <c r="CE130" s="537"/>
      <c r="CF130" s="537"/>
      <c r="CG130" s="537"/>
      <c r="CH130" s="537"/>
      <c r="CI130" s="537"/>
      <c r="CJ130" s="537"/>
      <c r="CK130" s="537"/>
      <c r="CL130" s="537"/>
      <c r="CM130" s="537"/>
      <c r="CN130" s="537"/>
      <c r="CO130" s="537"/>
      <c r="CP130" s="537"/>
      <c r="CQ130" s="537"/>
      <c r="CR130" s="537"/>
      <c r="CS130" s="537"/>
      <c r="CT130" s="537"/>
      <c r="CU130" s="537"/>
      <c r="CV130" s="537"/>
      <c r="CW130" s="537"/>
      <c r="CX130" s="537"/>
      <c r="CY130" s="537"/>
      <c r="CZ130" s="537"/>
      <c r="DA130" s="537"/>
      <c r="DB130" s="537"/>
      <c r="DC130" s="537"/>
      <c r="DD130" s="537"/>
      <c r="DE130" s="537"/>
      <c r="DF130" s="537"/>
      <c r="DG130" s="537"/>
      <c r="DH130" s="537"/>
      <c r="DI130" s="537"/>
      <c r="DJ130" s="537"/>
      <c r="DK130" s="537"/>
      <c r="DL130" s="537"/>
      <c r="DM130" s="537"/>
      <c r="DN130" s="537"/>
      <c r="DO130" s="537"/>
      <c r="DP130" s="537"/>
      <c r="DQ130" s="537"/>
      <c r="DR130" s="537"/>
      <c r="DS130" s="537"/>
      <c r="DT130" s="537"/>
      <c r="DU130" s="537"/>
      <c r="DV130" s="537"/>
      <c r="DW130" s="537"/>
      <c r="DX130" s="537"/>
      <c r="DY130" s="537"/>
      <c r="DZ130" s="537"/>
      <c r="EA130" s="537"/>
      <c r="EB130" s="537"/>
      <c r="EC130" s="537"/>
      <c r="ED130" s="537"/>
      <c r="EE130" s="537"/>
      <c r="EF130" s="537"/>
      <c r="EG130" s="537"/>
      <c r="EH130" s="537"/>
      <c r="EI130" s="537"/>
      <c r="EJ130" s="537"/>
      <c r="EK130" s="537"/>
      <c r="EL130" s="537"/>
      <c r="EM130" s="537"/>
      <c r="EN130" s="537"/>
      <c r="EO130" s="537"/>
      <c r="EP130" s="537"/>
      <c r="EQ130" s="537"/>
      <c r="ER130" s="537"/>
      <c r="ES130" s="537"/>
      <c r="ET130" s="537"/>
      <c r="EU130" s="537"/>
      <c r="EV130" s="537"/>
      <c r="EW130" s="537"/>
      <c r="EX130" s="537"/>
      <c r="EY130" s="537"/>
      <c r="EZ130" s="537"/>
      <c r="FA130" s="537"/>
      <c r="FB130" s="537"/>
      <c r="FC130" s="537"/>
      <c r="FD130" s="537"/>
      <c r="FE130" s="537"/>
      <c r="FF130" s="537"/>
      <c r="FG130" s="537"/>
      <c r="FH130" s="537"/>
      <c r="FI130" s="537"/>
      <c r="FJ130" s="537"/>
      <c r="FK130" s="537"/>
      <c r="FL130" s="537"/>
      <c r="FM130" s="537"/>
      <c r="FN130" s="537"/>
      <c r="FO130" s="537"/>
      <c r="FP130" s="537"/>
      <c r="FQ130" s="537"/>
      <c r="FR130" s="537"/>
      <c r="FS130" s="537"/>
      <c r="FT130" s="537"/>
      <c r="FU130" s="537"/>
      <c r="FV130" s="537"/>
      <c r="FW130" s="537"/>
      <c r="FX130" s="537"/>
      <c r="FY130" s="537"/>
      <c r="FZ130" s="537"/>
      <c r="GA130" s="537"/>
      <c r="GB130" s="537"/>
      <c r="GC130" s="537"/>
      <c r="GD130" s="537"/>
      <c r="GE130" s="537"/>
      <c r="GF130" s="537"/>
      <c r="GG130" s="537"/>
      <c r="GH130" s="537"/>
      <c r="GI130" s="537"/>
      <c r="GJ130" s="537"/>
      <c r="GK130" s="537"/>
      <c r="GL130" s="537"/>
      <c r="GM130" s="537"/>
      <c r="GN130" s="537"/>
      <c r="GO130" s="537"/>
      <c r="GP130" s="537"/>
      <c r="GQ130" s="537"/>
      <c r="GR130" s="537"/>
      <c r="GS130" s="537"/>
      <c r="GT130" s="537"/>
      <c r="GU130" s="537"/>
      <c r="GV130" s="537"/>
      <c r="GW130" s="537"/>
      <c r="GX130" s="537"/>
      <c r="GY130" s="537"/>
      <c r="GZ130" s="537"/>
      <c r="HA130" s="537"/>
      <c r="HB130" s="537"/>
      <c r="HC130" s="537"/>
      <c r="HD130" s="537"/>
      <c r="HE130" s="537"/>
      <c r="HF130" s="537"/>
      <c r="HG130" s="537"/>
      <c r="HH130" s="537"/>
      <c r="HI130" s="537"/>
      <c r="HJ130" s="537"/>
      <c r="HK130" s="537"/>
      <c r="HL130" s="537"/>
      <c r="HM130" s="537"/>
      <c r="HN130" s="537"/>
      <c r="HO130" s="537"/>
      <c r="HP130" s="537"/>
      <c r="HQ130" s="537"/>
      <c r="HR130" s="537"/>
      <c r="HS130" s="537"/>
      <c r="HT130" s="537"/>
      <c r="HU130" s="537"/>
      <c r="HV130" s="537"/>
      <c r="HW130" s="537"/>
      <c r="HX130" s="537"/>
      <c r="HY130" s="537"/>
      <c r="HZ130" s="537"/>
      <c r="IA130" s="537"/>
      <c r="IB130" s="537"/>
      <c r="IC130" s="537"/>
      <c r="ID130" s="537"/>
      <c r="IE130" s="537"/>
      <c r="IF130" s="537"/>
      <c r="IG130" s="537"/>
      <c r="IH130" s="537"/>
      <c r="II130" s="537"/>
      <c r="IJ130" s="537"/>
      <c r="IK130" s="537"/>
      <c r="IL130" s="537"/>
      <c r="IM130" s="537"/>
      <c r="IN130" s="537"/>
      <c r="IO130" s="537"/>
      <c r="IP130" s="537"/>
      <c r="IQ130" s="537"/>
      <c r="IR130" s="537"/>
    </row>
    <row r="131" spans="1:252" hidden="1">
      <c r="B131" s="537"/>
      <c r="C131" s="537"/>
      <c r="D131" s="537"/>
      <c r="E131" s="537"/>
      <c r="F131" s="537"/>
      <c r="G131" s="537"/>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537"/>
      <c r="AY131" s="537"/>
      <c r="AZ131" s="537"/>
      <c r="BA131" s="537"/>
      <c r="BB131" s="537"/>
      <c r="BC131" s="537"/>
      <c r="BD131" s="537"/>
      <c r="BE131" s="537"/>
      <c r="BF131" s="537"/>
      <c r="BG131" s="537"/>
      <c r="BH131" s="537"/>
      <c r="BI131" s="537"/>
      <c r="BJ131" s="537"/>
      <c r="BK131" s="537"/>
      <c r="BL131" s="537"/>
      <c r="BM131" s="537"/>
      <c r="BN131" s="537"/>
      <c r="BO131" s="537"/>
      <c r="BP131" s="537"/>
      <c r="BQ131" s="537"/>
      <c r="BR131" s="537"/>
      <c r="BS131" s="537"/>
      <c r="BT131" s="537"/>
      <c r="BU131" s="537"/>
      <c r="BV131" s="537"/>
      <c r="BW131" s="537"/>
      <c r="BX131" s="537"/>
      <c r="BY131" s="537"/>
      <c r="BZ131" s="537"/>
      <c r="CA131" s="537"/>
      <c r="CB131" s="537"/>
      <c r="CC131" s="537"/>
      <c r="CD131" s="537"/>
      <c r="CE131" s="537"/>
      <c r="CF131" s="537"/>
      <c r="CG131" s="537"/>
      <c r="CH131" s="537"/>
      <c r="CI131" s="537"/>
      <c r="CJ131" s="537"/>
      <c r="CK131" s="537"/>
      <c r="CL131" s="537"/>
      <c r="CM131" s="537"/>
      <c r="CN131" s="537"/>
      <c r="CO131" s="537"/>
      <c r="CP131" s="537"/>
      <c r="CQ131" s="537"/>
      <c r="CR131" s="537"/>
      <c r="CS131" s="537"/>
      <c r="CT131" s="537"/>
      <c r="CU131" s="537"/>
      <c r="CV131" s="537"/>
      <c r="CW131" s="537"/>
      <c r="CX131" s="537"/>
      <c r="CY131" s="537"/>
      <c r="CZ131" s="537"/>
      <c r="DA131" s="537"/>
      <c r="DB131" s="537"/>
      <c r="DC131" s="537"/>
      <c r="DD131" s="537"/>
      <c r="DE131" s="537"/>
      <c r="DF131" s="537"/>
      <c r="DG131" s="537"/>
      <c r="DH131" s="537"/>
      <c r="DI131" s="537"/>
      <c r="DJ131" s="537"/>
      <c r="DK131" s="537"/>
      <c r="DL131" s="537"/>
      <c r="DM131" s="537"/>
      <c r="DN131" s="537"/>
      <c r="DO131" s="537"/>
      <c r="DP131" s="537"/>
      <c r="DQ131" s="537"/>
      <c r="DR131" s="537"/>
      <c r="DS131" s="537"/>
      <c r="DT131" s="537"/>
      <c r="DU131" s="537"/>
      <c r="DV131" s="537"/>
      <c r="DW131" s="537"/>
      <c r="DX131" s="537"/>
      <c r="DY131" s="537"/>
      <c r="DZ131" s="537"/>
      <c r="EA131" s="537"/>
      <c r="EB131" s="537"/>
      <c r="EC131" s="537"/>
      <c r="ED131" s="537"/>
      <c r="EE131" s="537"/>
      <c r="EF131" s="537"/>
      <c r="EG131" s="537"/>
      <c r="EH131" s="537"/>
      <c r="EI131" s="537"/>
      <c r="EJ131" s="537"/>
      <c r="EK131" s="537"/>
      <c r="EL131" s="537"/>
      <c r="EM131" s="537"/>
      <c r="EN131" s="537"/>
      <c r="EO131" s="537"/>
      <c r="EP131" s="537"/>
      <c r="EQ131" s="537"/>
      <c r="ER131" s="537"/>
      <c r="ES131" s="537"/>
      <c r="ET131" s="537"/>
      <c r="EU131" s="537"/>
      <c r="EV131" s="537"/>
      <c r="EW131" s="537"/>
      <c r="EX131" s="537"/>
      <c r="EY131" s="537"/>
      <c r="EZ131" s="537"/>
      <c r="FA131" s="537"/>
      <c r="FB131" s="537"/>
      <c r="FC131" s="537"/>
      <c r="FD131" s="537"/>
      <c r="FE131" s="537"/>
      <c r="FF131" s="537"/>
      <c r="FG131" s="537"/>
      <c r="FH131" s="537"/>
      <c r="FI131" s="537"/>
      <c r="FJ131" s="537"/>
      <c r="FK131" s="537"/>
      <c r="FL131" s="537"/>
      <c r="FM131" s="537"/>
      <c r="FN131" s="537"/>
      <c r="FO131" s="537"/>
      <c r="FP131" s="537"/>
      <c r="FQ131" s="537"/>
      <c r="FR131" s="537"/>
      <c r="FS131" s="537"/>
      <c r="FT131" s="537"/>
      <c r="FU131" s="537"/>
      <c r="FV131" s="537"/>
      <c r="FW131" s="537"/>
      <c r="FX131" s="537"/>
      <c r="FY131" s="537"/>
      <c r="FZ131" s="537"/>
      <c r="GA131" s="537"/>
      <c r="GB131" s="537"/>
      <c r="GC131" s="537"/>
      <c r="GD131" s="537"/>
      <c r="GE131" s="537"/>
      <c r="GF131" s="537"/>
      <c r="GG131" s="537"/>
      <c r="GH131" s="537"/>
      <c r="GI131" s="537"/>
      <c r="GJ131" s="537"/>
      <c r="GK131" s="537"/>
      <c r="GL131" s="537"/>
      <c r="GM131" s="537"/>
      <c r="GN131" s="537"/>
      <c r="GO131" s="537"/>
      <c r="GP131" s="537"/>
      <c r="GQ131" s="537"/>
      <c r="GR131" s="537"/>
      <c r="GS131" s="537"/>
      <c r="GT131" s="537"/>
      <c r="GU131" s="537"/>
      <c r="GV131" s="537"/>
      <c r="GW131" s="537"/>
      <c r="GX131" s="537"/>
      <c r="GY131" s="537"/>
      <c r="GZ131" s="537"/>
      <c r="HA131" s="537"/>
      <c r="HB131" s="537"/>
      <c r="HC131" s="537"/>
      <c r="HD131" s="537"/>
      <c r="HE131" s="537"/>
      <c r="HF131" s="537"/>
      <c r="HG131" s="537"/>
      <c r="HH131" s="537"/>
      <c r="HI131" s="537"/>
      <c r="HJ131" s="537"/>
      <c r="HK131" s="537"/>
      <c r="HL131" s="537"/>
      <c r="HM131" s="537"/>
      <c r="HN131" s="537"/>
      <c r="HO131" s="537"/>
      <c r="HP131" s="537"/>
      <c r="HQ131" s="537"/>
      <c r="HR131" s="537"/>
      <c r="HS131" s="537"/>
      <c r="HT131" s="537"/>
      <c r="HU131" s="537"/>
      <c r="HV131" s="537"/>
      <c r="HW131" s="537"/>
      <c r="HX131" s="537"/>
      <c r="HY131" s="537"/>
      <c r="HZ131" s="537"/>
      <c r="IA131" s="537"/>
      <c r="IB131" s="537"/>
      <c r="IC131" s="537"/>
      <c r="ID131" s="537"/>
      <c r="IE131" s="537"/>
      <c r="IF131" s="537"/>
      <c r="IG131" s="537"/>
      <c r="IH131" s="537"/>
      <c r="II131" s="537"/>
      <c r="IJ131" s="537"/>
      <c r="IK131" s="537"/>
      <c r="IL131" s="537"/>
      <c r="IM131" s="537"/>
      <c r="IN131" s="537"/>
      <c r="IO131" s="537"/>
      <c r="IP131" s="537"/>
      <c r="IQ131" s="537"/>
      <c r="IR131" s="537"/>
    </row>
    <row r="132" spans="1:252" hidden="1">
      <c r="A132" s="537"/>
      <c r="B132" s="537"/>
      <c r="C132" s="537"/>
      <c r="D132" s="537"/>
      <c r="E132" s="537"/>
      <c r="F132" s="537"/>
      <c r="G132" s="537"/>
      <c r="H132" s="537"/>
      <c r="I132" s="537"/>
      <c r="J132" s="537"/>
      <c r="K132" s="537"/>
      <c r="L132" s="537"/>
      <c r="M132" s="537"/>
      <c r="N132" s="537"/>
      <c r="O132" s="537"/>
      <c r="P132" s="537"/>
      <c r="Q132" s="537"/>
      <c r="R132" s="537"/>
      <c r="S132" s="537"/>
      <c r="T132" s="537"/>
      <c r="U132" s="537"/>
      <c r="V132" s="537"/>
      <c r="W132" s="537"/>
      <c r="X132" s="537"/>
      <c r="Y132" s="537"/>
      <c r="Z132" s="537"/>
      <c r="AA132" s="537"/>
      <c r="AB132" s="537"/>
      <c r="AC132" s="537"/>
      <c r="AD132" s="537"/>
      <c r="AE132" s="537"/>
      <c r="AF132" s="537"/>
      <c r="AG132" s="537"/>
      <c r="AH132" s="537"/>
      <c r="AI132" s="537"/>
      <c r="AJ132" s="537"/>
      <c r="AK132" s="537"/>
      <c r="AL132" s="537"/>
      <c r="AM132" s="537"/>
      <c r="AN132" s="537"/>
      <c r="AO132" s="537"/>
      <c r="AP132" s="537"/>
      <c r="AQ132" s="537"/>
      <c r="AR132" s="537"/>
      <c r="AS132" s="537"/>
      <c r="AT132" s="537"/>
      <c r="AU132" s="537"/>
      <c r="AV132" s="537"/>
      <c r="AW132" s="537"/>
      <c r="AX132" s="537"/>
      <c r="AY132" s="537"/>
      <c r="AZ132" s="537"/>
      <c r="BA132" s="537"/>
      <c r="BB132" s="537"/>
      <c r="BC132" s="537"/>
      <c r="BD132" s="537"/>
      <c r="BE132" s="537"/>
      <c r="BF132" s="537"/>
      <c r="BG132" s="537"/>
      <c r="BH132" s="537"/>
      <c r="BI132" s="537"/>
      <c r="BJ132" s="537"/>
      <c r="BK132" s="537"/>
      <c r="BL132" s="537"/>
      <c r="BM132" s="537"/>
      <c r="BN132" s="537"/>
      <c r="BO132" s="537"/>
      <c r="BP132" s="537"/>
      <c r="BQ132" s="537"/>
      <c r="BR132" s="537"/>
      <c r="BS132" s="537"/>
      <c r="BT132" s="537"/>
      <c r="BU132" s="537"/>
      <c r="BV132" s="537"/>
      <c r="BW132" s="537"/>
      <c r="BX132" s="537"/>
      <c r="BY132" s="537"/>
      <c r="BZ132" s="537"/>
      <c r="CA132" s="537"/>
      <c r="CB132" s="537"/>
      <c r="CC132" s="537"/>
      <c r="CD132" s="537"/>
      <c r="CE132" s="537"/>
      <c r="CF132" s="537"/>
      <c r="CG132" s="537"/>
      <c r="CH132" s="537"/>
      <c r="CI132" s="537"/>
      <c r="CJ132" s="537"/>
      <c r="CK132" s="537"/>
      <c r="CL132" s="537"/>
      <c r="CM132" s="537"/>
      <c r="CN132" s="537"/>
      <c r="CO132" s="537"/>
      <c r="CP132" s="537"/>
      <c r="CQ132" s="537"/>
      <c r="CR132" s="537"/>
      <c r="CS132" s="537"/>
      <c r="CT132" s="537"/>
      <c r="CU132" s="537"/>
      <c r="CV132" s="537"/>
      <c r="CW132" s="537"/>
      <c r="CX132" s="537"/>
      <c r="CY132" s="537"/>
      <c r="CZ132" s="537"/>
      <c r="DA132" s="537"/>
      <c r="DB132" s="537"/>
      <c r="DC132" s="537"/>
      <c r="DD132" s="537"/>
      <c r="DE132" s="537"/>
      <c r="DF132" s="537"/>
      <c r="DG132" s="537"/>
      <c r="DH132" s="537"/>
      <c r="DI132" s="537"/>
      <c r="DJ132" s="537"/>
      <c r="DK132" s="537"/>
      <c r="DL132" s="537"/>
      <c r="DM132" s="537"/>
      <c r="DN132" s="537"/>
      <c r="DO132" s="537"/>
      <c r="DP132" s="537"/>
      <c r="DQ132" s="537"/>
      <c r="DR132" s="537"/>
      <c r="DS132" s="537"/>
      <c r="DT132" s="537"/>
      <c r="DU132" s="537"/>
      <c r="DV132" s="537"/>
      <c r="DW132" s="537"/>
      <c r="DX132" s="537"/>
      <c r="DY132" s="537"/>
      <c r="DZ132" s="537"/>
      <c r="EA132" s="537"/>
      <c r="EB132" s="537"/>
      <c r="EC132" s="537"/>
      <c r="ED132" s="537"/>
      <c r="EE132" s="537"/>
      <c r="EF132" s="537"/>
      <c r="EG132" s="537"/>
      <c r="EH132" s="537"/>
      <c r="EI132" s="537"/>
      <c r="EJ132" s="537"/>
      <c r="EK132" s="537"/>
      <c r="EL132" s="537"/>
      <c r="EM132" s="537"/>
      <c r="EN132" s="537"/>
      <c r="EO132" s="537"/>
      <c r="EP132" s="537"/>
      <c r="EQ132" s="537"/>
      <c r="ER132" s="537"/>
      <c r="ES132" s="537"/>
      <c r="ET132" s="537"/>
      <c r="EU132" s="537"/>
      <c r="EV132" s="537"/>
      <c r="EW132" s="537"/>
      <c r="EX132" s="537"/>
      <c r="EY132" s="537"/>
      <c r="EZ132" s="537"/>
      <c r="FA132" s="537"/>
      <c r="FB132" s="537"/>
      <c r="FC132" s="537"/>
      <c r="FD132" s="537"/>
      <c r="FE132" s="537"/>
      <c r="FF132" s="537"/>
      <c r="FG132" s="537"/>
      <c r="FH132" s="537"/>
      <c r="FI132" s="537"/>
      <c r="FJ132" s="537"/>
      <c r="FK132" s="537"/>
      <c r="FL132" s="537"/>
      <c r="FM132" s="537"/>
      <c r="FN132" s="537"/>
      <c r="FO132" s="537"/>
      <c r="FP132" s="537"/>
      <c r="FQ132" s="537"/>
      <c r="FR132" s="537"/>
      <c r="FS132" s="537"/>
      <c r="FT132" s="537"/>
      <c r="FU132" s="537"/>
      <c r="FV132" s="537"/>
      <c r="FW132" s="537"/>
      <c r="FX132" s="537"/>
      <c r="FY132" s="537"/>
      <c r="FZ132" s="537"/>
      <c r="GA132" s="537"/>
      <c r="GB132" s="537"/>
      <c r="GC132" s="537"/>
      <c r="GD132" s="537"/>
      <c r="GE132" s="537"/>
      <c r="GF132" s="537"/>
      <c r="GG132" s="537"/>
      <c r="GH132" s="537"/>
      <c r="GI132" s="537"/>
      <c r="GJ132" s="537"/>
      <c r="GK132" s="537"/>
      <c r="GL132" s="537"/>
      <c r="GM132" s="537"/>
      <c r="GN132" s="537"/>
      <c r="GO132" s="537"/>
      <c r="GP132" s="537"/>
      <c r="GQ132" s="537"/>
      <c r="GR132" s="537"/>
      <c r="GS132" s="537"/>
      <c r="GT132" s="537"/>
      <c r="GU132" s="537"/>
      <c r="GV132" s="537"/>
      <c r="GW132" s="537"/>
      <c r="GX132" s="537"/>
      <c r="GY132" s="537"/>
      <c r="GZ132" s="537"/>
      <c r="HA132" s="537"/>
      <c r="HB132" s="537"/>
      <c r="HC132" s="537"/>
      <c r="HD132" s="537"/>
      <c r="HE132" s="537"/>
      <c r="HF132" s="537"/>
      <c r="HG132" s="537"/>
      <c r="HH132" s="537"/>
      <c r="HI132" s="537"/>
      <c r="HJ132" s="537"/>
      <c r="HK132" s="537"/>
      <c r="HL132" s="537"/>
      <c r="HM132" s="537"/>
      <c r="HN132" s="537"/>
      <c r="HO132" s="537"/>
      <c r="HP132" s="537"/>
      <c r="HQ132" s="537"/>
      <c r="HR132" s="537"/>
      <c r="HS132" s="537"/>
      <c r="HT132" s="537"/>
      <c r="HU132" s="537"/>
      <c r="HV132" s="537"/>
      <c r="HW132" s="537"/>
      <c r="HX132" s="537"/>
      <c r="HY132" s="537"/>
      <c r="HZ132" s="537"/>
      <c r="IA132" s="537"/>
      <c r="IB132" s="537"/>
      <c r="IC132" s="537"/>
      <c r="ID132" s="537"/>
      <c r="IE132" s="537"/>
      <c r="IF132" s="537"/>
      <c r="IG132" s="537"/>
      <c r="IH132" s="537"/>
      <c r="II132" s="537"/>
      <c r="IJ132" s="537"/>
      <c r="IK132" s="537"/>
      <c r="IL132" s="537"/>
      <c r="IM132" s="537"/>
      <c r="IN132" s="537"/>
      <c r="IO132" s="537"/>
      <c r="IP132" s="537"/>
      <c r="IQ132" s="537"/>
      <c r="IR132" s="537"/>
    </row>
    <row r="133" spans="1:252" hidden="1">
      <c r="A133" s="537"/>
      <c r="B133" s="537"/>
      <c r="C133" s="537"/>
      <c r="D133" s="537"/>
      <c r="E133" s="537"/>
      <c r="F133" s="537"/>
      <c r="G133" s="537"/>
      <c r="H133" s="537"/>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c r="AJ133" s="537"/>
      <c r="AK133" s="537"/>
      <c r="AL133" s="537"/>
      <c r="AM133" s="537"/>
      <c r="AN133" s="537"/>
      <c r="AO133" s="537"/>
      <c r="AP133" s="537"/>
      <c r="AQ133" s="537"/>
      <c r="AR133" s="537"/>
      <c r="AS133" s="537"/>
      <c r="AT133" s="537"/>
      <c r="AU133" s="537"/>
      <c r="AV133" s="537"/>
      <c r="AW133" s="537"/>
      <c r="AX133" s="537"/>
      <c r="AY133" s="537"/>
      <c r="AZ133" s="537"/>
      <c r="BA133" s="537"/>
      <c r="BB133" s="537"/>
      <c r="BC133" s="537"/>
      <c r="BD133" s="537"/>
      <c r="BE133" s="537"/>
      <c r="BF133" s="537"/>
      <c r="BG133" s="537"/>
      <c r="BH133" s="537"/>
      <c r="BI133" s="537"/>
      <c r="BJ133" s="537"/>
      <c r="BK133" s="537"/>
      <c r="BL133" s="537"/>
      <c r="BM133" s="537"/>
      <c r="BN133" s="537"/>
      <c r="BO133" s="537"/>
      <c r="BP133" s="537"/>
      <c r="BQ133" s="537"/>
      <c r="BR133" s="537"/>
      <c r="BS133" s="537"/>
      <c r="BT133" s="537"/>
      <c r="BU133" s="537"/>
      <c r="BV133" s="537"/>
      <c r="BW133" s="537"/>
      <c r="BX133" s="537"/>
      <c r="BY133" s="537"/>
      <c r="BZ133" s="537"/>
      <c r="CA133" s="537"/>
      <c r="CB133" s="537"/>
      <c r="CC133" s="537"/>
      <c r="CD133" s="537"/>
      <c r="CE133" s="537"/>
      <c r="CF133" s="537"/>
      <c r="CG133" s="537"/>
      <c r="CH133" s="537"/>
      <c r="CI133" s="537"/>
      <c r="CJ133" s="537"/>
      <c r="CK133" s="537"/>
      <c r="CL133" s="537"/>
      <c r="CM133" s="537"/>
      <c r="CN133" s="537"/>
      <c r="CO133" s="537"/>
      <c r="CP133" s="537"/>
      <c r="CQ133" s="537"/>
      <c r="CR133" s="537"/>
      <c r="CS133" s="537"/>
      <c r="CT133" s="537"/>
      <c r="CU133" s="537"/>
      <c r="CV133" s="537"/>
      <c r="CW133" s="537"/>
      <c r="CX133" s="537"/>
      <c r="CY133" s="537"/>
      <c r="CZ133" s="537"/>
      <c r="DA133" s="537"/>
      <c r="DB133" s="537"/>
      <c r="DC133" s="537"/>
      <c r="DD133" s="537"/>
      <c r="DE133" s="537"/>
      <c r="DF133" s="537"/>
      <c r="DG133" s="537"/>
      <c r="DH133" s="537"/>
      <c r="DI133" s="537"/>
      <c r="DJ133" s="537"/>
      <c r="DK133" s="537"/>
      <c r="DL133" s="537"/>
      <c r="DM133" s="537"/>
      <c r="DN133" s="537"/>
      <c r="DO133" s="537"/>
      <c r="DP133" s="537"/>
      <c r="DQ133" s="537"/>
      <c r="DR133" s="537"/>
      <c r="DS133" s="537"/>
      <c r="DT133" s="537"/>
      <c r="DU133" s="537"/>
      <c r="DV133" s="537"/>
      <c r="DW133" s="537"/>
      <c r="DX133" s="537"/>
      <c r="DY133" s="537"/>
      <c r="DZ133" s="537"/>
      <c r="EA133" s="537"/>
      <c r="EB133" s="537"/>
      <c r="EC133" s="537"/>
      <c r="ED133" s="537"/>
      <c r="EE133" s="537"/>
      <c r="EF133" s="537"/>
      <c r="EG133" s="537"/>
      <c r="EH133" s="537"/>
      <c r="EI133" s="537"/>
      <c r="EJ133" s="537"/>
      <c r="EK133" s="537"/>
      <c r="EL133" s="537"/>
      <c r="EM133" s="537"/>
      <c r="EN133" s="537"/>
      <c r="EO133" s="537"/>
      <c r="EP133" s="537"/>
      <c r="EQ133" s="537"/>
      <c r="ER133" s="537"/>
      <c r="ES133" s="537"/>
      <c r="ET133" s="537"/>
      <c r="EU133" s="537"/>
      <c r="EV133" s="537"/>
      <c r="EW133" s="537"/>
      <c r="EX133" s="537"/>
      <c r="EY133" s="537"/>
      <c r="EZ133" s="537"/>
      <c r="FA133" s="537"/>
      <c r="FB133" s="537"/>
      <c r="FC133" s="537"/>
      <c r="FD133" s="537"/>
      <c r="FE133" s="537"/>
      <c r="FF133" s="537"/>
      <c r="FG133" s="537"/>
      <c r="FH133" s="537"/>
      <c r="FI133" s="537"/>
      <c r="FJ133" s="537"/>
      <c r="FK133" s="537"/>
      <c r="FL133" s="537"/>
      <c r="FM133" s="537"/>
      <c r="FN133" s="537"/>
      <c r="FO133" s="537"/>
      <c r="FP133" s="537"/>
      <c r="FQ133" s="537"/>
      <c r="FR133" s="537"/>
      <c r="FS133" s="537"/>
      <c r="FT133" s="537"/>
      <c r="FU133" s="537"/>
      <c r="FV133" s="537"/>
      <c r="FW133" s="537"/>
      <c r="FX133" s="537"/>
      <c r="FY133" s="537"/>
      <c r="FZ133" s="537"/>
      <c r="GA133" s="537"/>
      <c r="GB133" s="537"/>
      <c r="GC133" s="537"/>
      <c r="GD133" s="537"/>
      <c r="GE133" s="537"/>
      <c r="GF133" s="537"/>
      <c r="GG133" s="537"/>
      <c r="GH133" s="537"/>
      <c r="GI133" s="537"/>
      <c r="GJ133" s="537"/>
      <c r="GK133" s="537"/>
      <c r="GL133" s="537"/>
      <c r="GM133" s="537"/>
      <c r="GN133" s="537"/>
      <c r="GO133" s="537"/>
      <c r="GP133" s="537"/>
      <c r="GQ133" s="537"/>
      <c r="GR133" s="537"/>
      <c r="GS133" s="537"/>
      <c r="GT133" s="537"/>
      <c r="GU133" s="537"/>
      <c r="GV133" s="537"/>
      <c r="GW133" s="537"/>
      <c r="GX133" s="537"/>
      <c r="GY133" s="537"/>
      <c r="GZ133" s="537"/>
      <c r="HA133" s="537"/>
      <c r="HB133" s="537"/>
      <c r="HC133" s="537"/>
      <c r="HD133" s="537"/>
      <c r="HE133" s="537"/>
      <c r="HF133" s="537"/>
      <c r="HG133" s="537"/>
      <c r="HH133" s="537"/>
      <c r="HI133" s="537"/>
      <c r="HJ133" s="537"/>
      <c r="HK133" s="537"/>
      <c r="HL133" s="537"/>
      <c r="HM133" s="537"/>
      <c r="HN133" s="537"/>
      <c r="HO133" s="537"/>
      <c r="HP133" s="537"/>
      <c r="HQ133" s="537"/>
      <c r="HR133" s="537"/>
      <c r="HS133" s="537"/>
      <c r="HT133" s="537"/>
      <c r="HU133" s="537"/>
      <c r="HV133" s="537"/>
      <c r="HW133" s="537"/>
      <c r="HX133" s="537"/>
      <c r="HY133" s="537"/>
      <c r="HZ133" s="537"/>
      <c r="IA133" s="537"/>
      <c r="IB133" s="537"/>
      <c r="IC133" s="537"/>
      <c r="ID133" s="537"/>
      <c r="IE133" s="537"/>
      <c r="IF133" s="537"/>
      <c r="IG133" s="537"/>
      <c r="IH133" s="537"/>
      <c r="II133" s="537"/>
      <c r="IJ133" s="537"/>
      <c r="IK133" s="537"/>
      <c r="IL133" s="537"/>
      <c r="IM133" s="537"/>
      <c r="IN133" s="537"/>
      <c r="IO133" s="537"/>
      <c r="IP133" s="537"/>
      <c r="IQ133" s="537"/>
      <c r="IR133" s="537"/>
    </row>
    <row r="134" spans="1:252" hidden="1">
      <c r="A134" s="537"/>
      <c r="B134" s="537"/>
      <c r="C134" s="537"/>
      <c r="D134" s="537"/>
      <c r="E134" s="537"/>
      <c r="F134" s="537"/>
      <c r="G134" s="537"/>
      <c r="H134" s="537"/>
      <c r="I134" s="537"/>
      <c r="J134" s="537"/>
      <c r="K134" s="537"/>
      <c r="L134" s="537"/>
      <c r="M134" s="537"/>
      <c r="N134" s="537"/>
      <c r="O134" s="537"/>
      <c r="P134" s="537"/>
      <c r="Q134" s="537"/>
      <c r="R134" s="537"/>
      <c r="S134" s="537"/>
      <c r="T134" s="537"/>
      <c r="U134" s="537"/>
      <c r="V134" s="537"/>
      <c r="W134" s="537"/>
      <c r="X134" s="537"/>
      <c r="Y134" s="537"/>
      <c r="Z134" s="537"/>
      <c r="AA134" s="537"/>
      <c r="AB134" s="537"/>
      <c r="AC134" s="537"/>
      <c r="AD134" s="537"/>
      <c r="AE134" s="537"/>
      <c r="AF134" s="537"/>
      <c r="AG134" s="537"/>
      <c r="AH134" s="537"/>
      <c r="AI134" s="537"/>
      <c r="AJ134" s="537"/>
      <c r="AK134" s="537"/>
      <c r="AL134" s="537"/>
      <c r="AM134" s="537"/>
      <c r="AN134" s="537"/>
      <c r="AO134" s="537"/>
      <c r="AP134" s="537"/>
      <c r="AQ134" s="537"/>
      <c r="AR134" s="537"/>
      <c r="AS134" s="537"/>
      <c r="AT134" s="537"/>
      <c r="AU134" s="537"/>
      <c r="AV134" s="537"/>
      <c r="AW134" s="537"/>
      <c r="AX134" s="537"/>
      <c r="AY134" s="537"/>
      <c r="AZ134" s="537"/>
      <c r="BA134" s="537"/>
      <c r="BB134" s="537"/>
      <c r="BC134" s="537"/>
      <c r="BD134" s="537"/>
      <c r="BE134" s="537"/>
      <c r="BF134" s="537"/>
      <c r="BG134" s="537"/>
      <c r="BH134" s="537"/>
      <c r="BI134" s="537"/>
      <c r="BJ134" s="537"/>
      <c r="BK134" s="537"/>
      <c r="BL134" s="537"/>
      <c r="BM134" s="537"/>
      <c r="BN134" s="537"/>
      <c r="BO134" s="537"/>
      <c r="BP134" s="537"/>
      <c r="BQ134" s="537"/>
      <c r="BR134" s="537"/>
      <c r="BS134" s="537"/>
      <c r="BT134" s="537"/>
      <c r="BU134" s="537"/>
      <c r="BV134" s="537"/>
      <c r="BW134" s="537"/>
      <c r="BX134" s="537"/>
      <c r="BY134" s="537"/>
      <c r="BZ134" s="537"/>
      <c r="CA134" s="537"/>
      <c r="CB134" s="537"/>
      <c r="CC134" s="537"/>
      <c r="CD134" s="537"/>
      <c r="CE134" s="537"/>
      <c r="CF134" s="537"/>
      <c r="CG134" s="537"/>
      <c r="CH134" s="537"/>
      <c r="CI134" s="537"/>
      <c r="CJ134" s="537"/>
      <c r="CK134" s="537"/>
      <c r="CL134" s="537"/>
      <c r="CM134" s="537"/>
      <c r="CN134" s="537"/>
      <c r="CO134" s="537"/>
      <c r="CP134" s="537"/>
      <c r="CQ134" s="537"/>
      <c r="CR134" s="537"/>
      <c r="CS134" s="537"/>
      <c r="CT134" s="537"/>
      <c r="CU134" s="537"/>
      <c r="CV134" s="537"/>
      <c r="CW134" s="537"/>
      <c r="CX134" s="537"/>
      <c r="CY134" s="537"/>
      <c r="CZ134" s="537"/>
      <c r="DA134" s="537"/>
      <c r="DB134" s="537"/>
      <c r="DC134" s="537"/>
      <c r="DD134" s="537"/>
      <c r="DE134" s="537"/>
      <c r="DF134" s="537"/>
      <c r="DG134" s="537"/>
      <c r="DH134" s="537"/>
      <c r="DI134" s="537"/>
      <c r="DJ134" s="537"/>
      <c r="DK134" s="537"/>
      <c r="DL134" s="537"/>
      <c r="DM134" s="537"/>
      <c r="DN134" s="537"/>
      <c r="DO134" s="537"/>
      <c r="DP134" s="537"/>
      <c r="DQ134" s="537"/>
      <c r="DR134" s="537"/>
      <c r="DS134" s="537"/>
      <c r="DT134" s="537"/>
      <c r="DU134" s="537"/>
      <c r="DV134" s="537"/>
      <c r="DW134" s="537"/>
      <c r="DX134" s="537"/>
      <c r="DY134" s="537"/>
      <c r="DZ134" s="537"/>
      <c r="EA134" s="537"/>
      <c r="EB134" s="537"/>
      <c r="EC134" s="537"/>
      <c r="ED134" s="537"/>
      <c r="EE134" s="537"/>
      <c r="EF134" s="537"/>
      <c r="EG134" s="537"/>
      <c r="EH134" s="537"/>
      <c r="EI134" s="537"/>
      <c r="EJ134" s="537"/>
      <c r="EK134" s="537"/>
      <c r="EL134" s="537"/>
      <c r="EM134" s="537"/>
      <c r="EN134" s="537"/>
      <c r="EO134" s="537"/>
      <c r="EP134" s="537"/>
      <c r="EQ134" s="537"/>
      <c r="ER134" s="537"/>
      <c r="ES134" s="537"/>
      <c r="ET134" s="537"/>
      <c r="EU134" s="537"/>
      <c r="EV134" s="537"/>
      <c r="EW134" s="537"/>
      <c r="EX134" s="537"/>
      <c r="EY134" s="537"/>
      <c r="EZ134" s="537"/>
      <c r="FA134" s="537"/>
      <c r="FB134" s="537"/>
      <c r="FC134" s="537"/>
      <c r="FD134" s="537"/>
      <c r="FE134" s="537"/>
      <c r="FF134" s="537"/>
      <c r="FG134" s="537"/>
      <c r="FH134" s="537"/>
      <c r="FI134" s="537"/>
      <c r="FJ134" s="537"/>
      <c r="FK134" s="537"/>
      <c r="FL134" s="537"/>
      <c r="FM134" s="537"/>
      <c r="FN134" s="537"/>
      <c r="FO134" s="537"/>
      <c r="FP134" s="537"/>
      <c r="FQ134" s="537"/>
      <c r="FR134" s="537"/>
      <c r="FS134" s="537"/>
      <c r="FT134" s="537"/>
      <c r="FU134" s="537"/>
      <c r="FV134" s="537"/>
      <c r="FW134" s="537"/>
      <c r="FX134" s="537"/>
      <c r="FY134" s="537"/>
      <c r="FZ134" s="537"/>
      <c r="GA134" s="537"/>
      <c r="GB134" s="537"/>
      <c r="GC134" s="537"/>
      <c r="GD134" s="537"/>
      <c r="GE134" s="537"/>
      <c r="GF134" s="537"/>
      <c r="GG134" s="537"/>
      <c r="GH134" s="537"/>
      <c r="GI134" s="537"/>
      <c r="GJ134" s="537"/>
      <c r="GK134" s="537"/>
      <c r="GL134" s="537"/>
      <c r="GM134" s="537"/>
      <c r="GN134" s="537"/>
      <c r="GO134" s="537"/>
      <c r="GP134" s="537"/>
      <c r="GQ134" s="537"/>
      <c r="GR134" s="537"/>
      <c r="GS134" s="537"/>
      <c r="GT134" s="537"/>
      <c r="GU134" s="537"/>
      <c r="GV134" s="537"/>
      <c r="GW134" s="537"/>
      <c r="GX134" s="537"/>
      <c r="GY134" s="537"/>
      <c r="GZ134" s="537"/>
      <c r="HA134" s="537"/>
      <c r="HB134" s="537"/>
      <c r="HC134" s="537"/>
      <c r="HD134" s="537"/>
      <c r="HE134" s="537"/>
      <c r="HF134" s="537"/>
      <c r="HG134" s="537"/>
      <c r="HH134" s="537"/>
      <c r="HI134" s="537"/>
      <c r="HJ134" s="537"/>
      <c r="HK134" s="537"/>
      <c r="HL134" s="537"/>
      <c r="HM134" s="537"/>
      <c r="HN134" s="537"/>
      <c r="HO134" s="537"/>
      <c r="HP134" s="537"/>
      <c r="HQ134" s="537"/>
      <c r="HR134" s="537"/>
      <c r="HS134" s="537"/>
      <c r="HT134" s="537"/>
      <c r="HU134" s="537"/>
      <c r="HV134" s="537"/>
      <c r="HW134" s="537"/>
      <c r="HX134" s="537"/>
      <c r="HY134" s="537"/>
      <c r="HZ134" s="537"/>
      <c r="IA134" s="537"/>
      <c r="IB134" s="537"/>
      <c r="IC134" s="537"/>
      <c r="ID134" s="537"/>
      <c r="IE134" s="537"/>
      <c r="IF134" s="537"/>
      <c r="IG134" s="537"/>
      <c r="IH134" s="537"/>
      <c r="II134" s="537"/>
      <c r="IJ134" s="537"/>
      <c r="IK134" s="537"/>
      <c r="IL134" s="537"/>
      <c r="IM134" s="537"/>
      <c r="IN134" s="537"/>
      <c r="IO134" s="537"/>
      <c r="IP134" s="537"/>
      <c r="IQ134" s="537"/>
      <c r="IR134" s="537"/>
    </row>
    <row r="135" spans="1:252" hidden="1">
      <c r="A135" s="537"/>
      <c r="B135" s="537"/>
      <c r="C135" s="537"/>
      <c r="D135" s="537"/>
      <c r="E135" s="537"/>
      <c r="F135" s="537"/>
      <c r="G135" s="537"/>
      <c r="H135" s="537"/>
      <c r="I135" s="537"/>
      <c r="J135" s="537"/>
      <c r="K135" s="537"/>
      <c r="L135" s="537"/>
      <c r="M135" s="537"/>
      <c r="N135" s="537"/>
      <c r="O135" s="537"/>
      <c r="P135" s="537"/>
      <c r="Q135" s="537"/>
      <c r="R135" s="537"/>
      <c r="S135" s="537"/>
      <c r="T135" s="537"/>
      <c r="U135" s="537"/>
      <c r="V135" s="537"/>
      <c r="W135" s="537"/>
      <c r="X135" s="537"/>
      <c r="Y135" s="537"/>
      <c r="Z135" s="537"/>
      <c r="AA135" s="537"/>
      <c r="AB135" s="537"/>
      <c r="AC135" s="537"/>
      <c r="AD135" s="537"/>
      <c r="AE135" s="537"/>
      <c r="AF135" s="537"/>
      <c r="AG135" s="537"/>
      <c r="AH135" s="537"/>
      <c r="AI135" s="537"/>
      <c r="AJ135" s="537"/>
      <c r="AK135" s="537"/>
      <c r="AL135" s="537"/>
      <c r="AM135" s="537"/>
      <c r="AN135" s="537"/>
      <c r="AO135" s="537"/>
      <c r="AP135" s="537"/>
      <c r="AQ135" s="537"/>
      <c r="AR135" s="537"/>
      <c r="AS135" s="537"/>
      <c r="AT135" s="537"/>
      <c r="AU135" s="537"/>
      <c r="AV135" s="537"/>
      <c r="AW135" s="537"/>
      <c r="AX135" s="537"/>
      <c r="AY135" s="537"/>
      <c r="AZ135" s="537"/>
      <c r="BA135" s="537"/>
      <c r="BB135" s="537"/>
      <c r="BC135" s="537"/>
      <c r="BD135" s="537"/>
      <c r="BE135" s="537"/>
      <c r="BF135" s="537"/>
      <c r="BG135" s="537"/>
      <c r="BH135" s="537"/>
      <c r="BI135" s="537"/>
      <c r="BJ135" s="537"/>
      <c r="BK135" s="537"/>
      <c r="BL135" s="537"/>
      <c r="BM135" s="537"/>
      <c r="BN135" s="537"/>
      <c r="BO135" s="537"/>
      <c r="BP135" s="537"/>
      <c r="BQ135" s="537"/>
      <c r="BR135" s="537"/>
      <c r="BS135" s="537"/>
      <c r="BT135" s="537"/>
      <c r="BU135" s="537"/>
      <c r="BV135" s="537"/>
      <c r="BW135" s="537"/>
      <c r="BX135" s="537"/>
      <c r="BY135" s="537"/>
      <c r="BZ135" s="537"/>
      <c r="CA135" s="537"/>
      <c r="CB135" s="537"/>
      <c r="CC135" s="537"/>
      <c r="CD135" s="537"/>
      <c r="CE135" s="537"/>
      <c r="CF135" s="537"/>
      <c r="CG135" s="537"/>
      <c r="CH135" s="537"/>
      <c r="CI135" s="537"/>
      <c r="CJ135" s="537"/>
      <c r="CK135" s="537"/>
      <c r="CL135" s="537"/>
      <c r="CM135" s="537"/>
      <c r="CN135" s="537"/>
      <c r="CO135" s="537"/>
      <c r="CP135" s="537"/>
      <c r="CQ135" s="537"/>
      <c r="CR135" s="537"/>
      <c r="CS135" s="537"/>
      <c r="CT135" s="537"/>
      <c r="CU135" s="537"/>
      <c r="CV135" s="537"/>
      <c r="CW135" s="537"/>
      <c r="CX135" s="537"/>
      <c r="CY135" s="537"/>
      <c r="CZ135" s="537"/>
      <c r="DA135" s="537"/>
      <c r="DB135" s="537"/>
      <c r="DC135" s="537"/>
      <c r="DD135" s="537"/>
      <c r="DE135" s="537"/>
      <c r="DF135" s="537"/>
      <c r="DG135" s="537"/>
      <c r="DH135" s="537"/>
      <c r="DI135" s="537"/>
      <c r="DJ135" s="537"/>
      <c r="DK135" s="537"/>
      <c r="DL135" s="537"/>
      <c r="DM135" s="537"/>
      <c r="DN135" s="537"/>
      <c r="DO135" s="537"/>
      <c r="DP135" s="537"/>
      <c r="DQ135" s="537"/>
      <c r="DR135" s="537"/>
      <c r="DS135" s="537"/>
      <c r="DT135" s="537"/>
      <c r="DU135" s="537"/>
      <c r="DV135" s="537"/>
      <c r="DW135" s="537"/>
      <c r="DX135" s="537"/>
      <c r="DY135" s="537"/>
      <c r="DZ135" s="537"/>
      <c r="EA135" s="537"/>
      <c r="EB135" s="537"/>
      <c r="EC135" s="537"/>
      <c r="ED135" s="537"/>
      <c r="EE135" s="537"/>
      <c r="EF135" s="537"/>
      <c r="EG135" s="537"/>
      <c r="EH135" s="537"/>
      <c r="EI135" s="537"/>
      <c r="EJ135" s="537"/>
      <c r="EK135" s="537"/>
      <c r="EL135" s="537"/>
      <c r="EM135" s="537"/>
      <c r="EN135" s="537"/>
      <c r="EO135" s="537"/>
      <c r="EP135" s="537"/>
      <c r="EQ135" s="537"/>
      <c r="ER135" s="537"/>
      <c r="ES135" s="537"/>
      <c r="ET135" s="537"/>
      <c r="EU135" s="537"/>
      <c r="EV135" s="537"/>
      <c r="EW135" s="537"/>
      <c r="EX135" s="537"/>
      <c r="EY135" s="537"/>
      <c r="EZ135" s="537"/>
      <c r="FA135" s="537"/>
      <c r="FB135" s="537"/>
      <c r="FC135" s="537"/>
      <c r="FD135" s="537"/>
      <c r="FE135" s="537"/>
      <c r="FF135" s="537"/>
      <c r="FG135" s="537"/>
      <c r="FH135" s="537"/>
      <c r="FI135" s="537"/>
      <c r="FJ135" s="537"/>
      <c r="FK135" s="537"/>
      <c r="FL135" s="537"/>
      <c r="FM135" s="537"/>
      <c r="FN135" s="537"/>
      <c r="FO135" s="537"/>
      <c r="FP135" s="537"/>
      <c r="FQ135" s="537"/>
      <c r="FR135" s="537"/>
      <c r="FS135" s="537"/>
      <c r="FT135" s="537"/>
      <c r="FU135" s="537"/>
      <c r="FV135" s="537"/>
      <c r="FW135" s="537"/>
      <c r="FX135" s="537"/>
      <c r="FY135" s="537"/>
      <c r="FZ135" s="537"/>
      <c r="GA135" s="537"/>
      <c r="GB135" s="537"/>
      <c r="GC135" s="537"/>
      <c r="GD135" s="537"/>
      <c r="GE135" s="537"/>
      <c r="GF135" s="537"/>
      <c r="GG135" s="537"/>
      <c r="GH135" s="537"/>
      <c r="GI135" s="537"/>
      <c r="GJ135" s="537"/>
      <c r="GK135" s="537"/>
      <c r="GL135" s="537"/>
      <c r="GM135" s="537"/>
      <c r="GN135" s="537"/>
      <c r="GO135" s="537"/>
      <c r="GP135" s="537"/>
      <c r="GQ135" s="537"/>
      <c r="GR135" s="537"/>
      <c r="GS135" s="537"/>
      <c r="GT135" s="537"/>
      <c r="GU135" s="537"/>
      <c r="GV135" s="537"/>
      <c r="GW135" s="537"/>
      <c r="GX135" s="537"/>
      <c r="GY135" s="537"/>
      <c r="GZ135" s="537"/>
      <c r="HA135" s="537"/>
      <c r="HB135" s="537"/>
      <c r="HC135" s="537"/>
      <c r="HD135" s="537"/>
      <c r="HE135" s="537"/>
      <c r="HF135" s="537"/>
      <c r="HG135" s="537"/>
      <c r="HH135" s="537"/>
      <c r="HI135" s="537"/>
      <c r="HJ135" s="537"/>
      <c r="HK135" s="537"/>
      <c r="HL135" s="537"/>
      <c r="HM135" s="537"/>
      <c r="HN135" s="537"/>
      <c r="HO135" s="537"/>
      <c r="HP135" s="537"/>
      <c r="HQ135" s="537"/>
      <c r="HR135" s="537"/>
      <c r="HS135" s="537"/>
      <c r="HT135" s="537"/>
      <c r="HU135" s="537"/>
      <c r="HV135" s="537"/>
      <c r="HW135" s="537"/>
      <c r="HX135" s="537"/>
      <c r="HY135" s="537"/>
      <c r="HZ135" s="537"/>
      <c r="IA135" s="537"/>
      <c r="IB135" s="537"/>
      <c r="IC135" s="537"/>
      <c r="ID135" s="537"/>
      <c r="IE135" s="537"/>
      <c r="IF135" s="537"/>
      <c r="IG135" s="537"/>
      <c r="IH135" s="537"/>
      <c r="II135" s="537"/>
      <c r="IJ135" s="537"/>
      <c r="IK135" s="537"/>
      <c r="IL135" s="537"/>
      <c r="IM135" s="537"/>
      <c r="IN135" s="537"/>
      <c r="IO135" s="537"/>
      <c r="IP135" s="537"/>
      <c r="IQ135" s="537"/>
      <c r="IR135" s="537"/>
    </row>
    <row r="136" spans="1:252" hidden="1">
      <c r="A136" s="537"/>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7"/>
      <c r="AY136" s="537"/>
      <c r="AZ136" s="537"/>
      <c r="BA136" s="537"/>
      <c r="BB136" s="537"/>
      <c r="BC136" s="537"/>
      <c r="BD136" s="537"/>
      <c r="BE136" s="537"/>
      <c r="BF136" s="537"/>
      <c r="BG136" s="537"/>
      <c r="BH136" s="537"/>
      <c r="BI136" s="537"/>
      <c r="BJ136" s="537"/>
      <c r="BK136" s="537"/>
      <c r="BL136" s="537"/>
      <c r="BM136" s="537"/>
      <c r="BN136" s="537"/>
      <c r="BO136" s="537"/>
      <c r="BP136" s="537"/>
      <c r="BQ136" s="537"/>
      <c r="BR136" s="537"/>
      <c r="BS136" s="537"/>
      <c r="BT136" s="537"/>
      <c r="BU136" s="537"/>
      <c r="BV136" s="537"/>
      <c r="BW136" s="537"/>
      <c r="BX136" s="537"/>
      <c r="BY136" s="537"/>
      <c r="BZ136" s="537"/>
      <c r="CA136" s="537"/>
      <c r="CB136" s="537"/>
      <c r="CC136" s="537"/>
      <c r="CD136" s="537"/>
      <c r="CE136" s="537"/>
      <c r="CF136" s="537"/>
      <c r="CG136" s="537"/>
      <c r="CH136" s="537"/>
      <c r="CI136" s="537"/>
      <c r="CJ136" s="537"/>
      <c r="CK136" s="537"/>
      <c r="CL136" s="537"/>
      <c r="CM136" s="537"/>
      <c r="CN136" s="537"/>
      <c r="CO136" s="537"/>
      <c r="CP136" s="537"/>
      <c r="CQ136" s="537"/>
      <c r="CR136" s="537"/>
      <c r="CS136" s="537"/>
      <c r="CT136" s="537"/>
      <c r="CU136" s="537"/>
      <c r="CV136" s="537"/>
      <c r="CW136" s="537"/>
      <c r="CX136" s="537"/>
      <c r="CY136" s="537"/>
      <c r="CZ136" s="537"/>
      <c r="DA136" s="537"/>
      <c r="DB136" s="537"/>
      <c r="DC136" s="537"/>
      <c r="DD136" s="537"/>
      <c r="DE136" s="537"/>
      <c r="DF136" s="537"/>
      <c r="DG136" s="537"/>
      <c r="DH136" s="537"/>
      <c r="DI136" s="537"/>
      <c r="DJ136" s="537"/>
      <c r="DK136" s="537"/>
      <c r="DL136" s="537"/>
      <c r="DM136" s="537"/>
      <c r="DN136" s="537"/>
      <c r="DO136" s="537"/>
      <c r="DP136" s="537"/>
      <c r="DQ136" s="537"/>
      <c r="DR136" s="537"/>
      <c r="DS136" s="537"/>
      <c r="DT136" s="537"/>
      <c r="DU136" s="537"/>
      <c r="DV136" s="537"/>
      <c r="DW136" s="537"/>
      <c r="DX136" s="537"/>
      <c r="DY136" s="537"/>
      <c r="DZ136" s="537"/>
      <c r="EA136" s="537"/>
      <c r="EB136" s="537"/>
      <c r="EC136" s="537"/>
      <c r="ED136" s="537"/>
      <c r="EE136" s="537"/>
      <c r="EF136" s="537"/>
      <c r="EG136" s="537"/>
      <c r="EH136" s="537"/>
      <c r="EI136" s="537"/>
      <c r="EJ136" s="537"/>
      <c r="EK136" s="537"/>
      <c r="EL136" s="537"/>
      <c r="EM136" s="537"/>
      <c r="EN136" s="537"/>
      <c r="EO136" s="537"/>
      <c r="EP136" s="537"/>
      <c r="EQ136" s="537"/>
      <c r="ER136" s="537"/>
      <c r="ES136" s="537"/>
      <c r="ET136" s="537"/>
      <c r="EU136" s="537"/>
      <c r="EV136" s="537"/>
      <c r="EW136" s="537"/>
      <c r="EX136" s="537"/>
      <c r="EY136" s="537"/>
      <c r="EZ136" s="537"/>
      <c r="FA136" s="537"/>
      <c r="FB136" s="537"/>
      <c r="FC136" s="537"/>
      <c r="FD136" s="537"/>
      <c r="FE136" s="537"/>
      <c r="FF136" s="537"/>
      <c r="FG136" s="537"/>
      <c r="FH136" s="537"/>
      <c r="FI136" s="537"/>
      <c r="FJ136" s="537"/>
      <c r="FK136" s="537"/>
      <c r="FL136" s="537"/>
      <c r="FM136" s="537"/>
      <c r="FN136" s="537"/>
      <c r="FO136" s="537"/>
      <c r="FP136" s="537"/>
      <c r="FQ136" s="537"/>
      <c r="FR136" s="537"/>
      <c r="FS136" s="537"/>
      <c r="FT136" s="537"/>
      <c r="FU136" s="537"/>
      <c r="FV136" s="537"/>
      <c r="FW136" s="537"/>
      <c r="FX136" s="537"/>
      <c r="FY136" s="537"/>
      <c r="FZ136" s="537"/>
      <c r="GA136" s="537"/>
      <c r="GB136" s="537"/>
      <c r="GC136" s="537"/>
      <c r="GD136" s="537"/>
      <c r="GE136" s="537"/>
      <c r="GF136" s="537"/>
      <c r="GG136" s="537"/>
      <c r="GH136" s="537"/>
      <c r="GI136" s="537"/>
      <c r="GJ136" s="537"/>
      <c r="GK136" s="537"/>
      <c r="GL136" s="537"/>
      <c r="GM136" s="537"/>
      <c r="GN136" s="537"/>
      <c r="GO136" s="537"/>
      <c r="GP136" s="537"/>
      <c r="GQ136" s="537"/>
      <c r="GR136" s="537"/>
      <c r="GS136" s="537"/>
      <c r="GT136" s="537"/>
      <c r="GU136" s="537"/>
      <c r="GV136" s="537"/>
      <c r="GW136" s="537"/>
      <c r="GX136" s="537"/>
      <c r="GY136" s="537"/>
      <c r="GZ136" s="537"/>
      <c r="HA136" s="537"/>
      <c r="HB136" s="537"/>
      <c r="HC136" s="537"/>
      <c r="HD136" s="537"/>
      <c r="HE136" s="537"/>
      <c r="HF136" s="537"/>
      <c r="HG136" s="537"/>
      <c r="HH136" s="537"/>
      <c r="HI136" s="537"/>
      <c r="HJ136" s="537"/>
      <c r="HK136" s="537"/>
      <c r="HL136" s="537"/>
      <c r="HM136" s="537"/>
      <c r="HN136" s="537"/>
      <c r="HO136" s="537"/>
      <c r="HP136" s="537"/>
      <c r="HQ136" s="537"/>
      <c r="HR136" s="537"/>
      <c r="HS136" s="537"/>
      <c r="HT136" s="537"/>
      <c r="HU136" s="537"/>
      <c r="HV136" s="537"/>
      <c r="HW136" s="537"/>
      <c r="HX136" s="537"/>
      <c r="HY136" s="537"/>
      <c r="HZ136" s="537"/>
      <c r="IA136" s="537"/>
      <c r="IB136" s="537"/>
      <c r="IC136" s="537"/>
      <c r="ID136" s="537"/>
      <c r="IE136" s="537"/>
      <c r="IF136" s="537"/>
      <c r="IG136" s="537"/>
      <c r="IH136" s="537"/>
      <c r="II136" s="537"/>
      <c r="IJ136" s="537"/>
      <c r="IK136" s="537"/>
      <c r="IL136" s="537"/>
      <c r="IM136" s="537"/>
      <c r="IN136" s="537"/>
      <c r="IO136" s="537"/>
      <c r="IP136" s="537"/>
      <c r="IQ136" s="537"/>
      <c r="IR136" s="537"/>
    </row>
    <row r="137" spans="1:252" hidden="1">
      <c r="A137" s="537"/>
      <c r="B137" s="537"/>
      <c r="C137" s="537"/>
      <c r="D137" s="537"/>
      <c r="E137" s="537"/>
      <c r="F137" s="537"/>
      <c r="G137" s="537"/>
      <c r="H137" s="537"/>
      <c r="I137" s="537"/>
      <c r="J137" s="537"/>
      <c r="K137" s="537"/>
      <c r="L137" s="537"/>
      <c r="M137" s="537"/>
      <c r="N137" s="537"/>
      <c r="O137" s="537"/>
      <c r="P137" s="537"/>
      <c r="Q137" s="537"/>
      <c r="R137" s="537"/>
      <c r="S137" s="537"/>
      <c r="T137" s="537"/>
      <c r="U137" s="537"/>
      <c r="V137" s="537"/>
      <c r="W137" s="537"/>
      <c r="X137" s="537"/>
      <c r="Y137" s="537"/>
      <c r="Z137" s="537"/>
      <c r="AA137" s="537"/>
      <c r="AB137" s="537"/>
      <c r="AC137" s="537"/>
      <c r="AD137" s="537"/>
      <c r="AE137" s="537"/>
      <c r="AF137" s="537"/>
      <c r="AG137" s="537"/>
      <c r="AH137" s="537"/>
      <c r="AI137" s="537"/>
      <c r="AJ137" s="537"/>
      <c r="AK137" s="537"/>
      <c r="AL137" s="537"/>
      <c r="AM137" s="537"/>
      <c r="AN137" s="537"/>
      <c r="AO137" s="537"/>
      <c r="AP137" s="537"/>
      <c r="AQ137" s="537"/>
      <c r="AR137" s="537"/>
      <c r="AS137" s="537"/>
      <c r="AT137" s="537"/>
      <c r="AU137" s="537"/>
      <c r="AV137" s="537"/>
      <c r="AW137" s="537"/>
      <c r="AX137" s="537"/>
      <c r="AY137" s="537"/>
      <c r="AZ137" s="537"/>
      <c r="BA137" s="537"/>
      <c r="BB137" s="537"/>
      <c r="BC137" s="537"/>
      <c r="BD137" s="537"/>
      <c r="BE137" s="537"/>
      <c r="BF137" s="537"/>
      <c r="BG137" s="537"/>
      <c r="BH137" s="537"/>
      <c r="BI137" s="537"/>
      <c r="BJ137" s="537"/>
      <c r="BK137" s="537"/>
      <c r="BL137" s="537"/>
      <c r="BM137" s="537"/>
      <c r="BN137" s="537"/>
      <c r="BO137" s="537"/>
      <c r="BP137" s="537"/>
      <c r="BQ137" s="537"/>
      <c r="BR137" s="537"/>
      <c r="BS137" s="537"/>
      <c r="BT137" s="537"/>
      <c r="BU137" s="537"/>
      <c r="BV137" s="537"/>
      <c r="BW137" s="537"/>
      <c r="BX137" s="537"/>
      <c r="BY137" s="537"/>
      <c r="BZ137" s="537"/>
      <c r="CA137" s="537"/>
      <c r="CB137" s="537"/>
      <c r="CC137" s="537"/>
      <c r="CD137" s="537"/>
      <c r="CE137" s="537"/>
      <c r="CF137" s="537"/>
      <c r="CG137" s="537"/>
      <c r="CH137" s="537"/>
      <c r="CI137" s="537"/>
      <c r="CJ137" s="537"/>
      <c r="CK137" s="537"/>
      <c r="CL137" s="537"/>
      <c r="CM137" s="537"/>
      <c r="CN137" s="537"/>
      <c r="CO137" s="537"/>
      <c r="CP137" s="537"/>
      <c r="CQ137" s="537"/>
      <c r="CR137" s="537"/>
      <c r="CS137" s="537"/>
      <c r="CT137" s="537"/>
      <c r="CU137" s="537"/>
      <c r="CV137" s="537"/>
      <c r="CW137" s="537"/>
      <c r="CX137" s="537"/>
      <c r="CY137" s="537"/>
      <c r="CZ137" s="537"/>
      <c r="DA137" s="537"/>
      <c r="DB137" s="537"/>
      <c r="DC137" s="537"/>
      <c r="DD137" s="537"/>
      <c r="DE137" s="537"/>
      <c r="DF137" s="537"/>
      <c r="DG137" s="537"/>
      <c r="DH137" s="537"/>
      <c r="DI137" s="537"/>
      <c r="DJ137" s="537"/>
      <c r="DK137" s="537"/>
      <c r="DL137" s="537"/>
      <c r="DM137" s="537"/>
      <c r="DN137" s="537"/>
      <c r="DO137" s="537"/>
      <c r="DP137" s="537"/>
      <c r="DQ137" s="537"/>
      <c r="DR137" s="537"/>
      <c r="DS137" s="537"/>
      <c r="DT137" s="537"/>
      <c r="DU137" s="537"/>
      <c r="DV137" s="537"/>
      <c r="DW137" s="537"/>
      <c r="DX137" s="537"/>
      <c r="DY137" s="537"/>
      <c r="DZ137" s="537"/>
      <c r="EA137" s="537"/>
      <c r="EB137" s="537"/>
      <c r="EC137" s="537"/>
      <c r="ED137" s="537"/>
      <c r="EE137" s="537"/>
      <c r="EF137" s="537"/>
      <c r="EG137" s="537"/>
      <c r="EH137" s="537"/>
      <c r="EI137" s="537"/>
      <c r="EJ137" s="537"/>
      <c r="EK137" s="537"/>
      <c r="EL137" s="537"/>
      <c r="EM137" s="537"/>
      <c r="EN137" s="537"/>
      <c r="EO137" s="537"/>
      <c r="EP137" s="537"/>
      <c r="EQ137" s="537"/>
      <c r="ER137" s="537"/>
      <c r="ES137" s="537"/>
      <c r="ET137" s="537"/>
      <c r="EU137" s="537"/>
      <c r="EV137" s="537"/>
      <c r="EW137" s="537"/>
      <c r="EX137" s="537"/>
      <c r="EY137" s="537"/>
      <c r="EZ137" s="537"/>
      <c r="FA137" s="537"/>
      <c r="FB137" s="537"/>
      <c r="FC137" s="537"/>
      <c r="FD137" s="537"/>
      <c r="FE137" s="537"/>
      <c r="FF137" s="537"/>
      <c r="FG137" s="537"/>
      <c r="FH137" s="537"/>
      <c r="FI137" s="537"/>
      <c r="FJ137" s="537"/>
      <c r="FK137" s="537"/>
      <c r="FL137" s="537"/>
      <c r="FM137" s="537"/>
      <c r="FN137" s="537"/>
      <c r="FO137" s="537"/>
      <c r="FP137" s="537"/>
      <c r="FQ137" s="537"/>
      <c r="FR137" s="537"/>
      <c r="FS137" s="537"/>
      <c r="FT137" s="537"/>
      <c r="FU137" s="537"/>
      <c r="FV137" s="537"/>
      <c r="FW137" s="537"/>
      <c r="FX137" s="537"/>
      <c r="FY137" s="537"/>
      <c r="FZ137" s="537"/>
      <c r="GA137" s="537"/>
      <c r="GB137" s="537"/>
      <c r="GC137" s="537"/>
      <c r="GD137" s="537"/>
      <c r="GE137" s="537"/>
      <c r="GF137" s="537"/>
      <c r="GG137" s="537"/>
      <c r="GH137" s="537"/>
      <c r="GI137" s="537"/>
      <c r="GJ137" s="537"/>
      <c r="GK137" s="537"/>
      <c r="GL137" s="537"/>
      <c r="GM137" s="537"/>
      <c r="GN137" s="537"/>
      <c r="GO137" s="537"/>
      <c r="GP137" s="537"/>
      <c r="GQ137" s="537"/>
      <c r="GR137" s="537"/>
      <c r="GS137" s="537"/>
      <c r="GT137" s="537"/>
      <c r="GU137" s="537"/>
      <c r="GV137" s="537"/>
      <c r="GW137" s="537"/>
      <c r="GX137" s="537"/>
      <c r="GY137" s="537"/>
      <c r="GZ137" s="537"/>
      <c r="HA137" s="537"/>
      <c r="HB137" s="537"/>
      <c r="HC137" s="537"/>
      <c r="HD137" s="537"/>
      <c r="HE137" s="537"/>
      <c r="HF137" s="537"/>
      <c r="HG137" s="537"/>
      <c r="HH137" s="537"/>
      <c r="HI137" s="537"/>
      <c r="HJ137" s="537"/>
      <c r="HK137" s="537"/>
      <c r="HL137" s="537"/>
      <c r="HM137" s="537"/>
      <c r="HN137" s="537"/>
      <c r="HO137" s="537"/>
      <c r="HP137" s="537"/>
      <c r="HQ137" s="537"/>
      <c r="HR137" s="537"/>
      <c r="HS137" s="537"/>
      <c r="HT137" s="537"/>
      <c r="HU137" s="537"/>
      <c r="HV137" s="537"/>
      <c r="HW137" s="537"/>
      <c r="HX137" s="537"/>
      <c r="HY137" s="537"/>
      <c r="HZ137" s="537"/>
      <c r="IA137" s="537"/>
      <c r="IB137" s="537"/>
      <c r="IC137" s="537"/>
      <c r="ID137" s="537"/>
      <c r="IE137" s="537"/>
      <c r="IF137" s="537"/>
      <c r="IG137" s="537"/>
      <c r="IH137" s="537"/>
      <c r="II137" s="537"/>
      <c r="IJ137" s="537"/>
      <c r="IK137" s="537"/>
      <c r="IL137" s="537"/>
      <c r="IM137" s="537"/>
      <c r="IN137" s="537"/>
      <c r="IO137" s="537"/>
      <c r="IP137" s="537"/>
      <c r="IQ137" s="537"/>
      <c r="IR137" s="537"/>
    </row>
    <row r="138" spans="1:252" hidden="1">
      <c r="A138" s="537"/>
      <c r="B138" s="537"/>
      <c r="C138" s="537"/>
      <c r="D138" s="537"/>
      <c r="E138" s="537"/>
      <c r="F138" s="537"/>
      <c r="G138" s="537"/>
      <c r="H138" s="537"/>
      <c r="I138" s="537"/>
      <c r="J138" s="537"/>
      <c r="K138" s="537"/>
      <c r="L138" s="537"/>
      <c r="M138" s="537"/>
      <c r="N138" s="537"/>
      <c r="O138" s="537"/>
      <c r="P138" s="537"/>
      <c r="Q138" s="537"/>
      <c r="R138" s="537"/>
      <c r="S138" s="537"/>
      <c r="T138" s="537"/>
      <c r="U138" s="537"/>
      <c r="V138" s="537"/>
      <c r="W138" s="537"/>
      <c r="X138" s="537"/>
      <c r="Y138" s="537"/>
      <c r="Z138" s="537"/>
      <c r="AA138" s="537"/>
      <c r="AB138" s="537"/>
      <c r="AC138" s="537"/>
      <c r="AD138" s="537"/>
      <c r="AE138" s="537"/>
      <c r="AF138" s="537"/>
      <c r="AG138" s="537"/>
      <c r="AH138" s="537"/>
      <c r="AI138" s="537"/>
      <c r="AJ138" s="537"/>
      <c r="AK138" s="537"/>
      <c r="AL138" s="537"/>
      <c r="AM138" s="537"/>
      <c r="AN138" s="537"/>
      <c r="AO138" s="537"/>
      <c r="AP138" s="537"/>
      <c r="AQ138" s="537"/>
      <c r="AR138" s="537"/>
      <c r="AS138" s="537"/>
      <c r="AT138" s="537"/>
      <c r="AU138" s="537"/>
      <c r="AV138" s="537"/>
      <c r="AW138" s="537"/>
      <c r="AX138" s="537"/>
      <c r="AY138" s="537"/>
      <c r="AZ138" s="537"/>
      <c r="BA138" s="537"/>
      <c r="BB138" s="537"/>
      <c r="BC138" s="537"/>
      <c r="BD138" s="537"/>
      <c r="BE138" s="537"/>
      <c r="BF138" s="537"/>
      <c r="BG138" s="537"/>
      <c r="BH138" s="537"/>
      <c r="BI138" s="537"/>
      <c r="BJ138" s="537"/>
      <c r="BK138" s="537"/>
      <c r="BL138" s="537"/>
      <c r="BM138" s="537"/>
      <c r="BN138" s="537"/>
      <c r="BO138" s="537"/>
      <c r="BP138" s="537"/>
      <c r="BQ138" s="537"/>
      <c r="BR138" s="537"/>
      <c r="BS138" s="537"/>
      <c r="BT138" s="537"/>
      <c r="BU138" s="537"/>
      <c r="BV138" s="537"/>
      <c r="BW138" s="537"/>
      <c r="BX138" s="537"/>
      <c r="BY138" s="537"/>
      <c r="BZ138" s="537"/>
      <c r="CA138" s="537"/>
      <c r="CB138" s="537"/>
      <c r="CC138" s="537"/>
      <c r="CD138" s="537"/>
      <c r="CE138" s="537"/>
      <c r="CF138" s="537"/>
      <c r="CG138" s="537"/>
      <c r="CH138" s="537"/>
      <c r="CI138" s="537"/>
      <c r="CJ138" s="537"/>
      <c r="CK138" s="537"/>
      <c r="CL138" s="537"/>
      <c r="CM138" s="537"/>
      <c r="CN138" s="537"/>
      <c r="CO138" s="537"/>
      <c r="CP138" s="537"/>
      <c r="CQ138" s="537"/>
      <c r="CR138" s="537"/>
      <c r="CS138" s="537"/>
      <c r="CT138" s="537"/>
      <c r="CU138" s="537"/>
      <c r="CV138" s="537"/>
      <c r="CW138" s="537"/>
      <c r="CX138" s="537"/>
      <c r="CY138" s="537"/>
      <c r="CZ138" s="537"/>
      <c r="DA138" s="537"/>
      <c r="DB138" s="537"/>
      <c r="DC138" s="537"/>
      <c r="DD138" s="537"/>
      <c r="DE138" s="537"/>
      <c r="DF138" s="537"/>
      <c r="DG138" s="537"/>
      <c r="DH138" s="537"/>
      <c r="DI138" s="537"/>
      <c r="DJ138" s="537"/>
      <c r="DK138" s="537"/>
      <c r="DL138" s="537"/>
      <c r="DM138" s="537"/>
      <c r="DN138" s="537"/>
      <c r="DO138" s="537"/>
      <c r="DP138" s="537"/>
      <c r="DQ138" s="537"/>
      <c r="DR138" s="537"/>
      <c r="DS138" s="537"/>
      <c r="DT138" s="537"/>
      <c r="DU138" s="537"/>
      <c r="DV138" s="537"/>
      <c r="DW138" s="537"/>
      <c r="DX138" s="537"/>
      <c r="DY138" s="537"/>
      <c r="DZ138" s="537"/>
      <c r="EA138" s="537"/>
      <c r="EB138" s="537"/>
      <c r="EC138" s="537"/>
      <c r="ED138" s="537"/>
      <c r="EE138" s="537"/>
      <c r="EF138" s="537"/>
      <c r="EG138" s="537"/>
      <c r="EH138" s="537"/>
      <c r="EI138" s="537"/>
      <c r="EJ138" s="537"/>
      <c r="EK138" s="537"/>
      <c r="EL138" s="537"/>
      <c r="EM138" s="537"/>
      <c r="EN138" s="537"/>
      <c r="EO138" s="537"/>
      <c r="EP138" s="537"/>
      <c r="EQ138" s="537"/>
      <c r="ER138" s="537"/>
      <c r="ES138" s="537"/>
      <c r="ET138" s="537"/>
      <c r="EU138" s="537"/>
      <c r="EV138" s="537"/>
      <c r="EW138" s="537"/>
      <c r="EX138" s="537"/>
      <c r="EY138" s="537"/>
      <c r="EZ138" s="537"/>
      <c r="FA138" s="537"/>
      <c r="FB138" s="537"/>
      <c r="FC138" s="537"/>
      <c r="FD138" s="537"/>
      <c r="FE138" s="537"/>
      <c r="FF138" s="537"/>
      <c r="FG138" s="537"/>
      <c r="FH138" s="537"/>
      <c r="FI138" s="537"/>
      <c r="FJ138" s="537"/>
      <c r="FK138" s="537"/>
      <c r="FL138" s="537"/>
      <c r="FM138" s="537"/>
      <c r="FN138" s="537"/>
      <c r="FO138" s="537"/>
      <c r="FP138" s="537"/>
      <c r="FQ138" s="537"/>
      <c r="FR138" s="537"/>
      <c r="FS138" s="537"/>
      <c r="FT138" s="537"/>
      <c r="FU138" s="537"/>
      <c r="FV138" s="537"/>
      <c r="FW138" s="537"/>
      <c r="FX138" s="537"/>
      <c r="FY138" s="537"/>
      <c r="FZ138" s="537"/>
      <c r="GA138" s="537"/>
      <c r="GB138" s="537"/>
      <c r="GC138" s="537"/>
      <c r="GD138" s="537"/>
      <c r="GE138" s="537"/>
      <c r="GF138" s="537"/>
      <c r="GG138" s="537"/>
      <c r="GH138" s="537"/>
      <c r="GI138" s="537"/>
      <c r="GJ138" s="537"/>
      <c r="GK138" s="537"/>
      <c r="GL138" s="537"/>
      <c r="GM138" s="537"/>
      <c r="GN138" s="537"/>
      <c r="GO138" s="537"/>
      <c r="GP138" s="537"/>
      <c r="GQ138" s="537"/>
      <c r="GR138" s="537"/>
      <c r="GS138" s="537"/>
      <c r="GT138" s="537"/>
      <c r="GU138" s="537"/>
      <c r="GV138" s="537"/>
      <c r="GW138" s="537"/>
      <c r="GX138" s="537"/>
      <c r="GY138" s="537"/>
      <c r="GZ138" s="537"/>
      <c r="HA138" s="537"/>
      <c r="HB138" s="537"/>
      <c r="HC138" s="537"/>
      <c r="HD138" s="537"/>
      <c r="HE138" s="537"/>
      <c r="HF138" s="537"/>
      <c r="HG138" s="537"/>
      <c r="HH138" s="537"/>
      <c r="HI138" s="537"/>
      <c r="HJ138" s="537"/>
      <c r="HK138" s="537"/>
      <c r="HL138" s="537"/>
      <c r="HM138" s="537"/>
      <c r="HN138" s="537"/>
      <c r="HO138" s="537"/>
      <c r="HP138" s="537"/>
      <c r="HQ138" s="537"/>
      <c r="HR138" s="537"/>
      <c r="HS138" s="537"/>
      <c r="HT138" s="537"/>
      <c r="HU138" s="537"/>
      <c r="HV138" s="537"/>
      <c r="HW138" s="537"/>
      <c r="HX138" s="537"/>
      <c r="HY138" s="537"/>
      <c r="HZ138" s="537"/>
      <c r="IA138" s="537"/>
      <c r="IB138" s="537"/>
      <c r="IC138" s="537"/>
      <c r="ID138" s="537"/>
      <c r="IE138" s="537"/>
      <c r="IF138" s="537"/>
      <c r="IG138" s="537"/>
      <c r="IH138" s="537"/>
      <c r="II138" s="537"/>
      <c r="IJ138" s="537"/>
      <c r="IK138" s="537"/>
      <c r="IL138" s="537"/>
      <c r="IM138" s="537"/>
      <c r="IN138" s="537"/>
      <c r="IO138" s="537"/>
      <c r="IP138" s="537"/>
      <c r="IQ138" s="537"/>
      <c r="IR138" s="537"/>
    </row>
    <row r="139" spans="1:252" hidden="1">
      <c r="A139" s="537"/>
      <c r="B139" s="537"/>
      <c r="C139" s="537"/>
      <c r="D139" s="537"/>
      <c r="E139" s="537"/>
      <c r="F139" s="537"/>
      <c r="G139" s="537"/>
      <c r="H139" s="537"/>
      <c r="I139" s="537"/>
      <c r="J139" s="537"/>
      <c r="K139" s="537"/>
      <c r="L139" s="537"/>
      <c r="M139" s="537"/>
      <c r="N139" s="537"/>
      <c r="O139" s="537"/>
      <c r="P139" s="537"/>
      <c r="Q139" s="537"/>
      <c r="R139" s="537"/>
      <c r="S139" s="537"/>
      <c r="T139" s="537"/>
      <c r="U139" s="537"/>
      <c r="V139" s="537"/>
      <c r="W139" s="537"/>
      <c r="X139" s="537"/>
      <c r="Y139" s="537"/>
      <c r="Z139" s="537"/>
      <c r="AA139" s="537"/>
      <c r="AB139" s="537"/>
      <c r="AC139" s="537"/>
      <c r="AD139" s="537"/>
      <c r="AE139" s="537"/>
      <c r="AF139" s="537"/>
      <c r="AG139" s="537"/>
      <c r="AH139" s="537"/>
      <c r="AI139" s="537"/>
      <c r="AJ139" s="537"/>
      <c r="AK139" s="537"/>
      <c r="AL139" s="537"/>
      <c r="AM139" s="537"/>
      <c r="AN139" s="537"/>
      <c r="AO139" s="537"/>
      <c r="AP139" s="537"/>
      <c r="AQ139" s="537"/>
      <c r="AR139" s="537"/>
      <c r="AS139" s="537"/>
      <c r="AT139" s="537"/>
      <c r="AU139" s="537"/>
      <c r="AV139" s="537"/>
      <c r="AW139" s="537"/>
      <c r="AX139" s="537"/>
      <c r="AY139" s="537"/>
      <c r="AZ139" s="537"/>
      <c r="BA139" s="537"/>
      <c r="BB139" s="537"/>
      <c r="BC139" s="537"/>
      <c r="BD139" s="537"/>
      <c r="BE139" s="537"/>
      <c r="BF139" s="537"/>
      <c r="BG139" s="537"/>
      <c r="BH139" s="537"/>
      <c r="BI139" s="537"/>
      <c r="BJ139" s="537"/>
      <c r="BK139" s="537"/>
      <c r="BL139" s="537"/>
      <c r="BM139" s="537"/>
      <c r="BN139" s="537"/>
      <c r="BO139" s="537"/>
      <c r="BP139" s="537"/>
      <c r="BQ139" s="537"/>
      <c r="BR139" s="537"/>
      <c r="BS139" s="537"/>
      <c r="BT139" s="537"/>
      <c r="BU139" s="537"/>
      <c r="BV139" s="537"/>
      <c r="BW139" s="537"/>
      <c r="BX139" s="537"/>
      <c r="BY139" s="537"/>
      <c r="BZ139" s="537"/>
      <c r="CA139" s="537"/>
      <c r="CB139" s="537"/>
      <c r="CC139" s="537"/>
      <c r="CD139" s="537"/>
      <c r="CE139" s="537"/>
      <c r="CF139" s="537"/>
      <c r="CG139" s="537"/>
      <c r="CH139" s="537"/>
      <c r="CI139" s="537"/>
      <c r="CJ139" s="537"/>
      <c r="CK139" s="537"/>
      <c r="CL139" s="537"/>
      <c r="CM139" s="537"/>
      <c r="CN139" s="537"/>
      <c r="CO139" s="537"/>
      <c r="CP139" s="537"/>
      <c r="CQ139" s="537"/>
      <c r="CR139" s="537"/>
      <c r="CS139" s="537"/>
      <c r="CT139" s="537"/>
      <c r="CU139" s="537"/>
      <c r="CV139" s="537"/>
      <c r="CW139" s="537"/>
      <c r="CX139" s="537"/>
      <c r="CY139" s="537"/>
      <c r="CZ139" s="537"/>
      <c r="DA139" s="537"/>
      <c r="DB139" s="537"/>
      <c r="DC139" s="537"/>
      <c r="DD139" s="537"/>
      <c r="DE139" s="537"/>
      <c r="DF139" s="537"/>
      <c r="DG139" s="537"/>
      <c r="DH139" s="537"/>
      <c r="DI139" s="537"/>
      <c r="DJ139" s="537"/>
      <c r="DK139" s="537"/>
      <c r="DL139" s="537"/>
      <c r="DM139" s="537"/>
      <c r="DN139" s="537"/>
      <c r="DO139" s="537"/>
      <c r="DP139" s="537"/>
      <c r="DQ139" s="537"/>
      <c r="DR139" s="537"/>
      <c r="DS139" s="537"/>
      <c r="DT139" s="537"/>
      <c r="DU139" s="537"/>
      <c r="DV139" s="537"/>
      <c r="DW139" s="537"/>
      <c r="DX139" s="537"/>
      <c r="DY139" s="537"/>
      <c r="DZ139" s="537"/>
      <c r="EA139" s="537"/>
      <c r="EB139" s="537"/>
      <c r="EC139" s="537"/>
      <c r="ED139" s="537"/>
      <c r="EE139" s="537"/>
      <c r="EF139" s="537"/>
      <c r="EG139" s="537"/>
      <c r="EH139" s="537"/>
      <c r="EI139" s="537"/>
      <c r="EJ139" s="537"/>
      <c r="EK139" s="537"/>
      <c r="EL139" s="537"/>
      <c r="EM139" s="537"/>
      <c r="EN139" s="537"/>
      <c r="EO139" s="537"/>
      <c r="EP139" s="537"/>
      <c r="EQ139" s="537"/>
      <c r="ER139" s="537"/>
      <c r="ES139" s="537"/>
      <c r="ET139" s="537"/>
      <c r="EU139" s="537"/>
      <c r="EV139" s="537"/>
      <c r="EW139" s="537"/>
      <c r="EX139" s="537"/>
      <c r="EY139" s="537"/>
      <c r="EZ139" s="537"/>
      <c r="FA139" s="537"/>
      <c r="FB139" s="537"/>
      <c r="FC139" s="537"/>
      <c r="FD139" s="537"/>
      <c r="FE139" s="537"/>
      <c r="FF139" s="537"/>
      <c r="FG139" s="537"/>
      <c r="FH139" s="537"/>
      <c r="FI139" s="537"/>
      <c r="FJ139" s="537"/>
      <c r="FK139" s="537"/>
      <c r="FL139" s="537"/>
      <c r="FM139" s="537"/>
      <c r="FN139" s="537"/>
      <c r="FO139" s="537"/>
      <c r="FP139" s="537"/>
      <c r="FQ139" s="537"/>
      <c r="FR139" s="537"/>
      <c r="FS139" s="537"/>
      <c r="FT139" s="537"/>
      <c r="FU139" s="537"/>
      <c r="FV139" s="537"/>
      <c r="FW139" s="537"/>
      <c r="FX139" s="537"/>
      <c r="FY139" s="537"/>
      <c r="FZ139" s="537"/>
      <c r="GA139" s="537"/>
      <c r="GB139" s="537"/>
      <c r="GC139" s="537"/>
      <c r="GD139" s="537"/>
      <c r="GE139" s="537"/>
      <c r="GF139" s="537"/>
      <c r="GG139" s="537"/>
      <c r="GH139" s="537"/>
      <c r="GI139" s="537"/>
      <c r="GJ139" s="537"/>
      <c r="GK139" s="537"/>
      <c r="GL139" s="537"/>
      <c r="GM139" s="537"/>
      <c r="GN139" s="537"/>
      <c r="GO139" s="537"/>
      <c r="GP139" s="537"/>
      <c r="GQ139" s="537"/>
      <c r="GR139" s="537"/>
      <c r="GS139" s="537"/>
      <c r="GT139" s="537"/>
      <c r="GU139" s="537"/>
      <c r="GV139" s="537"/>
      <c r="GW139" s="537"/>
      <c r="GX139" s="537"/>
      <c r="GY139" s="537"/>
      <c r="GZ139" s="537"/>
      <c r="HA139" s="537"/>
      <c r="HB139" s="537"/>
      <c r="HC139" s="537"/>
      <c r="HD139" s="537"/>
      <c r="HE139" s="537"/>
      <c r="HF139" s="537"/>
      <c r="HG139" s="537"/>
      <c r="HH139" s="537"/>
      <c r="HI139" s="537"/>
      <c r="HJ139" s="537"/>
      <c r="HK139" s="537"/>
      <c r="HL139" s="537"/>
      <c r="HM139" s="537"/>
      <c r="HN139" s="537"/>
      <c r="HO139" s="537"/>
      <c r="HP139" s="537"/>
      <c r="HQ139" s="537"/>
      <c r="HR139" s="537"/>
      <c r="HS139" s="537"/>
      <c r="HT139" s="537"/>
      <c r="HU139" s="537"/>
      <c r="HV139" s="537"/>
      <c r="HW139" s="537"/>
      <c r="HX139" s="537"/>
      <c r="HY139" s="537"/>
      <c r="HZ139" s="537"/>
      <c r="IA139" s="537"/>
      <c r="IB139" s="537"/>
      <c r="IC139" s="537"/>
      <c r="ID139" s="537"/>
      <c r="IE139" s="537"/>
      <c r="IF139" s="537"/>
      <c r="IG139" s="537"/>
      <c r="IH139" s="537"/>
      <c r="II139" s="537"/>
      <c r="IJ139" s="537"/>
      <c r="IK139" s="537"/>
      <c r="IL139" s="537"/>
      <c r="IM139" s="537"/>
      <c r="IN139" s="537"/>
      <c r="IO139" s="537"/>
      <c r="IP139" s="537"/>
      <c r="IQ139" s="537"/>
      <c r="IR139" s="537"/>
    </row>
    <row r="140" spans="1:252" hidden="1">
      <c r="A140" s="537"/>
      <c r="B140" s="537"/>
      <c r="C140" s="537"/>
      <c r="D140" s="537"/>
      <c r="E140" s="537"/>
      <c r="F140" s="537"/>
      <c r="G140" s="537"/>
      <c r="H140" s="537"/>
      <c r="I140" s="537"/>
      <c r="J140" s="537"/>
      <c r="K140" s="537"/>
      <c r="L140" s="537"/>
      <c r="M140" s="537"/>
      <c r="N140" s="537"/>
      <c r="O140" s="537"/>
      <c r="P140" s="537"/>
      <c r="Q140" s="537"/>
      <c r="R140" s="537"/>
      <c r="S140" s="537"/>
      <c r="T140" s="537"/>
      <c r="U140" s="537"/>
      <c r="V140" s="537"/>
      <c r="W140" s="537"/>
      <c r="X140" s="537"/>
      <c r="Y140" s="537"/>
      <c r="Z140" s="537"/>
      <c r="AA140" s="537"/>
      <c r="AB140" s="537"/>
      <c r="AC140" s="537"/>
      <c r="AD140" s="537"/>
      <c r="AE140" s="537"/>
      <c r="AF140" s="537"/>
      <c r="AG140" s="537"/>
      <c r="AH140" s="537"/>
      <c r="AI140" s="537"/>
      <c r="AJ140" s="537"/>
      <c r="AK140" s="537"/>
      <c r="AL140" s="537"/>
      <c r="AM140" s="537"/>
      <c r="AN140" s="537"/>
      <c r="AO140" s="537"/>
      <c r="AP140" s="537"/>
      <c r="AQ140" s="537"/>
      <c r="AR140" s="537"/>
      <c r="AS140" s="537"/>
      <c r="AT140" s="537"/>
      <c r="AU140" s="537"/>
      <c r="AV140" s="537"/>
      <c r="AW140" s="537"/>
      <c r="AX140" s="537"/>
      <c r="AY140" s="537"/>
      <c r="AZ140" s="537"/>
      <c r="BA140" s="537"/>
      <c r="BB140" s="537"/>
      <c r="BC140" s="537"/>
      <c r="BD140" s="537"/>
      <c r="BE140" s="537"/>
      <c r="BF140" s="537"/>
      <c r="BG140" s="537"/>
      <c r="BH140" s="537"/>
      <c r="BI140" s="537"/>
      <c r="BJ140" s="537"/>
      <c r="BK140" s="537"/>
      <c r="BL140" s="537"/>
      <c r="BM140" s="537"/>
      <c r="BN140" s="537"/>
      <c r="BO140" s="537"/>
      <c r="BP140" s="537"/>
      <c r="BQ140" s="537"/>
      <c r="BR140" s="537"/>
      <c r="BS140" s="537"/>
      <c r="BT140" s="537"/>
      <c r="BU140" s="537"/>
      <c r="BV140" s="537"/>
      <c r="BW140" s="537"/>
      <c r="BX140" s="537"/>
      <c r="BY140" s="537"/>
      <c r="BZ140" s="537"/>
      <c r="CA140" s="537"/>
      <c r="CB140" s="537"/>
      <c r="CC140" s="537"/>
      <c r="CD140" s="537"/>
      <c r="CE140" s="537"/>
      <c r="CF140" s="537"/>
      <c r="CG140" s="537"/>
      <c r="CH140" s="537"/>
      <c r="CI140" s="537"/>
      <c r="CJ140" s="537"/>
      <c r="CK140" s="537"/>
      <c r="CL140" s="537"/>
      <c r="CM140" s="537"/>
      <c r="CN140" s="537"/>
      <c r="CO140" s="537"/>
      <c r="CP140" s="537"/>
      <c r="CQ140" s="537"/>
      <c r="CR140" s="537"/>
      <c r="CS140" s="537"/>
      <c r="CT140" s="537"/>
      <c r="CU140" s="537"/>
      <c r="CV140" s="537"/>
      <c r="CW140" s="537"/>
      <c r="CX140" s="537"/>
      <c r="CY140" s="537"/>
      <c r="CZ140" s="537"/>
      <c r="DA140" s="537"/>
      <c r="DB140" s="537"/>
      <c r="DC140" s="537"/>
      <c r="DD140" s="537"/>
      <c r="DE140" s="537"/>
      <c r="DF140" s="537"/>
      <c r="DG140" s="537"/>
      <c r="DH140" s="537"/>
      <c r="DI140" s="537"/>
      <c r="DJ140" s="537"/>
      <c r="DK140" s="537"/>
      <c r="DL140" s="537"/>
      <c r="DM140" s="537"/>
      <c r="DN140" s="537"/>
      <c r="DO140" s="537"/>
      <c r="DP140" s="537"/>
      <c r="DQ140" s="537"/>
      <c r="DR140" s="537"/>
      <c r="DS140" s="537"/>
      <c r="DT140" s="537"/>
      <c r="DU140" s="537"/>
      <c r="DV140" s="537"/>
      <c r="DW140" s="537"/>
      <c r="DX140" s="537"/>
      <c r="DY140" s="537"/>
      <c r="DZ140" s="537"/>
      <c r="EA140" s="537"/>
      <c r="EB140" s="537"/>
      <c r="EC140" s="537"/>
      <c r="ED140" s="537"/>
      <c r="EE140" s="537"/>
      <c r="EF140" s="537"/>
      <c r="EG140" s="537"/>
      <c r="EH140" s="537"/>
      <c r="EI140" s="537"/>
      <c r="EJ140" s="537"/>
      <c r="EK140" s="537"/>
      <c r="EL140" s="537"/>
      <c r="EM140" s="537"/>
      <c r="EN140" s="537"/>
      <c r="EO140" s="537"/>
      <c r="EP140" s="537"/>
      <c r="EQ140" s="537"/>
      <c r="ER140" s="537"/>
      <c r="ES140" s="537"/>
      <c r="ET140" s="537"/>
      <c r="EU140" s="537"/>
      <c r="EV140" s="537"/>
      <c r="EW140" s="537"/>
      <c r="EX140" s="537"/>
      <c r="EY140" s="537"/>
      <c r="EZ140" s="537"/>
      <c r="FA140" s="537"/>
      <c r="FB140" s="537"/>
      <c r="FC140" s="537"/>
      <c r="FD140" s="537"/>
      <c r="FE140" s="537"/>
      <c r="FF140" s="537"/>
      <c r="FG140" s="537"/>
      <c r="FH140" s="537"/>
      <c r="FI140" s="537"/>
      <c r="FJ140" s="537"/>
      <c r="FK140" s="537"/>
      <c r="FL140" s="537"/>
      <c r="FM140" s="537"/>
      <c r="FN140" s="537"/>
      <c r="FO140" s="537"/>
      <c r="FP140" s="537"/>
      <c r="FQ140" s="537"/>
      <c r="FR140" s="537"/>
      <c r="FS140" s="537"/>
      <c r="FT140" s="537"/>
      <c r="FU140" s="537"/>
      <c r="FV140" s="537"/>
      <c r="FW140" s="537"/>
      <c r="FX140" s="537"/>
      <c r="FY140" s="537"/>
      <c r="FZ140" s="537"/>
      <c r="GA140" s="537"/>
      <c r="GB140" s="537"/>
      <c r="GC140" s="537"/>
      <c r="GD140" s="537"/>
      <c r="GE140" s="537"/>
      <c r="GF140" s="537"/>
      <c r="GG140" s="537"/>
      <c r="GH140" s="537"/>
      <c r="GI140" s="537"/>
      <c r="GJ140" s="537"/>
      <c r="GK140" s="537"/>
      <c r="GL140" s="537"/>
      <c r="GM140" s="537"/>
      <c r="GN140" s="537"/>
      <c r="GO140" s="537"/>
      <c r="GP140" s="537"/>
      <c r="GQ140" s="537"/>
      <c r="GR140" s="537"/>
      <c r="GS140" s="537"/>
      <c r="GT140" s="537"/>
      <c r="GU140" s="537"/>
      <c r="GV140" s="537"/>
      <c r="GW140" s="537"/>
      <c r="GX140" s="537"/>
      <c r="GY140" s="537"/>
      <c r="GZ140" s="537"/>
      <c r="HA140" s="537"/>
      <c r="HB140" s="537"/>
      <c r="HC140" s="537"/>
      <c r="HD140" s="537"/>
      <c r="HE140" s="537"/>
      <c r="HF140" s="537"/>
      <c r="HG140" s="537"/>
      <c r="HH140" s="537"/>
      <c r="HI140" s="537"/>
      <c r="HJ140" s="537"/>
      <c r="HK140" s="537"/>
      <c r="HL140" s="537"/>
      <c r="HM140" s="537"/>
      <c r="HN140" s="537"/>
      <c r="HO140" s="537"/>
      <c r="HP140" s="537"/>
      <c r="HQ140" s="537"/>
      <c r="HR140" s="537"/>
      <c r="HS140" s="537"/>
      <c r="HT140" s="537"/>
      <c r="HU140" s="537"/>
      <c r="HV140" s="537"/>
      <c r="HW140" s="537"/>
      <c r="HX140" s="537"/>
      <c r="HY140" s="537"/>
      <c r="HZ140" s="537"/>
      <c r="IA140" s="537"/>
      <c r="IB140" s="537"/>
      <c r="IC140" s="537"/>
      <c r="ID140" s="537"/>
      <c r="IE140" s="537"/>
      <c r="IF140" s="537"/>
      <c r="IG140" s="537"/>
      <c r="IH140" s="537"/>
      <c r="II140" s="537"/>
      <c r="IJ140" s="537"/>
      <c r="IK140" s="537"/>
      <c r="IL140" s="537"/>
      <c r="IM140" s="537"/>
      <c r="IN140" s="537"/>
      <c r="IO140" s="537"/>
      <c r="IP140" s="537"/>
      <c r="IQ140" s="537"/>
      <c r="IR140" s="537"/>
    </row>
    <row r="141" spans="1:252" hidden="1">
      <c r="A141" s="537"/>
      <c r="B141" s="537"/>
      <c r="C141" s="537"/>
      <c r="D141" s="537"/>
      <c r="E141" s="537"/>
      <c r="F141" s="537"/>
      <c r="G141" s="537"/>
      <c r="H141" s="537"/>
      <c r="I141" s="537"/>
      <c r="J141" s="537"/>
      <c r="K141" s="537"/>
      <c r="L141" s="537"/>
      <c r="M141" s="537"/>
      <c r="N141" s="537"/>
      <c r="O141" s="537"/>
      <c r="P141" s="537"/>
      <c r="Q141" s="537"/>
      <c r="R141" s="537"/>
      <c r="S141" s="537"/>
      <c r="T141" s="537"/>
      <c r="U141" s="537"/>
      <c r="V141" s="537"/>
      <c r="W141" s="537"/>
      <c r="X141" s="537"/>
      <c r="Y141" s="537"/>
      <c r="Z141" s="537"/>
      <c r="AA141" s="537"/>
      <c r="AB141" s="537"/>
      <c r="AC141" s="537"/>
      <c r="AD141" s="537"/>
      <c r="AE141" s="537"/>
      <c r="AF141" s="537"/>
      <c r="AG141" s="537"/>
      <c r="AH141" s="537"/>
      <c r="AI141" s="537"/>
      <c r="AJ141" s="537"/>
      <c r="AK141" s="537"/>
      <c r="AL141" s="537"/>
      <c r="AM141" s="537"/>
      <c r="AN141" s="537"/>
      <c r="AO141" s="537"/>
      <c r="AP141" s="537"/>
      <c r="AQ141" s="537"/>
      <c r="AR141" s="537"/>
      <c r="AS141" s="537"/>
      <c r="AT141" s="537"/>
      <c r="AU141" s="537"/>
      <c r="AV141" s="537"/>
      <c r="AW141" s="537"/>
      <c r="AX141" s="537"/>
      <c r="AY141" s="537"/>
      <c r="AZ141" s="537"/>
      <c r="BA141" s="537"/>
      <c r="BB141" s="537"/>
      <c r="BC141" s="537"/>
      <c r="BD141" s="537"/>
      <c r="BE141" s="537"/>
      <c r="BF141" s="537"/>
      <c r="BG141" s="537"/>
      <c r="BH141" s="537"/>
      <c r="BI141" s="537"/>
      <c r="BJ141" s="537"/>
      <c r="BK141" s="537"/>
      <c r="BL141" s="537"/>
      <c r="BM141" s="537"/>
      <c r="BN141" s="537"/>
      <c r="BO141" s="537"/>
      <c r="BP141" s="537"/>
      <c r="BQ141" s="537"/>
      <c r="BR141" s="537"/>
      <c r="BS141" s="537"/>
      <c r="BT141" s="537"/>
      <c r="BU141" s="537"/>
      <c r="BV141" s="537"/>
      <c r="BW141" s="537"/>
      <c r="BX141" s="537"/>
      <c r="BY141" s="537"/>
      <c r="BZ141" s="537"/>
      <c r="CA141" s="537"/>
      <c r="CB141" s="537"/>
      <c r="CC141" s="537"/>
      <c r="CD141" s="537"/>
      <c r="CE141" s="537"/>
      <c r="CF141" s="537"/>
      <c r="CG141" s="537"/>
      <c r="CH141" s="537"/>
      <c r="CI141" s="537"/>
      <c r="CJ141" s="537"/>
      <c r="CK141" s="537"/>
      <c r="CL141" s="537"/>
      <c r="CM141" s="537"/>
      <c r="CN141" s="537"/>
      <c r="CO141" s="537"/>
      <c r="CP141" s="537"/>
      <c r="CQ141" s="537"/>
      <c r="CR141" s="537"/>
      <c r="CS141" s="537"/>
      <c r="CT141" s="537"/>
      <c r="CU141" s="537"/>
      <c r="CV141" s="537"/>
      <c r="CW141" s="537"/>
      <c r="CX141" s="537"/>
      <c r="CY141" s="537"/>
      <c r="CZ141" s="537"/>
      <c r="DA141" s="537"/>
      <c r="DB141" s="537"/>
      <c r="DC141" s="537"/>
      <c r="DD141" s="537"/>
      <c r="DE141" s="537"/>
      <c r="DF141" s="537"/>
      <c r="DG141" s="537"/>
      <c r="DH141" s="537"/>
      <c r="DI141" s="537"/>
      <c r="DJ141" s="537"/>
      <c r="DK141" s="537"/>
      <c r="DL141" s="537"/>
      <c r="DM141" s="537"/>
      <c r="DN141" s="537"/>
      <c r="DO141" s="537"/>
      <c r="DP141" s="537"/>
      <c r="DQ141" s="537"/>
      <c r="DR141" s="537"/>
      <c r="DS141" s="537"/>
      <c r="DT141" s="537"/>
      <c r="DU141" s="537"/>
      <c r="DV141" s="537"/>
      <c r="DW141" s="537"/>
      <c r="DX141" s="537"/>
      <c r="DY141" s="537"/>
      <c r="DZ141" s="537"/>
      <c r="EA141" s="537"/>
      <c r="EB141" s="537"/>
      <c r="EC141" s="537"/>
      <c r="ED141" s="537"/>
      <c r="EE141" s="537"/>
      <c r="EF141" s="537"/>
      <c r="EG141" s="537"/>
      <c r="EH141" s="537"/>
      <c r="EI141" s="537"/>
      <c r="EJ141" s="537"/>
      <c r="EK141" s="537"/>
      <c r="EL141" s="537"/>
      <c r="EM141" s="537"/>
      <c r="EN141" s="537"/>
      <c r="EO141" s="537"/>
      <c r="EP141" s="537"/>
      <c r="EQ141" s="537"/>
      <c r="ER141" s="537"/>
      <c r="ES141" s="537"/>
      <c r="ET141" s="537"/>
      <c r="EU141" s="537"/>
      <c r="EV141" s="537"/>
      <c r="EW141" s="537"/>
      <c r="EX141" s="537"/>
      <c r="EY141" s="537"/>
      <c r="EZ141" s="537"/>
      <c r="FA141" s="537"/>
      <c r="FB141" s="537"/>
      <c r="FC141" s="537"/>
      <c r="FD141" s="537"/>
      <c r="FE141" s="537"/>
      <c r="FF141" s="537"/>
      <c r="FG141" s="537"/>
      <c r="FH141" s="537"/>
      <c r="FI141" s="537"/>
      <c r="FJ141" s="537"/>
      <c r="FK141" s="537"/>
      <c r="FL141" s="537"/>
      <c r="FM141" s="537"/>
      <c r="FN141" s="537"/>
      <c r="FO141" s="537"/>
      <c r="FP141" s="537"/>
      <c r="FQ141" s="537"/>
      <c r="FR141" s="537"/>
      <c r="FS141" s="537"/>
      <c r="FT141" s="537"/>
      <c r="FU141" s="537"/>
      <c r="FV141" s="537"/>
      <c r="FW141" s="537"/>
      <c r="FX141" s="537"/>
      <c r="FY141" s="537"/>
      <c r="FZ141" s="537"/>
      <c r="GA141" s="537"/>
      <c r="GB141" s="537"/>
      <c r="GC141" s="537"/>
      <c r="GD141" s="537"/>
      <c r="GE141" s="537"/>
      <c r="GF141" s="537"/>
      <c r="GG141" s="537"/>
      <c r="GH141" s="537"/>
      <c r="GI141" s="537"/>
      <c r="GJ141" s="537"/>
      <c r="GK141" s="537"/>
      <c r="GL141" s="537"/>
      <c r="GM141" s="537"/>
      <c r="GN141" s="537"/>
      <c r="GO141" s="537"/>
      <c r="GP141" s="537"/>
      <c r="GQ141" s="537"/>
      <c r="GR141" s="537"/>
      <c r="GS141" s="537"/>
      <c r="GT141" s="537"/>
      <c r="GU141" s="537"/>
      <c r="GV141" s="537"/>
      <c r="GW141" s="537"/>
      <c r="GX141" s="537"/>
      <c r="GY141" s="537"/>
      <c r="GZ141" s="537"/>
      <c r="HA141" s="537"/>
      <c r="HB141" s="537"/>
      <c r="HC141" s="537"/>
      <c r="HD141" s="537"/>
      <c r="HE141" s="537"/>
      <c r="HF141" s="537"/>
      <c r="HG141" s="537"/>
      <c r="HH141" s="537"/>
      <c r="HI141" s="537"/>
      <c r="HJ141" s="537"/>
      <c r="HK141" s="537"/>
      <c r="HL141" s="537"/>
      <c r="HM141" s="537"/>
      <c r="HN141" s="537"/>
      <c r="HO141" s="537"/>
      <c r="HP141" s="537"/>
      <c r="HQ141" s="537"/>
      <c r="HR141" s="537"/>
      <c r="HS141" s="537"/>
      <c r="HT141" s="537"/>
      <c r="HU141" s="537"/>
      <c r="HV141" s="537"/>
      <c r="HW141" s="537"/>
      <c r="HX141" s="537"/>
      <c r="HY141" s="537"/>
      <c r="HZ141" s="537"/>
      <c r="IA141" s="537"/>
      <c r="IB141" s="537"/>
      <c r="IC141" s="537"/>
      <c r="ID141" s="537"/>
      <c r="IE141" s="537"/>
      <c r="IF141" s="537"/>
      <c r="IG141" s="537"/>
      <c r="IH141" s="537"/>
      <c r="II141" s="537"/>
      <c r="IJ141" s="537"/>
      <c r="IK141" s="537"/>
      <c r="IL141" s="537"/>
      <c r="IM141" s="537"/>
      <c r="IN141" s="537"/>
      <c r="IO141" s="537"/>
      <c r="IP141" s="537"/>
      <c r="IQ141" s="537"/>
      <c r="IR141" s="537"/>
    </row>
    <row r="142" spans="1:252" hidden="1">
      <c r="A142" s="537"/>
      <c r="B142" s="537"/>
      <c r="C142" s="537"/>
      <c r="D142" s="537"/>
      <c r="E142" s="537"/>
      <c r="F142" s="537"/>
      <c r="G142" s="537"/>
      <c r="H142" s="537"/>
      <c r="I142" s="537"/>
      <c r="J142" s="537"/>
      <c r="K142" s="537"/>
      <c r="L142" s="537"/>
      <c r="M142" s="537"/>
      <c r="N142" s="537"/>
      <c r="O142" s="537"/>
      <c r="P142" s="537"/>
      <c r="Q142" s="537"/>
      <c r="R142" s="537"/>
      <c r="S142" s="537"/>
      <c r="T142" s="537"/>
      <c r="U142" s="537"/>
      <c r="V142" s="537"/>
      <c r="W142" s="537"/>
      <c r="X142" s="537"/>
      <c r="Y142" s="537"/>
      <c r="Z142" s="537"/>
      <c r="AA142" s="537"/>
      <c r="AB142" s="537"/>
      <c r="AC142" s="537"/>
      <c r="AD142" s="537"/>
      <c r="AE142" s="537"/>
      <c r="AF142" s="537"/>
      <c r="AG142" s="537"/>
      <c r="AH142" s="537"/>
      <c r="AI142" s="537"/>
      <c r="AJ142" s="537"/>
      <c r="AK142" s="537"/>
      <c r="AL142" s="537"/>
      <c r="AM142" s="537"/>
      <c r="AN142" s="537"/>
      <c r="AO142" s="537"/>
      <c r="AP142" s="537"/>
      <c r="AQ142" s="537"/>
      <c r="AR142" s="537"/>
      <c r="AS142" s="537"/>
      <c r="AT142" s="537"/>
      <c r="AU142" s="537"/>
      <c r="AV142" s="537"/>
      <c r="AW142" s="537"/>
      <c r="AX142" s="537"/>
      <c r="AY142" s="537"/>
      <c r="AZ142" s="537"/>
      <c r="BA142" s="537"/>
      <c r="BB142" s="537"/>
      <c r="BC142" s="537"/>
      <c r="BD142" s="537"/>
      <c r="BE142" s="537"/>
      <c r="BF142" s="537"/>
      <c r="BG142" s="537"/>
      <c r="BH142" s="537"/>
      <c r="BI142" s="537"/>
      <c r="BJ142" s="537"/>
      <c r="BK142" s="537"/>
      <c r="BL142" s="537"/>
      <c r="BM142" s="537"/>
      <c r="BN142" s="537"/>
      <c r="BO142" s="537"/>
      <c r="BP142" s="537"/>
      <c r="BQ142" s="537"/>
      <c r="BR142" s="537"/>
      <c r="BS142" s="537"/>
      <c r="BT142" s="537"/>
      <c r="BU142" s="537"/>
      <c r="BV142" s="537"/>
      <c r="BW142" s="537"/>
      <c r="BX142" s="537"/>
      <c r="BY142" s="537"/>
      <c r="BZ142" s="537"/>
      <c r="CA142" s="537"/>
      <c r="CB142" s="537"/>
      <c r="CC142" s="537"/>
      <c r="CD142" s="537"/>
      <c r="CE142" s="537"/>
      <c r="CF142" s="537"/>
      <c r="CG142" s="537"/>
      <c r="CH142" s="537"/>
      <c r="CI142" s="537"/>
      <c r="CJ142" s="537"/>
      <c r="CK142" s="537"/>
      <c r="CL142" s="537"/>
      <c r="CM142" s="537"/>
      <c r="CN142" s="537"/>
      <c r="CO142" s="537"/>
      <c r="CP142" s="537"/>
      <c r="CQ142" s="537"/>
      <c r="CR142" s="537"/>
      <c r="CS142" s="537"/>
      <c r="CT142" s="537"/>
      <c r="CU142" s="537"/>
      <c r="CV142" s="537"/>
      <c r="CW142" s="537"/>
      <c r="CX142" s="537"/>
      <c r="CY142" s="537"/>
      <c r="CZ142" s="537"/>
      <c r="DA142" s="537"/>
      <c r="DB142" s="537"/>
      <c r="DC142" s="537"/>
      <c r="DD142" s="537"/>
      <c r="DE142" s="537"/>
      <c r="DF142" s="537"/>
      <c r="DG142" s="537"/>
      <c r="DH142" s="537"/>
      <c r="DI142" s="537"/>
      <c r="DJ142" s="537"/>
      <c r="DK142" s="537"/>
      <c r="DL142" s="537"/>
      <c r="DM142" s="537"/>
      <c r="DN142" s="537"/>
      <c r="DO142" s="537"/>
      <c r="DP142" s="537"/>
      <c r="DQ142" s="537"/>
      <c r="DR142" s="537"/>
      <c r="DS142" s="537"/>
      <c r="DT142" s="537"/>
      <c r="DU142" s="537"/>
      <c r="DV142" s="537"/>
      <c r="DW142" s="537"/>
      <c r="DX142" s="537"/>
      <c r="DY142" s="537"/>
      <c r="DZ142" s="537"/>
      <c r="EA142" s="537"/>
      <c r="EB142" s="537"/>
      <c r="EC142" s="537"/>
      <c r="ED142" s="537"/>
      <c r="EE142" s="537"/>
      <c r="EF142" s="537"/>
      <c r="EG142" s="537"/>
      <c r="EH142" s="537"/>
      <c r="EI142" s="537"/>
      <c r="EJ142" s="537"/>
      <c r="EK142" s="537"/>
      <c r="EL142" s="537"/>
      <c r="EM142" s="537"/>
      <c r="EN142" s="537"/>
      <c r="EO142" s="537"/>
      <c r="EP142" s="537"/>
      <c r="EQ142" s="537"/>
      <c r="ER142" s="537"/>
      <c r="ES142" s="537"/>
      <c r="ET142" s="537"/>
      <c r="EU142" s="537"/>
      <c r="EV142" s="537"/>
      <c r="EW142" s="537"/>
      <c r="EX142" s="537"/>
      <c r="EY142" s="537"/>
      <c r="EZ142" s="537"/>
      <c r="FA142" s="537"/>
      <c r="FB142" s="537"/>
      <c r="FC142" s="537"/>
      <c r="FD142" s="537"/>
      <c r="FE142" s="537"/>
      <c r="FF142" s="537"/>
      <c r="FG142" s="537"/>
      <c r="FH142" s="537"/>
      <c r="FI142" s="537"/>
      <c r="FJ142" s="537"/>
      <c r="FK142" s="537"/>
      <c r="FL142" s="537"/>
      <c r="FM142" s="537"/>
      <c r="FN142" s="537"/>
      <c r="FO142" s="537"/>
      <c r="FP142" s="537"/>
      <c r="FQ142" s="537"/>
      <c r="FR142" s="537"/>
      <c r="FS142" s="537"/>
      <c r="FT142" s="537"/>
      <c r="FU142" s="537"/>
      <c r="FV142" s="537"/>
      <c r="FW142" s="537"/>
      <c r="FX142" s="537"/>
      <c r="FY142" s="537"/>
      <c r="FZ142" s="537"/>
      <c r="GA142" s="537"/>
      <c r="GB142" s="537"/>
      <c r="GC142" s="537"/>
      <c r="GD142" s="537"/>
      <c r="GE142" s="537"/>
      <c r="GF142" s="537"/>
      <c r="GG142" s="537"/>
      <c r="GH142" s="537"/>
      <c r="GI142" s="537"/>
      <c r="GJ142" s="537"/>
      <c r="GK142" s="537"/>
      <c r="GL142" s="537"/>
      <c r="GM142" s="537"/>
      <c r="GN142" s="537"/>
      <c r="GO142" s="537"/>
      <c r="GP142" s="537"/>
      <c r="GQ142" s="537"/>
      <c r="GR142" s="537"/>
      <c r="GS142" s="537"/>
      <c r="GT142" s="537"/>
      <c r="GU142" s="537"/>
      <c r="GV142" s="537"/>
      <c r="GW142" s="537"/>
      <c r="GX142" s="537"/>
      <c r="GY142" s="537"/>
      <c r="GZ142" s="537"/>
      <c r="HA142" s="537"/>
      <c r="HB142" s="537"/>
      <c r="HC142" s="537"/>
      <c r="HD142" s="537"/>
      <c r="HE142" s="537"/>
      <c r="HF142" s="537"/>
      <c r="HG142" s="537"/>
      <c r="HH142" s="537"/>
      <c r="HI142" s="537"/>
      <c r="HJ142" s="537"/>
      <c r="HK142" s="537"/>
      <c r="HL142" s="537"/>
      <c r="HM142" s="537"/>
      <c r="HN142" s="537"/>
      <c r="HO142" s="537"/>
      <c r="HP142" s="537"/>
      <c r="HQ142" s="537"/>
      <c r="HR142" s="537"/>
      <c r="HS142" s="537"/>
      <c r="HT142" s="537"/>
      <c r="HU142" s="537"/>
      <c r="HV142" s="537"/>
      <c r="HW142" s="537"/>
      <c r="HX142" s="537"/>
      <c r="HY142" s="537"/>
      <c r="HZ142" s="537"/>
      <c r="IA142" s="537"/>
      <c r="IB142" s="537"/>
      <c r="IC142" s="537"/>
      <c r="ID142" s="537"/>
      <c r="IE142" s="537"/>
      <c r="IF142" s="537"/>
      <c r="IG142" s="537"/>
      <c r="IH142" s="537"/>
      <c r="II142" s="537"/>
      <c r="IJ142" s="537"/>
      <c r="IK142" s="537"/>
      <c r="IL142" s="537"/>
      <c r="IM142" s="537"/>
      <c r="IN142" s="537"/>
      <c r="IO142" s="537"/>
      <c r="IP142" s="537"/>
      <c r="IQ142" s="537"/>
      <c r="IR142" s="537"/>
    </row>
    <row r="143" spans="1:252" hidden="1">
      <c r="A143" s="537"/>
      <c r="B143" s="537"/>
      <c r="C143" s="537"/>
      <c r="D143" s="537"/>
      <c r="E143" s="537"/>
      <c r="F143" s="537"/>
      <c r="G143" s="537"/>
      <c r="H143" s="537"/>
      <c r="I143" s="537"/>
      <c r="J143" s="537"/>
      <c r="K143" s="537"/>
      <c r="L143" s="537"/>
      <c r="M143" s="537"/>
      <c r="N143" s="537"/>
      <c r="O143" s="537"/>
      <c r="P143" s="537"/>
      <c r="Q143" s="537"/>
      <c r="R143" s="537"/>
      <c r="S143" s="537"/>
      <c r="T143" s="537"/>
      <c r="U143" s="537"/>
      <c r="V143" s="537"/>
      <c r="W143" s="537"/>
      <c r="X143" s="537"/>
      <c r="Y143" s="537"/>
      <c r="Z143" s="537"/>
      <c r="AA143" s="537"/>
      <c r="AB143" s="537"/>
      <c r="AC143" s="537"/>
      <c r="AD143" s="537"/>
      <c r="AE143" s="537"/>
      <c r="AF143" s="537"/>
      <c r="AG143" s="537"/>
      <c r="AH143" s="537"/>
      <c r="AI143" s="537"/>
      <c r="AJ143" s="537"/>
      <c r="AK143" s="537"/>
      <c r="AL143" s="537"/>
      <c r="AM143" s="537"/>
      <c r="AN143" s="537"/>
      <c r="AO143" s="537"/>
      <c r="AP143" s="537"/>
      <c r="AQ143" s="537"/>
      <c r="AR143" s="537"/>
      <c r="AS143" s="537"/>
      <c r="AT143" s="537"/>
      <c r="AU143" s="537"/>
      <c r="AV143" s="537"/>
      <c r="AW143" s="537"/>
      <c r="AX143" s="537"/>
      <c r="AY143" s="537"/>
      <c r="AZ143" s="537"/>
      <c r="BA143" s="537"/>
      <c r="BB143" s="537"/>
      <c r="BC143" s="537"/>
      <c r="BD143" s="537"/>
      <c r="BE143" s="537"/>
      <c r="BF143" s="537"/>
      <c r="BG143" s="537"/>
      <c r="BH143" s="537"/>
      <c r="BI143" s="537"/>
      <c r="BJ143" s="537"/>
      <c r="BK143" s="537"/>
      <c r="BL143" s="537"/>
      <c r="BM143" s="537"/>
      <c r="BN143" s="537"/>
      <c r="BO143" s="537"/>
      <c r="BP143" s="537"/>
      <c r="BQ143" s="537"/>
      <c r="BR143" s="537"/>
      <c r="BS143" s="537"/>
      <c r="BT143" s="537"/>
      <c r="BU143" s="537"/>
      <c r="BV143" s="537"/>
      <c r="BW143" s="537"/>
      <c r="BX143" s="537"/>
      <c r="BY143" s="537"/>
      <c r="BZ143" s="537"/>
      <c r="CA143" s="537"/>
      <c r="CB143" s="537"/>
      <c r="CC143" s="537"/>
      <c r="CD143" s="537"/>
      <c r="CE143" s="537"/>
      <c r="CF143" s="537"/>
      <c r="CG143" s="537"/>
      <c r="CH143" s="537"/>
      <c r="CI143" s="537"/>
      <c r="CJ143" s="537"/>
      <c r="CK143" s="537"/>
      <c r="CL143" s="537"/>
      <c r="CM143" s="537"/>
      <c r="CN143" s="537"/>
      <c r="CO143" s="537"/>
      <c r="CP143" s="537"/>
      <c r="CQ143" s="537"/>
      <c r="CR143" s="537"/>
      <c r="CS143" s="537"/>
      <c r="CT143" s="537"/>
      <c r="CU143" s="537"/>
      <c r="CV143" s="537"/>
      <c r="CW143" s="537"/>
      <c r="CX143" s="537"/>
      <c r="CY143" s="537"/>
      <c r="CZ143" s="537"/>
      <c r="DA143" s="537"/>
      <c r="DB143" s="537"/>
      <c r="DC143" s="537"/>
      <c r="DD143" s="537"/>
      <c r="DE143" s="537"/>
      <c r="DF143" s="537"/>
      <c r="DG143" s="537"/>
      <c r="DH143" s="537"/>
      <c r="DI143" s="537"/>
      <c r="DJ143" s="537"/>
      <c r="DK143" s="537"/>
      <c r="DL143" s="537"/>
      <c r="DM143" s="537"/>
      <c r="DN143" s="537"/>
      <c r="DO143" s="537"/>
      <c r="DP143" s="537"/>
      <c r="DQ143" s="537"/>
      <c r="DR143" s="537"/>
      <c r="DS143" s="537"/>
      <c r="DT143" s="537"/>
      <c r="DU143" s="537"/>
      <c r="DV143" s="537"/>
      <c r="DW143" s="537"/>
      <c r="DX143" s="537"/>
      <c r="DY143" s="537"/>
      <c r="DZ143" s="537"/>
      <c r="EA143" s="537"/>
      <c r="EB143" s="537"/>
      <c r="EC143" s="537"/>
      <c r="ED143" s="537"/>
      <c r="EE143" s="537"/>
      <c r="EF143" s="537"/>
      <c r="EG143" s="537"/>
      <c r="EH143" s="537"/>
      <c r="EI143" s="537"/>
      <c r="EJ143" s="537"/>
      <c r="EK143" s="537"/>
      <c r="EL143" s="537"/>
      <c r="EM143" s="537"/>
      <c r="EN143" s="537"/>
      <c r="EO143" s="537"/>
      <c r="EP143" s="537"/>
      <c r="EQ143" s="537"/>
      <c r="ER143" s="537"/>
      <c r="ES143" s="537"/>
      <c r="ET143" s="537"/>
      <c r="EU143" s="537"/>
      <c r="EV143" s="537"/>
      <c r="EW143" s="537"/>
      <c r="EX143" s="537"/>
      <c r="EY143" s="537"/>
      <c r="EZ143" s="537"/>
      <c r="FA143" s="537"/>
      <c r="FB143" s="537"/>
      <c r="FC143" s="537"/>
      <c r="FD143" s="537"/>
      <c r="FE143" s="537"/>
      <c r="FF143" s="537"/>
      <c r="FG143" s="537"/>
      <c r="FH143" s="537"/>
      <c r="FI143" s="537"/>
      <c r="FJ143" s="537"/>
      <c r="FK143" s="537"/>
      <c r="FL143" s="537"/>
      <c r="FM143" s="537"/>
      <c r="FN143" s="537"/>
      <c r="FO143" s="537"/>
      <c r="FP143" s="537"/>
      <c r="FQ143" s="537"/>
      <c r="FR143" s="537"/>
      <c r="FS143" s="537"/>
      <c r="FT143" s="537"/>
      <c r="FU143" s="537"/>
      <c r="FV143" s="537"/>
      <c r="FW143" s="537"/>
      <c r="FX143" s="537"/>
      <c r="FY143" s="537"/>
      <c r="FZ143" s="537"/>
      <c r="GA143" s="537"/>
      <c r="GB143" s="537"/>
      <c r="GC143" s="537"/>
      <c r="GD143" s="537"/>
      <c r="GE143" s="537"/>
      <c r="GF143" s="537"/>
      <c r="GG143" s="537"/>
      <c r="GH143" s="537"/>
      <c r="GI143" s="537"/>
      <c r="GJ143" s="537"/>
      <c r="GK143" s="537"/>
      <c r="GL143" s="537"/>
      <c r="GM143" s="537"/>
      <c r="GN143" s="537"/>
      <c r="GO143" s="537"/>
      <c r="GP143" s="537"/>
      <c r="GQ143" s="537"/>
      <c r="GR143" s="537"/>
      <c r="GS143" s="537"/>
      <c r="GT143" s="537"/>
      <c r="GU143" s="537"/>
      <c r="GV143" s="537"/>
      <c r="GW143" s="537"/>
      <c r="GX143" s="537"/>
      <c r="GY143" s="537"/>
      <c r="GZ143" s="537"/>
      <c r="HA143" s="537"/>
      <c r="HB143" s="537"/>
      <c r="HC143" s="537"/>
      <c r="HD143" s="537"/>
      <c r="HE143" s="537"/>
      <c r="HF143" s="537"/>
      <c r="HG143" s="537"/>
      <c r="HH143" s="537"/>
      <c r="HI143" s="537"/>
      <c r="HJ143" s="537"/>
      <c r="HK143" s="537"/>
      <c r="HL143" s="537"/>
      <c r="HM143" s="537"/>
      <c r="HN143" s="537"/>
      <c r="HO143" s="537"/>
      <c r="HP143" s="537"/>
      <c r="HQ143" s="537"/>
      <c r="HR143" s="537"/>
      <c r="HS143" s="537"/>
      <c r="HT143" s="537"/>
      <c r="HU143" s="537"/>
      <c r="HV143" s="537"/>
      <c r="HW143" s="537"/>
      <c r="HX143" s="537"/>
      <c r="HY143" s="537"/>
      <c r="HZ143" s="537"/>
      <c r="IA143" s="537"/>
      <c r="IB143" s="537"/>
      <c r="IC143" s="537"/>
      <c r="ID143" s="537"/>
      <c r="IE143" s="537"/>
      <c r="IF143" s="537"/>
      <c r="IG143" s="537"/>
      <c r="IH143" s="537"/>
      <c r="II143" s="537"/>
      <c r="IJ143" s="537"/>
      <c r="IK143" s="537"/>
      <c r="IL143" s="537"/>
      <c r="IM143" s="537"/>
      <c r="IN143" s="537"/>
      <c r="IO143" s="537"/>
      <c r="IP143" s="537"/>
      <c r="IQ143" s="537"/>
      <c r="IR143" s="537"/>
    </row>
    <row r="144" spans="1:252" hidden="1">
      <c r="A144" s="537"/>
      <c r="B144" s="537"/>
      <c r="C144" s="537"/>
      <c r="D144" s="537"/>
      <c r="E144" s="537"/>
      <c r="F144" s="537"/>
      <c r="G144" s="537"/>
      <c r="H144" s="537"/>
      <c r="I144" s="537"/>
      <c r="J144" s="537"/>
      <c r="K144" s="537"/>
      <c r="L144" s="537"/>
      <c r="M144" s="537"/>
      <c r="N144" s="537"/>
      <c r="O144" s="537"/>
      <c r="P144" s="537"/>
      <c r="Q144" s="537"/>
      <c r="R144" s="537"/>
      <c r="S144" s="537"/>
      <c r="T144" s="537"/>
      <c r="U144" s="537"/>
      <c r="V144" s="537"/>
      <c r="W144" s="537"/>
      <c r="X144" s="537"/>
      <c r="Y144" s="537"/>
      <c r="Z144" s="537"/>
      <c r="AA144" s="537"/>
      <c r="AB144" s="537"/>
      <c r="AC144" s="537"/>
      <c r="AD144" s="537"/>
      <c r="AE144" s="537"/>
      <c r="AF144" s="537"/>
      <c r="AG144" s="537"/>
      <c r="AH144" s="537"/>
      <c r="AI144" s="537"/>
      <c r="AJ144" s="537"/>
      <c r="AK144" s="537"/>
      <c r="AL144" s="537"/>
      <c r="AM144" s="537"/>
      <c r="AN144" s="537"/>
      <c r="AO144" s="537"/>
      <c r="AP144" s="537"/>
      <c r="AQ144" s="537"/>
      <c r="AR144" s="537"/>
      <c r="AS144" s="537"/>
      <c r="AT144" s="537"/>
      <c r="AU144" s="537"/>
      <c r="AV144" s="537"/>
      <c r="AW144" s="537"/>
      <c r="AX144" s="537"/>
      <c r="AY144" s="537"/>
      <c r="AZ144" s="537"/>
      <c r="BA144" s="537"/>
      <c r="BB144" s="537"/>
      <c r="BC144" s="537"/>
      <c r="BD144" s="537"/>
      <c r="BE144" s="537"/>
      <c r="BF144" s="537"/>
      <c r="BG144" s="537"/>
      <c r="BH144" s="537"/>
      <c r="BI144" s="537"/>
      <c r="BJ144" s="537"/>
      <c r="BK144" s="537"/>
      <c r="BL144" s="537"/>
      <c r="BM144" s="537"/>
      <c r="BN144" s="537"/>
      <c r="BO144" s="537"/>
      <c r="BP144" s="537"/>
      <c r="BQ144" s="537"/>
      <c r="BR144" s="537"/>
      <c r="BS144" s="537"/>
      <c r="BT144" s="537"/>
      <c r="BU144" s="537"/>
      <c r="BV144" s="537"/>
      <c r="BW144" s="537"/>
      <c r="BX144" s="537"/>
      <c r="BY144" s="537"/>
      <c r="BZ144" s="537"/>
      <c r="CA144" s="537"/>
      <c r="CB144" s="537"/>
      <c r="CC144" s="537"/>
      <c r="CD144" s="537"/>
      <c r="CE144" s="537"/>
      <c r="CF144" s="537"/>
      <c r="CG144" s="537"/>
      <c r="CH144" s="537"/>
      <c r="CI144" s="537"/>
      <c r="CJ144" s="537"/>
      <c r="CK144" s="537"/>
      <c r="CL144" s="537"/>
      <c r="CM144" s="537"/>
      <c r="CN144" s="537"/>
      <c r="CO144" s="537"/>
      <c r="CP144" s="537"/>
      <c r="CQ144" s="537"/>
      <c r="CR144" s="537"/>
      <c r="CS144" s="537"/>
      <c r="CT144" s="537"/>
      <c r="CU144" s="537"/>
      <c r="CV144" s="537"/>
      <c r="CW144" s="537"/>
      <c r="CX144" s="537"/>
      <c r="CY144" s="537"/>
      <c r="CZ144" s="537"/>
      <c r="DA144" s="537"/>
      <c r="DB144" s="537"/>
      <c r="DC144" s="537"/>
      <c r="DD144" s="537"/>
      <c r="DE144" s="537"/>
      <c r="DF144" s="537"/>
      <c r="DG144" s="537"/>
      <c r="DH144" s="537"/>
      <c r="DI144" s="537"/>
      <c r="DJ144" s="537"/>
      <c r="DK144" s="537"/>
      <c r="DL144" s="537"/>
      <c r="DM144" s="537"/>
      <c r="DN144" s="537"/>
      <c r="DO144" s="537"/>
      <c r="DP144" s="537"/>
      <c r="DQ144" s="537"/>
      <c r="DR144" s="537"/>
      <c r="DS144" s="537"/>
      <c r="DT144" s="537"/>
      <c r="DU144" s="537"/>
      <c r="DV144" s="537"/>
      <c r="DW144" s="537"/>
      <c r="DX144" s="537"/>
      <c r="DY144" s="537"/>
      <c r="DZ144" s="537"/>
      <c r="EA144" s="537"/>
      <c r="EB144" s="537"/>
      <c r="EC144" s="537"/>
      <c r="ED144" s="537"/>
      <c r="EE144" s="537"/>
      <c r="EF144" s="537"/>
      <c r="EG144" s="537"/>
      <c r="EH144" s="537"/>
      <c r="EI144" s="537"/>
      <c r="EJ144" s="537"/>
      <c r="EK144" s="537"/>
      <c r="EL144" s="537"/>
      <c r="EM144" s="537"/>
      <c r="EN144" s="537"/>
      <c r="EO144" s="537"/>
      <c r="EP144" s="537"/>
      <c r="EQ144" s="537"/>
      <c r="ER144" s="537"/>
      <c r="ES144" s="537"/>
      <c r="ET144" s="537"/>
      <c r="EU144" s="537"/>
      <c r="EV144" s="537"/>
      <c r="EW144" s="537"/>
      <c r="EX144" s="537"/>
      <c r="EY144" s="537"/>
      <c r="EZ144" s="537"/>
      <c r="FA144" s="537"/>
      <c r="FB144" s="537"/>
      <c r="FC144" s="537"/>
      <c r="FD144" s="537"/>
      <c r="FE144" s="537"/>
      <c r="FF144" s="537"/>
      <c r="FG144" s="537"/>
      <c r="FH144" s="537"/>
      <c r="FI144" s="537"/>
      <c r="FJ144" s="537"/>
      <c r="FK144" s="537"/>
      <c r="FL144" s="537"/>
      <c r="FM144" s="537"/>
      <c r="FN144" s="537"/>
      <c r="FO144" s="537"/>
      <c r="FP144" s="537"/>
      <c r="FQ144" s="537"/>
      <c r="FR144" s="537"/>
      <c r="FS144" s="537"/>
      <c r="FT144" s="537"/>
      <c r="FU144" s="537"/>
      <c r="FV144" s="537"/>
      <c r="FW144" s="537"/>
      <c r="FX144" s="537"/>
      <c r="FY144" s="537"/>
      <c r="FZ144" s="537"/>
      <c r="GA144" s="537"/>
      <c r="GB144" s="537"/>
      <c r="GC144" s="537"/>
      <c r="GD144" s="537"/>
      <c r="GE144" s="537"/>
      <c r="GF144" s="537"/>
      <c r="GG144" s="537"/>
      <c r="GH144" s="537"/>
      <c r="GI144" s="537"/>
      <c r="GJ144" s="537"/>
      <c r="GK144" s="537"/>
      <c r="GL144" s="537"/>
      <c r="GM144" s="537"/>
      <c r="GN144" s="537"/>
      <c r="GO144" s="537"/>
      <c r="GP144" s="537"/>
      <c r="GQ144" s="537"/>
      <c r="GR144" s="537"/>
      <c r="GS144" s="537"/>
      <c r="GT144" s="537"/>
      <c r="GU144" s="537"/>
      <c r="GV144" s="537"/>
      <c r="GW144" s="537"/>
      <c r="GX144" s="537"/>
      <c r="GY144" s="537"/>
      <c r="GZ144" s="537"/>
      <c r="HA144" s="537"/>
      <c r="HB144" s="537"/>
      <c r="HC144" s="537"/>
      <c r="HD144" s="537"/>
      <c r="HE144" s="537"/>
      <c r="HF144" s="537"/>
      <c r="HG144" s="537"/>
      <c r="HH144" s="537"/>
      <c r="HI144" s="537"/>
      <c r="HJ144" s="537"/>
      <c r="HK144" s="537"/>
      <c r="HL144" s="537"/>
      <c r="HM144" s="537"/>
      <c r="HN144" s="537"/>
      <c r="HO144" s="537"/>
      <c r="HP144" s="537"/>
      <c r="HQ144" s="537"/>
      <c r="HR144" s="537"/>
      <c r="HS144" s="537"/>
      <c r="HT144" s="537"/>
      <c r="HU144" s="537"/>
      <c r="HV144" s="537"/>
      <c r="HW144" s="537"/>
      <c r="HX144" s="537"/>
      <c r="HY144" s="537"/>
      <c r="HZ144" s="537"/>
      <c r="IA144" s="537"/>
      <c r="IB144" s="537"/>
      <c r="IC144" s="537"/>
      <c r="ID144" s="537"/>
      <c r="IE144" s="537"/>
      <c r="IF144" s="537"/>
      <c r="IG144" s="537"/>
      <c r="IH144" s="537"/>
      <c r="II144" s="537"/>
      <c r="IJ144" s="537"/>
      <c r="IK144" s="537"/>
      <c r="IL144" s="537"/>
      <c r="IM144" s="537"/>
      <c r="IN144" s="537"/>
      <c r="IO144" s="537"/>
      <c r="IP144" s="537"/>
      <c r="IQ144" s="537"/>
      <c r="IR144" s="537"/>
    </row>
    <row r="145"/>
    <row r="146"/>
    <row r="147"/>
    <row r="148"/>
    <row r="149"/>
    <row r="150"/>
    <row r="151"/>
    <row r="152"/>
    <row r="153"/>
    <row r="154"/>
    <row r="155"/>
    <row r="156"/>
    <row r="157"/>
    <row r="158"/>
  </sheetData>
  <sheetProtection password="CB70" sheet="1" objects="1" scenarios="1" formatCells="0"/>
  <customSheetViews>
    <customSheetView guid="{95D0C6C0-F15D-449A-B6BA-3466C2F1E3FF}" zeroValues="0" hiddenRows="1" hiddenColumns="1" showRuler="0">
      <selection activeCell="B2" sqref="B2:AT2"/>
      <pageMargins left="0.74803149606299213" right="0.59055118110236227" top="0.98425196850393704" bottom="0.59055118110236227" header="0" footer="0"/>
      <printOptions horizontalCentered="1"/>
      <pageSetup paperSize="9" scale="95" orientation="portrait" blackAndWhite="1" r:id="rId1"/>
      <headerFooter alignWithMargins="0"/>
    </customSheetView>
  </customSheetViews>
  <mergeCells count="827">
    <mergeCell ref="B127:D127"/>
    <mergeCell ref="G127:K127"/>
    <mergeCell ref="L127:Q127"/>
    <mergeCell ref="AG109:AT109"/>
    <mergeCell ref="AG110:AT110"/>
    <mergeCell ref="AG111:AT111"/>
    <mergeCell ref="B111:O111"/>
    <mergeCell ref="P111:AF111"/>
    <mergeCell ref="B116:AT116"/>
    <mergeCell ref="P109:AF109"/>
    <mergeCell ref="AQ101:AT101"/>
    <mergeCell ref="AQ103:AT103"/>
    <mergeCell ref="B110:O110"/>
    <mergeCell ref="D106:AQ106"/>
    <mergeCell ref="B108:O108"/>
    <mergeCell ref="P110:AF110"/>
    <mergeCell ref="AG107:AT107"/>
    <mergeCell ref="AG108:AT108"/>
    <mergeCell ref="B109:O109"/>
    <mergeCell ref="P107:AF107"/>
    <mergeCell ref="P108:AF108"/>
    <mergeCell ref="B107:O107"/>
    <mergeCell ref="AA102:AF102"/>
    <mergeCell ref="E102:Q102"/>
    <mergeCell ref="R102:U102"/>
    <mergeCell ref="V102:Z102"/>
    <mergeCell ref="B103:D103"/>
    <mergeCell ref="E103:Q103"/>
    <mergeCell ref="R103:U103"/>
    <mergeCell ref="V103:Z103"/>
    <mergeCell ref="B105:AT105"/>
    <mergeCell ref="AL102:AP102"/>
    <mergeCell ref="AQ102:AT102"/>
    <mergeCell ref="AA103:AF103"/>
    <mergeCell ref="AQ98:AT98"/>
    <mergeCell ref="AL99:AP99"/>
    <mergeCell ref="AQ99:AT99"/>
    <mergeCell ref="AA6:AF6"/>
    <mergeCell ref="AG6:AK6"/>
    <mergeCell ref="AA7:AF7"/>
    <mergeCell ref="AA98:AF98"/>
    <mergeCell ref="AQ97:AT97"/>
    <mergeCell ref="AQ100:AT100"/>
    <mergeCell ref="AL98:AP98"/>
    <mergeCell ref="AA96:AF96"/>
    <mergeCell ref="AG96:AK96"/>
    <mergeCell ref="AA10:AF10"/>
    <mergeCell ref="AG12:AK12"/>
    <mergeCell ref="AL12:AP12"/>
    <mergeCell ref="AQ12:AT12"/>
    <mergeCell ref="AG11:AK11"/>
    <mergeCell ref="AG10:AK10"/>
    <mergeCell ref="AA12:AF12"/>
    <mergeCell ref="AA11:AF11"/>
    <mergeCell ref="AA13:AF13"/>
    <mergeCell ref="AQ13:AT13"/>
    <mergeCell ref="AG15:AK15"/>
    <mergeCell ref="AQ15:AT15"/>
    <mergeCell ref="AG103:AK103"/>
    <mergeCell ref="AL97:AP97"/>
    <mergeCell ref="AA99:AF99"/>
    <mergeCell ref="AG99:AK99"/>
    <mergeCell ref="AG98:AK98"/>
    <mergeCell ref="AL100:AP100"/>
    <mergeCell ref="AL103:AP103"/>
    <mergeCell ref="AA101:AF101"/>
    <mergeCell ref="AL101:AP101"/>
    <mergeCell ref="AG101:AK101"/>
    <mergeCell ref="AA100:AF100"/>
    <mergeCell ref="AG100:AK100"/>
    <mergeCell ref="AA97:AF97"/>
    <mergeCell ref="AG97:AK97"/>
    <mergeCell ref="AG102:AK102"/>
    <mergeCell ref="AL5:AP5"/>
    <mergeCell ref="AQ5:AT5"/>
    <mergeCell ref="AG7:AK7"/>
    <mergeCell ref="AG4:AK4"/>
    <mergeCell ref="AQ6:AT6"/>
    <mergeCell ref="AL7:AP7"/>
    <mergeCell ref="AQ7:AT7"/>
    <mergeCell ref="AL6:AP6"/>
    <mergeCell ref="AA9:AF9"/>
    <mergeCell ref="AG9:AK9"/>
    <mergeCell ref="AA5:AF5"/>
    <mergeCell ref="AG5:AK5"/>
    <mergeCell ref="AL9:AP9"/>
    <mergeCell ref="AQ9:AT9"/>
    <mergeCell ref="AL8:AP8"/>
    <mergeCell ref="AG8:AK8"/>
    <mergeCell ref="AA8:AF8"/>
    <mergeCell ref="AQ8:AT8"/>
    <mergeCell ref="B2:AT2"/>
    <mergeCell ref="B3:D3"/>
    <mergeCell ref="E3:Q3"/>
    <mergeCell ref="R3:Z3"/>
    <mergeCell ref="AL3:AT3"/>
    <mergeCell ref="AA3:AK3"/>
    <mergeCell ref="B4:D4"/>
    <mergeCell ref="E4:Q4"/>
    <mergeCell ref="R4:U4"/>
    <mergeCell ref="AL4:AP4"/>
    <mergeCell ref="AA4:AF4"/>
    <mergeCell ref="V4:Z4"/>
    <mergeCell ref="AQ4:AT4"/>
    <mergeCell ref="B5:D5"/>
    <mergeCell ref="E5:Q5"/>
    <mergeCell ref="R5:U5"/>
    <mergeCell ref="V5:Z5"/>
    <mergeCell ref="B7:D7"/>
    <mergeCell ref="E7:Q7"/>
    <mergeCell ref="R7:U7"/>
    <mergeCell ref="V7:Z7"/>
    <mergeCell ref="B6:D6"/>
    <mergeCell ref="E6:Q6"/>
    <mergeCell ref="B10:D10"/>
    <mergeCell ref="E10:Q10"/>
    <mergeCell ref="R10:U10"/>
    <mergeCell ref="V10:Z10"/>
    <mergeCell ref="R6:U6"/>
    <mergeCell ref="V6:Z6"/>
    <mergeCell ref="B9:D9"/>
    <mergeCell ref="E9:Q9"/>
    <mergeCell ref="R9:U9"/>
    <mergeCell ref="V9:Z9"/>
    <mergeCell ref="B8:D8"/>
    <mergeCell ref="E8:Q8"/>
    <mergeCell ref="R8:U8"/>
    <mergeCell ref="V8:Z8"/>
    <mergeCell ref="V101:Z101"/>
    <mergeCell ref="B98:D98"/>
    <mergeCell ref="E98:Q98"/>
    <mergeCell ref="R98:U98"/>
    <mergeCell ref="V98:Z98"/>
    <mergeCell ref="V100:Z100"/>
    <mergeCell ref="V99:Z99"/>
    <mergeCell ref="R100:U100"/>
    <mergeCell ref="B11:D11"/>
    <mergeCell ref="E11:Q11"/>
    <mergeCell ref="R11:U11"/>
    <mergeCell ref="V11:Z11"/>
    <mergeCell ref="B96:D96"/>
    <mergeCell ref="E96:Q96"/>
    <mergeCell ref="R96:U96"/>
    <mergeCell ref="B99:D99"/>
    <mergeCell ref="E99:Q99"/>
    <mergeCell ref="R99:U99"/>
    <mergeCell ref="E97:Q97"/>
    <mergeCell ref="R97:U97"/>
    <mergeCell ref="V97:Z97"/>
    <mergeCell ref="B13:D13"/>
    <mergeCell ref="E13:Q13"/>
    <mergeCell ref="V96:Z96"/>
    <mergeCell ref="B102:D102"/>
    <mergeCell ref="B12:D12"/>
    <mergeCell ref="E12:Q12"/>
    <mergeCell ref="R12:U12"/>
    <mergeCell ref="B101:D101"/>
    <mergeCell ref="E101:Q101"/>
    <mergeCell ref="R101:U101"/>
    <mergeCell ref="B100:D100"/>
    <mergeCell ref="E100:Q100"/>
    <mergeCell ref="B97:D97"/>
    <mergeCell ref="E19:Q19"/>
    <mergeCell ref="R19:U19"/>
    <mergeCell ref="B21:D21"/>
    <mergeCell ref="B20:D20"/>
    <mergeCell ref="E20:Q20"/>
    <mergeCell ref="R20:U20"/>
    <mergeCell ref="B19:D19"/>
    <mergeCell ref="B23:D23"/>
    <mergeCell ref="B22:D22"/>
    <mergeCell ref="E22:Q22"/>
    <mergeCell ref="R22:U22"/>
    <mergeCell ref="R27:U27"/>
    <mergeCell ref="R29:U29"/>
    <mergeCell ref="R31:U31"/>
    <mergeCell ref="AL10:AP10"/>
    <mergeCell ref="AQ10:AT10"/>
    <mergeCell ref="AL11:AP11"/>
    <mergeCell ref="AQ11:AT11"/>
    <mergeCell ref="V12:Z12"/>
    <mergeCell ref="R13:U13"/>
    <mergeCell ref="V13:Z13"/>
    <mergeCell ref="AL13:AP13"/>
    <mergeCell ref="AA14:AF14"/>
    <mergeCell ref="AL96:AP96"/>
    <mergeCell ref="AQ96:AT96"/>
    <mergeCell ref="AG13:AK13"/>
    <mergeCell ref="AG14:AK14"/>
    <mergeCell ref="AL14:AP14"/>
    <mergeCell ref="AL16:AP16"/>
    <mergeCell ref="AL19:AP19"/>
    <mergeCell ref="AQ19:AT19"/>
    <mergeCell ref="AQ23:AT23"/>
    <mergeCell ref="AL25:AP25"/>
    <mergeCell ref="AQ21:AT21"/>
    <mergeCell ref="AQ20:AT20"/>
    <mergeCell ref="AQ22:AT22"/>
    <mergeCell ref="AQ25:AT25"/>
    <mergeCell ref="AQ87:AT87"/>
    <mergeCell ref="AL91:AP91"/>
    <mergeCell ref="AQ91:AT91"/>
    <mergeCell ref="AG91:AK91"/>
    <mergeCell ref="AQ94:AT94"/>
    <mergeCell ref="AA16:AF16"/>
    <mergeCell ref="AG17:AK17"/>
    <mergeCell ref="AL17:AP17"/>
    <mergeCell ref="AQ17:AT17"/>
    <mergeCell ref="B15:D15"/>
    <mergeCell ref="AQ14:AT14"/>
    <mergeCell ref="B14:D14"/>
    <mergeCell ref="E14:Q14"/>
    <mergeCell ref="R14:U14"/>
    <mergeCell ref="V14:Z14"/>
    <mergeCell ref="E15:Q15"/>
    <mergeCell ref="V17:Z17"/>
    <mergeCell ref="R15:U15"/>
    <mergeCell ref="V15:Z15"/>
    <mergeCell ref="AA15:AF15"/>
    <mergeCell ref="AQ16:AT16"/>
    <mergeCell ref="B16:D16"/>
    <mergeCell ref="E16:Q16"/>
    <mergeCell ref="R16:U16"/>
    <mergeCell ref="V16:Z16"/>
    <mergeCell ref="AG16:AK16"/>
    <mergeCell ref="E17:Q17"/>
    <mergeCell ref="R17:U17"/>
    <mergeCell ref="AL15:AP15"/>
    <mergeCell ref="AA18:AF18"/>
    <mergeCell ref="AA17:AF17"/>
    <mergeCell ref="AG19:AK19"/>
    <mergeCell ref="AQ18:AT18"/>
    <mergeCell ref="B18:D18"/>
    <mergeCell ref="E18:Q18"/>
    <mergeCell ref="R18:U18"/>
    <mergeCell ref="V18:Z18"/>
    <mergeCell ref="AG18:AK18"/>
    <mergeCell ref="AL18:AP18"/>
    <mergeCell ref="V19:Z19"/>
    <mergeCell ref="B17:D17"/>
    <mergeCell ref="V20:Z20"/>
    <mergeCell ref="AG20:AK20"/>
    <mergeCell ref="AL20:AP20"/>
    <mergeCell ref="E21:Q21"/>
    <mergeCell ref="R21:U21"/>
    <mergeCell ref="V21:Z21"/>
    <mergeCell ref="AA20:AF20"/>
    <mergeCell ref="AA21:AF21"/>
    <mergeCell ref="AA19:AF19"/>
    <mergeCell ref="AG21:AK21"/>
    <mergeCell ref="AL21:AP21"/>
    <mergeCell ref="V22:Z22"/>
    <mergeCell ref="AG22:AK22"/>
    <mergeCell ref="AL22:AP22"/>
    <mergeCell ref="E23:Q23"/>
    <mergeCell ref="R23:U23"/>
    <mergeCell ref="V23:Z23"/>
    <mergeCell ref="AA22:AF22"/>
    <mergeCell ref="AA23:AF23"/>
    <mergeCell ref="AG23:AK23"/>
    <mergeCell ref="AL23:AP23"/>
    <mergeCell ref="V25:Z25"/>
    <mergeCell ref="AA24:AF24"/>
    <mergeCell ref="AA25:AF25"/>
    <mergeCell ref="AG25:AK25"/>
    <mergeCell ref="B25:D25"/>
    <mergeCell ref="AQ24:AT24"/>
    <mergeCell ref="B24:D24"/>
    <mergeCell ref="E24:Q24"/>
    <mergeCell ref="R24:U24"/>
    <mergeCell ref="V24:Z24"/>
    <mergeCell ref="AG24:AK24"/>
    <mergeCell ref="AL24:AP24"/>
    <mergeCell ref="E25:Q25"/>
    <mergeCell ref="R25:U25"/>
    <mergeCell ref="V27:Z27"/>
    <mergeCell ref="AA26:AF26"/>
    <mergeCell ref="AA27:AF27"/>
    <mergeCell ref="AG27:AK27"/>
    <mergeCell ref="AL27:AP27"/>
    <mergeCell ref="AQ27:AT27"/>
    <mergeCell ref="B27:D27"/>
    <mergeCell ref="AQ26:AT26"/>
    <mergeCell ref="B26:D26"/>
    <mergeCell ref="E26:Q26"/>
    <mergeCell ref="R26:U26"/>
    <mergeCell ref="V26:Z26"/>
    <mergeCell ref="AG26:AK26"/>
    <mergeCell ref="AL26:AP26"/>
    <mergeCell ref="E27:Q27"/>
    <mergeCell ref="V29:Z29"/>
    <mergeCell ref="AA28:AF28"/>
    <mergeCell ref="AA29:AF29"/>
    <mergeCell ref="AG29:AK29"/>
    <mergeCell ref="AL29:AP29"/>
    <mergeCell ref="AQ29:AT29"/>
    <mergeCell ref="B29:D29"/>
    <mergeCell ref="AQ28:AT28"/>
    <mergeCell ref="B28:D28"/>
    <mergeCell ref="E28:Q28"/>
    <mergeCell ref="R28:U28"/>
    <mergeCell ref="V28:Z28"/>
    <mergeCell ref="AG28:AK28"/>
    <mergeCell ref="AL28:AP28"/>
    <mergeCell ref="E29:Q29"/>
    <mergeCell ref="V31:Z31"/>
    <mergeCell ref="AA30:AF30"/>
    <mergeCell ref="AA31:AF31"/>
    <mergeCell ref="AG31:AK31"/>
    <mergeCell ref="AL31:AP31"/>
    <mergeCell ref="AQ31:AT31"/>
    <mergeCell ref="B31:D31"/>
    <mergeCell ref="AQ30:AT30"/>
    <mergeCell ref="B30:D30"/>
    <mergeCell ref="E30:Q30"/>
    <mergeCell ref="R30:U30"/>
    <mergeCell ref="V30:Z30"/>
    <mergeCell ref="AG30:AK30"/>
    <mergeCell ref="AL30:AP30"/>
    <mergeCell ref="E31:Q31"/>
    <mergeCell ref="R33:U33"/>
    <mergeCell ref="V33:Z33"/>
    <mergeCell ref="AA32:AF32"/>
    <mergeCell ref="AA33:AF33"/>
    <mergeCell ref="AG33:AK33"/>
    <mergeCell ref="AL33:AP33"/>
    <mergeCell ref="AQ33:AT33"/>
    <mergeCell ref="B33:D33"/>
    <mergeCell ref="AQ32:AT32"/>
    <mergeCell ref="B32:D32"/>
    <mergeCell ref="E32:Q32"/>
    <mergeCell ref="R32:U32"/>
    <mergeCell ref="V32:Z32"/>
    <mergeCell ref="AG32:AK32"/>
    <mergeCell ref="AL32:AP32"/>
    <mergeCell ref="E33:Q33"/>
    <mergeCell ref="R35:U35"/>
    <mergeCell ref="V35:Z35"/>
    <mergeCell ref="AA34:AF34"/>
    <mergeCell ref="AA35:AF35"/>
    <mergeCell ref="AG35:AK35"/>
    <mergeCell ref="AL35:AP35"/>
    <mergeCell ref="AQ35:AT35"/>
    <mergeCell ref="B35:D35"/>
    <mergeCell ref="AQ34:AT34"/>
    <mergeCell ref="B34:D34"/>
    <mergeCell ref="E34:Q34"/>
    <mergeCell ref="R34:U34"/>
    <mergeCell ref="V34:Z34"/>
    <mergeCell ref="AG34:AK34"/>
    <mergeCell ref="AL34:AP34"/>
    <mergeCell ref="E35:Q35"/>
    <mergeCell ref="R37:U37"/>
    <mergeCell ref="V37:Z37"/>
    <mergeCell ref="AA36:AF36"/>
    <mergeCell ref="AA37:AF37"/>
    <mergeCell ref="AG37:AK37"/>
    <mergeCell ref="AL37:AP37"/>
    <mergeCell ref="AQ37:AT37"/>
    <mergeCell ref="B37:D37"/>
    <mergeCell ref="AQ36:AT36"/>
    <mergeCell ref="B36:D36"/>
    <mergeCell ref="E36:Q36"/>
    <mergeCell ref="R36:U36"/>
    <mergeCell ref="V36:Z36"/>
    <mergeCell ref="AG36:AK36"/>
    <mergeCell ref="AL36:AP36"/>
    <mergeCell ref="E37:Q37"/>
    <mergeCell ref="R39:U39"/>
    <mergeCell ref="V39:Z39"/>
    <mergeCell ref="AA38:AF38"/>
    <mergeCell ref="AA39:AF39"/>
    <mergeCell ref="AG39:AK39"/>
    <mergeCell ref="AL39:AP39"/>
    <mergeCell ref="AQ39:AT39"/>
    <mergeCell ref="B39:D39"/>
    <mergeCell ref="AQ38:AT38"/>
    <mergeCell ref="B38:D38"/>
    <mergeCell ref="E38:Q38"/>
    <mergeCell ref="R38:U38"/>
    <mergeCell ref="V38:Z38"/>
    <mergeCell ref="AG38:AK38"/>
    <mergeCell ref="AL38:AP38"/>
    <mergeCell ref="E39:Q39"/>
    <mergeCell ref="R41:U41"/>
    <mergeCell ref="V41:Z41"/>
    <mergeCell ref="AA40:AF40"/>
    <mergeCell ref="AA41:AF41"/>
    <mergeCell ref="AG41:AK41"/>
    <mergeCell ref="AL41:AP41"/>
    <mergeCell ref="AQ41:AT41"/>
    <mergeCell ref="B41:D41"/>
    <mergeCell ref="AQ40:AT40"/>
    <mergeCell ref="B40:D40"/>
    <mergeCell ref="E40:Q40"/>
    <mergeCell ref="R40:U40"/>
    <mergeCell ref="V40:Z40"/>
    <mergeCell ref="AG40:AK40"/>
    <mergeCell ref="AL40:AP40"/>
    <mergeCell ref="E41:Q41"/>
    <mergeCell ref="R43:U43"/>
    <mergeCell ref="V43:Z43"/>
    <mergeCell ref="AA42:AF42"/>
    <mergeCell ref="AA43:AF43"/>
    <mergeCell ref="AG43:AK43"/>
    <mergeCell ref="AL43:AP43"/>
    <mergeCell ref="AQ43:AT43"/>
    <mergeCell ref="B43:D43"/>
    <mergeCell ref="AQ42:AT42"/>
    <mergeCell ref="B42:D42"/>
    <mergeCell ref="E42:Q42"/>
    <mergeCell ref="R42:U42"/>
    <mergeCell ref="V42:Z42"/>
    <mergeCell ref="AG42:AK42"/>
    <mergeCell ref="AL42:AP42"/>
    <mergeCell ref="E43:Q43"/>
    <mergeCell ref="R45:U45"/>
    <mergeCell ref="V45:Z45"/>
    <mergeCell ref="AA44:AF44"/>
    <mergeCell ref="AA45:AF45"/>
    <mergeCell ref="AG45:AK45"/>
    <mergeCell ref="AL45:AP45"/>
    <mergeCell ref="AQ45:AT45"/>
    <mergeCell ref="B45:D45"/>
    <mergeCell ref="AQ44:AT44"/>
    <mergeCell ref="B44:D44"/>
    <mergeCell ref="E44:Q44"/>
    <mergeCell ref="R44:U44"/>
    <mergeCell ref="V44:Z44"/>
    <mergeCell ref="AG44:AK44"/>
    <mergeCell ref="AL44:AP44"/>
    <mergeCell ref="E45:Q45"/>
    <mergeCell ref="R47:U47"/>
    <mergeCell ref="V47:Z47"/>
    <mergeCell ref="AA46:AF46"/>
    <mergeCell ref="AA47:AF47"/>
    <mergeCell ref="AG47:AK47"/>
    <mergeCell ref="AL47:AP47"/>
    <mergeCell ref="AQ47:AT47"/>
    <mergeCell ref="B47:D47"/>
    <mergeCell ref="AQ46:AT46"/>
    <mergeCell ref="B46:D46"/>
    <mergeCell ref="E46:Q46"/>
    <mergeCell ref="R46:U46"/>
    <mergeCell ref="V46:Z46"/>
    <mergeCell ref="AG46:AK46"/>
    <mergeCell ref="AL46:AP46"/>
    <mergeCell ref="E47:Q47"/>
    <mergeCell ref="R49:U49"/>
    <mergeCell ref="V49:Z49"/>
    <mergeCell ref="AA48:AF48"/>
    <mergeCell ref="AA49:AF49"/>
    <mergeCell ref="AG49:AK49"/>
    <mergeCell ref="AL49:AP49"/>
    <mergeCell ref="AQ49:AT49"/>
    <mergeCell ref="B49:D49"/>
    <mergeCell ref="AQ48:AT48"/>
    <mergeCell ref="B48:D48"/>
    <mergeCell ref="E48:Q48"/>
    <mergeCell ref="R48:U48"/>
    <mergeCell ref="V48:Z48"/>
    <mergeCell ref="AG48:AK48"/>
    <mergeCell ref="AL48:AP48"/>
    <mergeCell ref="E49:Q49"/>
    <mergeCell ref="R51:U51"/>
    <mergeCell ref="V51:Z51"/>
    <mergeCell ref="AA50:AF50"/>
    <mergeCell ref="AA51:AF51"/>
    <mergeCell ref="AG51:AK51"/>
    <mergeCell ref="AL51:AP51"/>
    <mergeCell ref="AQ51:AT51"/>
    <mergeCell ref="B51:D51"/>
    <mergeCell ref="AQ50:AT50"/>
    <mergeCell ref="B50:D50"/>
    <mergeCell ref="E50:Q50"/>
    <mergeCell ref="R50:U50"/>
    <mergeCell ref="V50:Z50"/>
    <mergeCell ref="AG50:AK50"/>
    <mergeCell ref="AL50:AP50"/>
    <mergeCell ref="E51:Q51"/>
    <mergeCell ref="R53:U53"/>
    <mergeCell ref="V53:Z53"/>
    <mergeCell ref="AA52:AF52"/>
    <mergeCell ref="AA53:AF53"/>
    <mergeCell ref="AG53:AK53"/>
    <mergeCell ref="AL53:AP53"/>
    <mergeCell ref="AQ53:AT53"/>
    <mergeCell ref="B53:D53"/>
    <mergeCell ref="AQ52:AT52"/>
    <mergeCell ref="B52:D52"/>
    <mergeCell ref="E52:Q52"/>
    <mergeCell ref="R52:U52"/>
    <mergeCell ref="V52:Z52"/>
    <mergeCell ref="AG52:AK52"/>
    <mergeCell ref="AL52:AP52"/>
    <mergeCell ref="E53:Q53"/>
    <mergeCell ref="R55:U55"/>
    <mergeCell ref="V55:Z55"/>
    <mergeCell ref="AA54:AF54"/>
    <mergeCell ref="AA55:AF55"/>
    <mergeCell ref="AG55:AK55"/>
    <mergeCell ref="AL55:AP55"/>
    <mergeCell ref="AQ55:AT55"/>
    <mergeCell ref="B55:D55"/>
    <mergeCell ref="AQ54:AT54"/>
    <mergeCell ref="B54:D54"/>
    <mergeCell ref="E54:Q54"/>
    <mergeCell ref="R54:U54"/>
    <mergeCell ref="V54:Z54"/>
    <mergeCell ref="AG54:AK54"/>
    <mergeCell ref="AL54:AP54"/>
    <mergeCell ref="E55:Q55"/>
    <mergeCell ref="R57:U57"/>
    <mergeCell ref="V57:Z57"/>
    <mergeCell ref="AA56:AF56"/>
    <mergeCell ref="AA57:AF57"/>
    <mergeCell ref="AG57:AK57"/>
    <mergeCell ref="AL57:AP57"/>
    <mergeCell ref="AQ57:AT57"/>
    <mergeCell ref="B57:D57"/>
    <mergeCell ref="AQ56:AT56"/>
    <mergeCell ref="B56:D56"/>
    <mergeCell ref="E56:Q56"/>
    <mergeCell ref="R56:U56"/>
    <mergeCell ref="V56:Z56"/>
    <mergeCell ref="AG56:AK56"/>
    <mergeCell ref="AL56:AP56"/>
    <mergeCell ref="E57:Q57"/>
    <mergeCell ref="R59:U59"/>
    <mergeCell ref="V59:Z59"/>
    <mergeCell ref="AA58:AF58"/>
    <mergeCell ref="AA59:AF59"/>
    <mergeCell ref="AG59:AK59"/>
    <mergeCell ref="AL59:AP59"/>
    <mergeCell ref="AQ59:AT59"/>
    <mergeCell ref="B59:D59"/>
    <mergeCell ref="AQ58:AT58"/>
    <mergeCell ref="B58:D58"/>
    <mergeCell ref="E58:Q58"/>
    <mergeCell ref="R58:U58"/>
    <mergeCell ref="V58:Z58"/>
    <mergeCell ref="AG58:AK58"/>
    <mergeCell ref="AL58:AP58"/>
    <mergeCell ref="E59:Q59"/>
    <mergeCell ref="R61:U61"/>
    <mergeCell ref="V61:Z61"/>
    <mergeCell ref="AA60:AF60"/>
    <mergeCell ref="AA61:AF61"/>
    <mergeCell ref="AG61:AK61"/>
    <mergeCell ref="AL61:AP61"/>
    <mergeCell ref="AQ61:AT61"/>
    <mergeCell ref="B61:D61"/>
    <mergeCell ref="AQ60:AT60"/>
    <mergeCell ref="B60:D60"/>
    <mergeCell ref="E60:Q60"/>
    <mergeCell ref="R60:U60"/>
    <mergeCell ref="V60:Z60"/>
    <mergeCell ref="AG60:AK60"/>
    <mergeCell ref="AL60:AP60"/>
    <mergeCell ref="E61:Q61"/>
    <mergeCell ref="R63:U63"/>
    <mergeCell ref="V63:Z63"/>
    <mergeCell ref="AA62:AF62"/>
    <mergeCell ref="AA63:AF63"/>
    <mergeCell ref="AG63:AK63"/>
    <mergeCell ref="AL63:AP63"/>
    <mergeCell ref="AQ63:AT63"/>
    <mergeCell ref="B63:D63"/>
    <mergeCell ref="AQ62:AT62"/>
    <mergeCell ref="B62:D62"/>
    <mergeCell ref="E62:Q62"/>
    <mergeCell ref="R62:U62"/>
    <mergeCell ref="V62:Z62"/>
    <mergeCell ref="AG62:AK62"/>
    <mergeCell ref="AL62:AP62"/>
    <mergeCell ref="E63:Q63"/>
    <mergeCell ref="R65:U65"/>
    <mergeCell ref="V65:Z65"/>
    <mergeCell ref="AA64:AF64"/>
    <mergeCell ref="AA65:AF65"/>
    <mergeCell ref="AG65:AK65"/>
    <mergeCell ref="AL65:AP65"/>
    <mergeCell ref="AQ65:AT65"/>
    <mergeCell ref="B65:D65"/>
    <mergeCell ref="AQ64:AT64"/>
    <mergeCell ref="B64:D64"/>
    <mergeCell ref="E64:Q64"/>
    <mergeCell ref="R64:U64"/>
    <mergeCell ref="V64:Z64"/>
    <mergeCell ref="AG64:AK64"/>
    <mergeCell ref="AL64:AP64"/>
    <mergeCell ref="E65:Q65"/>
    <mergeCell ref="R67:U67"/>
    <mergeCell ref="V67:Z67"/>
    <mergeCell ref="AA66:AF66"/>
    <mergeCell ref="AA67:AF67"/>
    <mergeCell ref="AG67:AK67"/>
    <mergeCell ref="AL67:AP67"/>
    <mergeCell ref="AQ67:AT67"/>
    <mergeCell ref="B67:D67"/>
    <mergeCell ref="AQ66:AT66"/>
    <mergeCell ref="B66:D66"/>
    <mergeCell ref="E66:Q66"/>
    <mergeCell ref="R66:U66"/>
    <mergeCell ref="V66:Z66"/>
    <mergeCell ref="AG66:AK66"/>
    <mergeCell ref="AL66:AP66"/>
    <mergeCell ref="E67:Q67"/>
    <mergeCell ref="R69:U69"/>
    <mergeCell ref="V69:Z69"/>
    <mergeCell ref="AA68:AF68"/>
    <mergeCell ref="AA69:AF69"/>
    <mergeCell ref="AG69:AK69"/>
    <mergeCell ref="AL69:AP69"/>
    <mergeCell ref="AQ69:AT69"/>
    <mergeCell ref="B69:D69"/>
    <mergeCell ref="AQ68:AT68"/>
    <mergeCell ref="B68:D68"/>
    <mergeCell ref="E68:Q68"/>
    <mergeCell ref="R68:U68"/>
    <mergeCell ref="V68:Z68"/>
    <mergeCell ref="AG68:AK68"/>
    <mergeCell ref="AL68:AP68"/>
    <mergeCell ref="E69:Q69"/>
    <mergeCell ref="R71:U71"/>
    <mergeCell ref="V71:Z71"/>
    <mergeCell ref="AA70:AF70"/>
    <mergeCell ref="AA71:AF71"/>
    <mergeCell ref="AG71:AK71"/>
    <mergeCell ref="AL71:AP71"/>
    <mergeCell ref="AQ71:AT71"/>
    <mergeCell ref="B71:D71"/>
    <mergeCell ref="AQ70:AT70"/>
    <mergeCell ref="B70:D70"/>
    <mergeCell ref="E70:Q70"/>
    <mergeCell ref="R70:U70"/>
    <mergeCell ref="V70:Z70"/>
    <mergeCell ref="AG70:AK70"/>
    <mergeCell ref="AL70:AP70"/>
    <mergeCell ref="E71:Q71"/>
    <mergeCell ref="R73:U73"/>
    <mergeCell ref="V73:Z73"/>
    <mergeCell ref="AA72:AF72"/>
    <mergeCell ref="AA73:AF73"/>
    <mergeCell ref="AG73:AK73"/>
    <mergeCell ref="AL73:AP73"/>
    <mergeCell ref="AQ73:AT73"/>
    <mergeCell ref="B73:D73"/>
    <mergeCell ref="AQ72:AT72"/>
    <mergeCell ref="B72:D72"/>
    <mergeCell ref="E72:Q72"/>
    <mergeCell ref="R72:U72"/>
    <mergeCell ref="V72:Z72"/>
    <mergeCell ref="AG72:AK72"/>
    <mergeCell ref="AL72:AP72"/>
    <mergeCell ref="E73:Q73"/>
    <mergeCell ref="R75:U75"/>
    <mergeCell ref="V75:Z75"/>
    <mergeCell ref="AA74:AF74"/>
    <mergeCell ref="AA75:AF75"/>
    <mergeCell ref="AG75:AK75"/>
    <mergeCell ref="AL75:AP75"/>
    <mergeCell ref="AQ75:AT75"/>
    <mergeCell ref="B75:D75"/>
    <mergeCell ref="AQ74:AT74"/>
    <mergeCell ref="B74:D74"/>
    <mergeCell ref="E74:Q74"/>
    <mergeCell ref="R74:U74"/>
    <mergeCell ref="V74:Z74"/>
    <mergeCell ref="AG74:AK74"/>
    <mergeCell ref="AL74:AP74"/>
    <mergeCell ref="E75:Q75"/>
    <mergeCell ref="R77:U77"/>
    <mergeCell ref="V77:Z77"/>
    <mergeCell ref="AA76:AF76"/>
    <mergeCell ref="AA77:AF77"/>
    <mergeCell ref="AG77:AK77"/>
    <mergeCell ref="AL77:AP77"/>
    <mergeCell ref="AQ77:AT77"/>
    <mergeCell ref="B77:D77"/>
    <mergeCell ref="AQ76:AT76"/>
    <mergeCell ref="B76:D76"/>
    <mergeCell ref="E76:Q76"/>
    <mergeCell ref="R76:U76"/>
    <mergeCell ref="V76:Z76"/>
    <mergeCell ref="AG76:AK76"/>
    <mergeCell ref="AL76:AP76"/>
    <mergeCell ref="E77:Q77"/>
    <mergeCell ref="R79:U79"/>
    <mergeCell ref="V79:Z79"/>
    <mergeCell ref="AA78:AF78"/>
    <mergeCell ref="AA79:AF79"/>
    <mergeCell ref="AG79:AK79"/>
    <mergeCell ref="AL79:AP79"/>
    <mergeCell ref="AQ79:AT79"/>
    <mergeCell ref="B79:D79"/>
    <mergeCell ref="AQ78:AT78"/>
    <mergeCell ref="B78:D78"/>
    <mergeCell ref="E78:Q78"/>
    <mergeCell ref="R78:U78"/>
    <mergeCell ref="V78:Z78"/>
    <mergeCell ref="AG78:AK78"/>
    <mergeCell ref="AL78:AP78"/>
    <mergeCell ref="E79:Q79"/>
    <mergeCell ref="R81:U81"/>
    <mergeCell ref="V81:Z81"/>
    <mergeCell ref="AA80:AF80"/>
    <mergeCell ref="AA81:AF81"/>
    <mergeCell ref="AG81:AK81"/>
    <mergeCell ref="AL81:AP81"/>
    <mergeCell ref="AQ81:AT81"/>
    <mergeCell ref="B81:D81"/>
    <mergeCell ref="AQ80:AT80"/>
    <mergeCell ref="B80:D80"/>
    <mergeCell ref="E80:Q80"/>
    <mergeCell ref="R80:U80"/>
    <mergeCell ref="V80:Z80"/>
    <mergeCell ref="AG80:AK80"/>
    <mergeCell ref="AL80:AP80"/>
    <mergeCell ref="E81:Q81"/>
    <mergeCell ref="R83:U83"/>
    <mergeCell ref="V83:Z83"/>
    <mergeCell ref="AA82:AF82"/>
    <mergeCell ref="AA83:AF83"/>
    <mergeCell ref="AG83:AK83"/>
    <mergeCell ref="AL83:AP83"/>
    <mergeCell ref="AQ83:AT83"/>
    <mergeCell ref="B83:D83"/>
    <mergeCell ref="AQ82:AT82"/>
    <mergeCell ref="B82:D82"/>
    <mergeCell ref="E82:Q82"/>
    <mergeCell ref="R82:U82"/>
    <mergeCell ref="V82:Z82"/>
    <mergeCell ref="AG82:AK82"/>
    <mergeCell ref="AL82:AP82"/>
    <mergeCell ref="E83:Q83"/>
    <mergeCell ref="AA84:AF84"/>
    <mergeCell ref="AA86:AF86"/>
    <mergeCell ref="AA85:AF85"/>
    <mergeCell ref="AL86:AP86"/>
    <mergeCell ref="AG85:AK85"/>
    <mergeCell ref="AL85:AP85"/>
    <mergeCell ref="AQ85:AT85"/>
    <mergeCell ref="B85:D85"/>
    <mergeCell ref="AQ84:AT84"/>
    <mergeCell ref="B84:D84"/>
    <mergeCell ref="E84:Q84"/>
    <mergeCell ref="R84:U84"/>
    <mergeCell ref="V84:Z84"/>
    <mergeCell ref="AG84:AK84"/>
    <mergeCell ref="AL84:AP84"/>
    <mergeCell ref="E85:Q85"/>
    <mergeCell ref="B87:D87"/>
    <mergeCell ref="AQ86:AT86"/>
    <mergeCell ref="B86:D86"/>
    <mergeCell ref="E86:Q86"/>
    <mergeCell ref="R86:U86"/>
    <mergeCell ref="V86:Z86"/>
    <mergeCell ref="AG86:AK86"/>
    <mergeCell ref="R85:U85"/>
    <mergeCell ref="V85:Z85"/>
    <mergeCell ref="E87:Q87"/>
    <mergeCell ref="R87:U87"/>
    <mergeCell ref="V87:Z87"/>
    <mergeCell ref="AA87:AF87"/>
    <mergeCell ref="AG87:AK87"/>
    <mergeCell ref="AL87:AP87"/>
    <mergeCell ref="AA89:AF89"/>
    <mergeCell ref="AG89:AK89"/>
    <mergeCell ref="AQ90:AT90"/>
    <mergeCell ref="AQ88:AT88"/>
    <mergeCell ref="AG90:AK90"/>
    <mergeCell ref="AL90:AP90"/>
    <mergeCell ref="B88:D88"/>
    <mergeCell ref="E88:Q88"/>
    <mergeCell ref="R88:U88"/>
    <mergeCell ref="V88:Z88"/>
    <mergeCell ref="E89:Q89"/>
    <mergeCell ref="R89:U89"/>
    <mergeCell ref="V89:Z89"/>
    <mergeCell ref="AL89:AP89"/>
    <mergeCell ref="AQ89:AT89"/>
    <mergeCell ref="B89:D89"/>
    <mergeCell ref="AA88:AF88"/>
    <mergeCell ref="AG88:AK88"/>
    <mergeCell ref="AL88:AP88"/>
    <mergeCell ref="B91:D91"/>
    <mergeCell ref="E91:Q91"/>
    <mergeCell ref="R91:U91"/>
    <mergeCell ref="V91:Z91"/>
    <mergeCell ref="B90:D90"/>
    <mergeCell ref="E90:Q90"/>
    <mergeCell ref="R90:U90"/>
    <mergeCell ref="V90:Z90"/>
    <mergeCell ref="AA91:AF91"/>
    <mergeCell ref="AA90:AF90"/>
    <mergeCell ref="B92:D92"/>
    <mergeCell ref="E92:Q92"/>
    <mergeCell ref="R92:U92"/>
    <mergeCell ref="V92:Z92"/>
    <mergeCell ref="AA93:AF93"/>
    <mergeCell ref="AG93:AK93"/>
    <mergeCell ref="AA92:AF92"/>
    <mergeCell ref="AQ92:AT92"/>
    <mergeCell ref="AL93:AP93"/>
    <mergeCell ref="AQ93:AT93"/>
    <mergeCell ref="AG92:AK92"/>
    <mergeCell ref="AL92:AP92"/>
    <mergeCell ref="AA95:AF95"/>
    <mergeCell ref="AG95:AK95"/>
    <mergeCell ref="AL95:AP95"/>
    <mergeCell ref="AQ95:AT95"/>
    <mergeCell ref="AA94:AF94"/>
    <mergeCell ref="AG94:AK94"/>
    <mergeCell ref="AL94:AP94"/>
    <mergeCell ref="B95:D95"/>
    <mergeCell ref="E93:Q93"/>
    <mergeCell ref="R93:U93"/>
    <mergeCell ref="V93:Z93"/>
    <mergeCell ref="B93:D93"/>
    <mergeCell ref="B94:D94"/>
    <mergeCell ref="E94:Q94"/>
    <mergeCell ref="R94:U94"/>
    <mergeCell ref="V94:Z94"/>
    <mergeCell ref="E95:Q95"/>
    <mergeCell ref="R95:U95"/>
    <mergeCell ref="V95:Z95"/>
  </mergeCells>
  <phoneticPr fontId="2" type="noConversion"/>
  <printOptions horizontalCentered="1"/>
  <pageMargins left="0.74803149606299213" right="0.59055118110236227" top="0.98425196850393704" bottom="0.59055118110236227" header="0" footer="0"/>
  <pageSetup paperSize="9" scale="95" orientation="portrait" blackAndWhite="1" horizontalDpi="4294967293" r:id="rId2"/>
  <headerFooter alignWithMargins="0"/>
  <legacyDrawing r:id="rId3"/>
</worksheet>
</file>

<file path=xl/worksheets/sheet10.xml><?xml version="1.0" encoding="utf-8"?>
<worksheet xmlns="http://schemas.openxmlformats.org/spreadsheetml/2006/main" xmlns:r="http://schemas.openxmlformats.org/officeDocument/2006/relationships">
  <sheetPr codeName="Sayfa12" enableFormatConditionsCalculation="0">
    <tabColor indexed="35"/>
  </sheetPr>
  <dimension ref="A1:FI392"/>
  <sheetViews>
    <sheetView showGridLines="0" showZeros="0" workbookViewId="0">
      <selection activeCell="D114" sqref="D114:E114"/>
    </sheetView>
  </sheetViews>
  <sheetFormatPr defaultColWidth="0" defaultRowHeight="13.2"/>
  <cols>
    <col min="1" max="1" width="5.5546875" style="533" customWidth="1"/>
    <col min="2" max="2" width="6.6640625" style="533" customWidth="1"/>
    <col min="3" max="3" width="34.44140625" style="533" customWidth="1"/>
    <col min="4" max="4" width="15.6640625" style="533" customWidth="1"/>
    <col min="5" max="5" width="13" style="533" customWidth="1"/>
    <col min="6" max="6" width="12" style="533" customWidth="1"/>
    <col min="7" max="7" width="8.109375" style="533" customWidth="1"/>
    <col min="8" max="8" width="5.88671875" style="533" customWidth="1"/>
    <col min="9" max="9" width="10" style="533" customWidth="1"/>
    <col min="10" max="10" width="1.109375" style="12" hidden="1" customWidth="1"/>
    <col min="11" max="11" width="2.5546875" style="81" hidden="1" customWidth="1"/>
    <col min="12" max="12" width="10.33203125" style="81" hidden="1" customWidth="1"/>
    <col min="13" max="13" width="2.5546875" style="81" hidden="1" customWidth="1"/>
    <col min="14" max="23" width="1.6640625" style="81" hidden="1" customWidth="1"/>
    <col min="24" max="148" width="6.6640625" style="81" hidden="1" customWidth="1"/>
    <col min="149" max="16384" width="1.6640625" style="81" hidden="1"/>
  </cols>
  <sheetData>
    <row r="1" spans="1:9" ht="4.5" customHeight="1">
      <c r="A1" s="834">
        <f>'VERİ GİRİŞİ'!B28</f>
        <v>0</v>
      </c>
      <c r="B1" s="62"/>
      <c r="C1" s="62"/>
      <c r="D1" s="62"/>
      <c r="E1" s="62"/>
      <c r="F1" s="62"/>
      <c r="G1" s="62"/>
      <c r="H1" s="62"/>
      <c r="I1" s="835"/>
    </row>
    <row r="2" spans="1:9" ht="15" customHeight="1">
      <c r="A2" s="834"/>
      <c r="B2" s="2019" t="str">
        <f>'VERİ GİRİŞİ'!B29</f>
        <v>T.C.</v>
      </c>
      <c r="C2" s="2019"/>
      <c r="D2" s="2019"/>
      <c r="E2" s="2019"/>
      <c r="F2" s="2019"/>
      <c r="G2" s="2019"/>
      <c r="H2" s="2019"/>
      <c r="I2" s="835"/>
    </row>
    <row r="3" spans="1:9" ht="15.75" customHeight="1">
      <c r="A3" s="834"/>
      <c r="B3" s="2019" t="str">
        <f>'VERİ GİRİŞİ'!B30</f>
        <v>KARATAY KAYMAKAMLIĞI</v>
      </c>
      <c r="C3" s="2019"/>
      <c r="D3" s="2019"/>
      <c r="E3" s="2019"/>
      <c r="F3" s="2019"/>
      <c r="G3" s="2019"/>
      <c r="H3" s="2019"/>
      <c r="I3" s="835"/>
    </row>
    <row r="4" spans="1:9" ht="15" customHeight="1">
      <c r="A4" s="834"/>
      <c r="B4" s="2019" t="str">
        <f>'VERİ GİRİŞİ'!B31</f>
        <v>Zeliha Seymen İlkokulu Müdürlüğü</v>
      </c>
      <c r="C4" s="2019"/>
      <c r="D4" s="2019"/>
      <c r="E4" s="2019"/>
      <c r="F4" s="2019"/>
      <c r="G4" s="2019"/>
      <c r="H4" s="2019"/>
      <c r="I4" s="835"/>
    </row>
    <row r="5" spans="1:9" ht="15" customHeight="1">
      <c r="A5" s="146"/>
      <c r="B5" s="2019">
        <f>'VERİ GİRİŞİ'!B32</f>
        <v>0</v>
      </c>
      <c r="C5" s="2019"/>
      <c r="D5" s="2019"/>
      <c r="E5" s="2019"/>
      <c r="F5" s="2019"/>
      <c r="G5" s="2019"/>
      <c r="H5" s="2019"/>
      <c r="I5" s="835"/>
    </row>
    <row r="6" spans="1:9" ht="15.75" customHeight="1">
      <c r="A6" s="832"/>
      <c r="B6" s="2045" t="s">
        <v>228</v>
      </c>
      <c r="C6" s="2046"/>
      <c r="D6" s="2046"/>
      <c r="E6" s="2046"/>
      <c r="F6" s="2046"/>
      <c r="G6" s="2046"/>
      <c r="H6" s="2047"/>
      <c r="I6" s="835"/>
    </row>
    <row r="7" spans="1:9" ht="23.25" customHeight="1">
      <c r="A7" s="146"/>
      <c r="B7" s="831" t="s">
        <v>596</v>
      </c>
      <c r="C7" s="824" t="str">
        <f>'VERİ GİRİŞİ'!A40</f>
        <v>Satın Alınacak Malın</v>
      </c>
      <c r="D7" s="2048" t="s">
        <v>312</v>
      </c>
      <c r="E7" s="2048"/>
      <c r="F7" s="2037" t="s">
        <v>3</v>
      </c>
      <c r="G7" s="2038"/>
      <c r="H7" s="2039"/>
      <c r="I7" s="835"/>
    </row>
    <row r="8" spans="1:9" ht="13.5" customHeight="1">
      <c r="A8" s="882">
        <f t="shared" ref="A8:A71" si="0">IF(ISTEXT(C8),1,"")</f>
        <v>1</v>
      </c>
      <c r="B8" s="635">
        <f>TEKLİF!B27</f>
        <v>1</v>
      </c>
      <c r="C8" s="636" t="str">
        <f>TEKLİF!C27</f>
        <v>A/4 FOTOKOPİ KAĞIDI</v>
      </c>
      <c r="D8" s="2043" t="str">
        <f>TEKLİF!I27</f>
        <v>80 GR</v>
      </c>
      <c r="E8" s="2044"/>
      <c r="F8" s="2040" t="str">
        <f>CONCATENATE('VERİ GİRİŞİ'!J43,"  ",'VERİ GİRİŞİ'!K43)</f>
        <v>45  PAKET</v>
      </c>
      <c r="G8" s="2041" t="str">
        <f>CONCATENATE('VERİ GİRİŞİ'!E43,"  ",'VERİ GİRİŞİ'!F43)</f>
        <v xml:space="preserve">  80 GR</v>
      </c>
      <c r="H8" s="2042" t="str">
        <f>CONCATENATE('VERİ GİRİŞİ'!F43,"  ",'VERİ GİRİŞİ'!G43)</f>
        <v xml:space="preserve">80 GR  </v>
      </c>
      <c r="I8" s="835"/>
    </row>
    <row r="9" spans="1:9" ht="13.5" customHeight="1">
      <c r="A9" s="882" t="str">
        <f t="shared" si="0"/>
        <v/>
      </c>
      <c r="B9" s="637">
        <f>TEKLİF!B28</f>
        <v>0</v>
      </c>
      <c r="C9" s="638">
        <f>TEKLİF!C28</f>
        <v>0</v>
      </c>
      <c r="D9" s="1730">
        <f>TEKLİF!I28</f>
        <v>0</v>
      </c>
      <c r="E9" s="1732"/>
      <c r="F9" s="2006" t="str">
        <f>CONCATENATE('VERİ GİRİŞİ'!J44,"  ",'VERİ GİRİŞİ'!K44)</f>
        <v xml:space="preserve">  </v>
      </c>
      <c r="G9" s="2007" t="str">
        <f>CONCATENATE('VERİ GİRİŞİ'!E44,"  ",'VERİ GİRİŞİ'!F44)</f>
        <v xml:space="preserve">  </v>
      </c>
      <c r="H9" s="2008" t="str">
        <f>CONCATENATE('VERİ GİRİŞİ'!F44,"  ",'VERİ GİRİŞİ'!G44)</f>
        <v xml:space="preserve">  </v>
      </c>
      <c r="I9" s="835"/>
    </row>
    <row r="10" spans="1:9" ht="13.5" customHeight="1">
      <c r="A10" s="882" t="str">
        <f t="shared" si="0"/>
        <v/>
      </c>
      <c r="B10" s="637">
        <f>TEKLİF!B29</f>
        <v>0</v>
      </c>
      <c r="C10" s="638">
        <f>TEKLİF!C29</f>
        <v>0</v>
      </c>
      <c r="D10" s="1730">
        <f>TEKLİF!I29</f>
        <v>0</v>
      </c>
      <c r="E10" s="1732"/>
      <c r="F10" s="2006" t="str">
        <f>CONCATENATE('VERİ GİRİŞİ'!J45,"  ",'VERİ GİRİŞİ'!K45)</f>
        <v xml:space="preserve">  </v>
      </c>
      <c r="G10" s="2007" t="str">
        <f>CONCATENATE('VERİ GİRİŞİ'!E45,"  ",'VERİ GİRİŞİ'!F45)</f>
        <v xml:space="preserve">  </v>
      </c>
      <c r="H10" s="2008" t="str">
        <f>CONCATENATE('VERİ GİRİŞİ'!F45,"  ",'VERİ GİRİŞİ'!G45)</f>
        <v xml:space="preserve">  </v>
      </c>
      <c r="I10" s="835"/>
    </row>
    <row r="11" spans="1:9" ht="13.5" customHeight="1">
      <c r="A11" s="882" t="str">
        <f t="shared" si="0"/>
        <v/>
      </c>
      <c r="B11" s="637">
        <f>TEKLİF!B30</f>
        <v>0</v>
      </c>
      <c r="C11" s="638">
        <f>TEKLİF!C30</f>
        <v>0</v>
      </c>
      <c r="D11" s="1730">
        <f>TEKLİF!I30</f>
        <v>0</v>
      </c>
      <c r="E11" s="1732"/>
      <c r="F11" s="2006" t="str">
        <f>CONCATENATE('VERİ GİRİŞİ'!J46,"  ",'VERİ GİRİŞİ'!K46)</f>
        <v xml:space="preserve">  </v>
      </c>
      <c r="G11" s="2007" t="str">
        <f>CONCATENATE('VERİ GİRİŞİ'!E46,"  ",'VERİ GİRİŞİ'!F46)</f>
        <v xml:space="preserve">  </v>
      </c>
      <c r="H11" s="2008" t="str">
        <f>CONCATENATE('VERİ GİRİŞİ'!F46,"  ",'VERİ GİRİŞİ'!G46)</f>
        <v xml:space="preserve">  </v>
      </c>
      <c r="I11" s="835"/>
    </row>
    <row r="12" spans="1:9" ht="13.5" customHeight="1">
      <c r="A12" s="882" t="str">
        <f t="shared" si="0"/>
        <v/>
      </c>
      <c r="B12" s="637">
        <f>TEKLİF!B31</f>
        <v>0</v>
      </c>
      <c r="C12" s="638">
        <f>TEKLİF!C31</f>
        <v>0</v>
      </c>
      <c r="D12" s="1730">
        <f>TEKLİF!I31</f>
        <v>0</v>
      </c>
      <c r="E12" s="1732"/>
      <c r="F12" s="2006" t="str">
        <f>CONCATENATE('VERİ GİRİŞİ'!J47,"  ",'VERİ GİRİŞİ'!K47)</f>
        <v xml:space="preserve">  </v>
      </c>
      <c r="G12" s="2007" t="str">
        <f>CONCATENATE('VERİ GİRİŞİ'!E47,"  ",'VERİ GİRİŞİ'!F47)</f>
        <v xml:space="preserve">  </v>
      </c>
      <c r="H12" s="2008" t="str">
        <f>CONCATENATE('VERİ GİRİŞİ'!F47,"  ",'VERİ GİRİŞİ'!G47)</f>
        <v xml:space="preserve">  </v>
      </c>
      <c r="I12" s="835"/>
    </row>
    <row r="13" spans="1:9" ht="13.5" customHeight="1">
      <c r="A13" s="882" t="str">
        <f t="shared" si="0"/>
        <v/>
      </c>
      <c r="B13" s="637">
        <f>TEKLİF!B32</f>
        <v>0</v>
      </c>
      <c r="C13" s="638">
        <f>TEKLİF!C32</f>
        <v>0</v>
      </c>
      <c r="D13" s="1730">
        <f>TEKLİF!I32</f>
        <v>0</v>
      </c>
      <c r="E13" s="1732"/>
      <c r="F13" s="2006" t="str">
        <f>CONCATENATE('VERİ GİRİŞİ'!J48,"  ",'VERİ GİRİŞİ'!K48)</f>
        <v xml:space="preserve">  </v>
      </c>
      <c r="G13" s="2007" t="str">
        <f>CONCATENATE('VERİ GİRİŞİ'!E48,"  ",'VERİ GİRİŞİ'!F48)</f>
        <v xml:space="preserve">  </v>
      </c>
      <c r="H13" s="2008" t="str">
        <f>CONCATENATE('VERİ GİRİŞİ'!F48,"  ",'VERİ GİRİŞİ'!G48)</f>
        <v xml:space="preserve">  </v>
      </c>
      <c r="I13" s="835"/>
    </row>
    <row r="14" spans="1:9" ht="13.5" customHeight="1">
      <c r="A14" s="882" t="str">
        <f t="shared" si="0"/>
        <v/>
      </c>
      <c r="B14" s="637">
        <f>TEKLİF!B33</f>
        <v>0</v>
      </c>
      <c r="C14" s="638">
        <f>TEKLİF!C33</f>
        <v>0</v>
      </c>
      <c r="D14" s="1730">
        <f>TEKLİF!I33</f>
        <v>0</v>
      </c>
      <c r="E14" s="1732"/>
      <c r="F14" s="2006" t="str">
        <f>CONCATENATE('VERİ GİRİŞİ'!J49,"  ",'VERİ GİRİŞİ'!K49)</f>
        <v xml:space="preserve">  </v>
      </c>
      <c r="G14" s="2007" t="str">
        <f>CONCATENATE('VERİ GİRİŞİ'!E49,"  ",'VERİ GİRİŞİ'!F49)</f>
        <v xml:space="preserve">  </v>
      </c>
      <c r="H14" s="2008" t="str">
        <f>CONCATENATE('VERİ GİRİŞİ'!F49,"  ",'VERİ GİRİŞİ'!G49)</f>
        <v xml:space="preserve">  </v>
      </c>
      <c r="I14" s="835"/>
    </row>
    <row r="15" spans="1:9" ht="13.5" customHeight="1">
      <c r="A15" s="882" t="str">
        <f t="shared" si="0"/>
        <v/>
      </c>
      <c r="B15" s="637">
        <f>TEKLİF!B34</f>
        <v>0</v>
      </c>
      <c r="C15" s="638">
        <f>TEKLİF!C34</f>
        <v>0</v>
      </c>
      <c r="D15" s="1730">
        <f>TEKLİF!I34</f>
        <v>0</v>
      </c>
      <c r="E15" s="1732"/>
      <c r="F15" s="2006" t="str">
        <f>CONCATENATE('VERİ GİRİŞİ'!J50,"  ",'VERİ GİRİŞİ'!K50)</f>
        <v xml:space="preserve">  </v>
      </c>
      <c r="G15" s="2007" t="str">
        <f>CONCATENATE('VERİ GİRİŞİ'!E50,"  ",'VERİ GİRİŞİ'!F50)</f>
        <v xml:space="preserve">  </v>
      </c>
      <c r="H15" s="2008" t="str">
        <f>CONCATENATE('VERİ GİRİŞİ'!F50,"  ",'VERİ GİRİŞİ'!G50)</f>
        <v xml:space="preserve">  </v>
      </c>
      <c r="I15" s="835"/>
    </row>
    <row r="16" spans="1:9" ht="13.5" customHeight="1">
      <c r="A16" s="882" t="str">
        <f t="shared" si="0"/>
        <v/>
      </c>
      <c r="B16" s="637">
        <f>TEKLİF!B35</f>
        <v>0</v>
      </c>
      <c r="C16" s="638">
        <f>TEKLİF!C35</f>
        <v>0</v>
      </c>
      <c r="D16" s="1730">
        <f>TEKLİF!I35</f>
        <v>0</v>
      </c>
      <c r="E16" s="1732"/>
      <c r="F16" s="2006" t="str">
        <f>CONCATENATE('VERİ GİRİŞİ'!J51,"  ",'VERİ GİRİŞİ'!K51)</f>
        <v xml:space="preserve">  </v>
      </c>
      <c r="G16" s="2007" t="str">
        <f>CONCATENATE('VERİ GİRİŞİ'!E51,"  ",'VERİ GİRİŞİ'!F51)</f>
        <v xml:space="preserve">  </v>
      </c>
      <c r="H16" s="2008" t="str">
        <f>CONCATENATE('VERİ GİRİŞİ'!F51,"  ",'VERİ GİRİŞİ'!G51)</f>
        <v xml:space="preserve">  </v>
      </c>
      <c r="I16" s="835"/>
    </row>
    <row r="17" spans="1:9" ht="13.5" customHeight="1">
      <c r="A17" s="882" t="str">
        <f t="shared" si="0"/>
        <v/>
      </c>
      <c r="B17" s="637">
        <f>TEKLİF!B36</f>
        <v>0</v>
      </c>
      <c r="C17" s="638">
        <f>TEKLİF!C36</f>
        <v>0</v>
      </c>
      <c r="D17" s="1730">
        <f>TEKLİF!I36</f>
        <v>0</v>
      </c>
      <c r="E17" s="1732"/>
      <c r="F17" s="2006" t="str">
        <f>CONCATENATE('VERİ GİRİŞİ'!J52,"  ",'VERİ GİRİŞİ'!K52)</f>
        <v xml:space="preserve">  </v>
      </c>
      <c r="G17" s="2007" t="str">
        <f>CONCATENATE('VERİ GİRİŞİ'!E52,"  ",'VERİ GİRİŞİ'!F52)</f>
        <v xml:space="preserve">  </v>
      </c>
      <c r="H17" s="2008" t="str">
        <f>CONCATENATE('VERİ GİRİŞİ'!F52,"  ",'VERİ GİRİŞİ'!G52)</f>
        <v xml:space="preserve">  </v>
      </c>
      <c r="I17" s="835"/>
    </row>
    <row r="18" spans="1:9" ht="13.5" customHeight="1">
      <c r="A18" s="882" t="str">
        <f t="shared" si="0"/>
        <v/>
      </c>
      <c r="B18" s="637">
        <f>TEKLİF!B37</f>
        <v>0</v>
      </c>
      <c r="C18" s="638">
        <f>TEKLİF!C37</f>
        <v>0</v>
      </c>
      <c r="D18" s="1730">
        <f>TEKLİF!I37</f>
        <v>0</v>
      </c>
      <c r="E18" s="1732"/>
      <c r="F18" s="2006" t="str">
        <f>CONCATENATE('VERİ GİRİŞİ'!J53,"  ",'VERİ GİRİŞİ'!K53)</f>
        <v xml:space="preserve">  </v>
      </c>
      <c r="G18" s="2007" t="str">
        <f>CONCATENATE('VERİ GİRİŞİ'!E53,"  ",'VERİ GİRİŞİ'!F53)</f>
        <v xml:space="preserve">  </v>
      </c>
      <c r="H18" s="2008" t="str">
        <f>CONCATENATE('VERİ GİRİŞİ'!F53,"  ",'VERİ GİRİŞİ'!G53)</f>
        <v xml:space="preserve">  </v>
      </c>
      <c r="I18" s="835"/>
    </row>
    <row r="19" spans="1:9" ht="13.5" customHeight="1">
      <c r="A19" s="882" t="str">
        <f t="shared" si="0"/>
        <v/>
      </c>
      <c r="B19" s="637">
        <f>TEKLİF!B38</f>
        <v>0</v>
      </c>
      <c r="C19" s="638">
        <f>TEKLİF!C38</f>
        <v>0</v>
      </c>
      <c r="D19" s="1730">
        <f>TEKLİF!I38</f>
        <v>0</v>
      </c>
      <c r="E19" s="1732"/>
      <c r="F19" s="2006" t="str">
        <f>CONCATENATE('VERİ GİRİŞİ'!J54,"  ",'VERİ GİRİŞİ'!K54)</f>
        <v xml:space="preserve">  </v>
      </c>
      <c r="G19" s="2007" t="str">
        <f>CONCATENATE('VERİ GİRİŞİ'!E54,"  ",'VERİ GİRİŞİ'!F54)</f>
        <v xml:space="preserve">  </v>
      </c>
      <c r="H19" s="2008" t="str">
        <f>CONCATENATE('VERİ GİRİŞİ'!F54,"  ",'VERİ GİRİŞİ'!G54)</f>
        <v xml:space="preserve">  </v>
      </c>
      <c r="I19" s="835"/>
    </row>
    <row r="20" spans="1:9" ht="13.5" customHeight="1">
      <c r="A20" s="882" t="str">
        <f t="shared" si="0"/>
        <v/>
      </c>
      <c r="B20" s="637">
        <f>TEKLİF!B39</f>
        <v>0</v>
      </c>
      <c r="C20" s="638">
        <f>TEKLİF!C39</f>
        <v>0</v>
      </c>
      <c r="D20" s="1730">
        <f>TEKLİF!I39</f>
        <v>0</v>
      </c>
      <c r="E20" s="1732"/>
      <c r="F20" s="2006" t="str">
        <f>CONCATENATE('VERİ GİRİŞİ'!J55,"  ",'VERİ GİRİŞİ'!K55)</f>
        <v xml:space="preserve">  </v>
      </c>
      <c r="G20" s="2007" t="str">
        <f>CONCATENATE('VERİ GİRİŞİ'!E55,"  ",'VERİ GİRİŞİ'!F55)</f>
        <v xml:space="preserve">  </v>
      </c>
      <c r="H20" s="2008" t="str">
        <f>CONCATENATE('VERİ GİRİŞİ'!F55,"  ",'VERİ GİRİŞİ'!G55)</f>
        <v xml:space="preserve">  </v>
      </c>
      <c r="I20" s="835"/>
    </row>
    <row r="21" spans="1:9" ht="13.5" customHeight="1">
      <c r="A21" s="882" t="str">
        <f t="shared" si="0"/>
        <v/>
      </c>
      <c r="B21" s="637">
        <f>TEKLİF!B40</f>
        <v>0</v>
      </c>
      <c r="C21" s="638">
        <f>TEKLİF!C40</f>
        <v>0</v>
      </c>
      <c r="D21" s="1730">
        <f>TEKLİF!I40</f>
        <v>0</v>
      </c>
      <c r="E21" s="1732"/>
      <c r="F21" s="2006" t="str">
        <f>CONCATENATE('VERİ GİRİŞİ'!J56,"  ",'VERİ GİRİŞİ'!K56)</f>
        <v xml:space="preserve">  </v>
      </c>
      <c r="G21" s="2007" t="str">
        <f>CONCATENATE('VERİ GİRİŞİ'!E56,"  ",'VERİ GİRİŞİ'!F56)</f>
        <v xml:space="preserve">  </v>
      </c>
      <c r="H21" s="2008" t="str">
        <f>CONCATENATE('VERİ GİRİŞİ'!F56,"  ",'VERİ GİRİŞİ'!G56)</f>
        <v xml:space="preserve">  </v>
      </c>
      <c r="I21" s="835"/>
    </row>
    <row r="22" spans="1:9" ht="13.5" customHeight="1">
      <c r="A22" s="882" t="str">
        <f t="shared" si="0"/>
        <v/>
      </c>
      <c r="B22" s="637">
        <f>TEKLİF!B41</f>
        <v>0</v>
      </c>
      <c r="C22" s="638">
        <f>TEKLİF!C41</f>
        <v>0</v>
      </c>
      <c r="D22" s="1730">
        <f>TEKLİF!I41</f>
        <v>0</v>
      </c>
      <c r="E22" s="1732"/>
      <c r="F22" s="2006" t="str">
        <f>CONCATENATE('VERİ GİRİŞİ'!J57,"  ",'VERİ GİRİŞİ'!K57)</f>
        <v xml:space="preserve">  </v>
      </c>
      <c r="G22" s="2007" t="str">
        <f>CONCATENATE('VERİ GİRİŞİ'!E57,"  ",'VERİ GİRİŞİ'!F57)</f>
        <v xml:space="preserve">  </v>
      </c>
      <c r="H22" s="2008" t="str">
        <f>CONCATENATE('VERİ GİRİŞİ'!F57,"  ",'VERİ GİRİŞİ'!G57)</f>
        <v xml:space="preserve">  </v>
      </c>
      <c r="I22" s="835"/>
    </row>
    <row r="23" spans="1:9" ht="13.5" customHeight="1">
      <c r="A23" s="882" t="str">
        <f t="shared" si="0"/>
        <v/>
      </c>
      <c r="B23" s="637">
        <f>TEKLİF!B42</f>
        <v>0</v>
      </c>
      <c r="C23" s="638">
        <f>TEKLİF!C42</f>
        <v>0</v>
      </c>
      <c r="D23" s="1730">
        <f>TEKLİF!I42</f>
        <v>0</v>
      </c>
      <c r="E23" s="1732"/>
      <c r="F23" s="2006" t="str">
        <f>CONCATENATE('VERİ GİRİŞİ'!J58,"  ",'VERİ GİRİŞİ'!K58)</f>
        <v xml:space="preserve">  </v>
      </c>
      <c r="G23" s="2007" t="str">
        <f>CONCATENATE('VERİ GİRİŞİ'!E58,"  ",'VERİ GİRİŞİ'!F58)</f>
        <v xml:space="preserve">  </v>
      </c>
      <c r="H23" s="2008" t="str">
        <f>CONCATENATE('VERİ GİRİŞİ'!F58,"  ",'VERİ GİRİŞİ'!G58)</f>
        <v xml:space="preserve">  </v>
      </c>
      <c r="I23" s="835"/>
    </row>
    <row r="24" spans="1:9" ht="13.5" customHeight="1">
      <c r="A24" s="882" t="str">
        <f t="shared" si="0"/>
        <v/>
      </c>
      <c r="B24" s="637">
        <f>TEKLİF!B43</f>
        <v>0</v>
      </c>
      <c r="C24" s="638">
        <f>TEKLİF!C43</f>
        <v>0</v>
      </c>
      <c r="D24" s="1730">
        <f>TEKLİF!I43</f>
        <v>0</v>
      </c>
      <c r="E24" s="1732"/>
      <c r="F24" s="2006" t="str">
        <f>CONCATENATE('VERİ GİRİŞİ'!J59,"  ",'VERİ GİRİŞİ'!K59)</f>
        <v xml:space="preserve">  </v>
      </c>
      <c r="G24" s="2007" t="str">
        <f>CONCATENATE('VERİ GİRİŞİ'!E59,"  ",'VERİ GİRİŞİ'!F59)</f>
        <v xml:space="preserve">  </v>
      </c>
      <c r="H24" s="2008" t="str">
        <f>CONCATENATE('VERİ GİRİŞİ'!F59,"  ",'VERİ GİRİŞİ'!G59)</f>
        <v xml:space="preserve">  </v>
      </c>
      <c r="I24" s="835"/>
    </row>
    <row r="25" spans="1:9" ht="13.5" customHeight="1">
      <c r="A25" s="882" t="str">
        <f t="shared" si="0"/>
        <v/>
      </c>
      <c r="B25" s="637">
        <f>TEKLİF!B44</f>
        <v>0</v>
      </c>
      <c r="C25" s="638">
        <f>TEKLİF!C44</f>
        <v>0</v>
      </c>
      <c r="D25" s="1730">
        <f>TEKLİF!I44</f>
        <v>0</v>
      </c>
      <c r="E25" s="1732"/>
      <c r="F25" s="2006" t="str">
        <f>CONCATENATE('VERİ GİRİŞİ'!J60,"  ",'VERİ GİRİŞİ'!K60)</f>
        <v xml:space="preserve">  </v>
      </c>
      <c r="G25" s="2007" t="str">
        <f>CONCATENATE('VERİ GİRİŞİ'!E60,"  ",'VERİ GİRİŞİ'!F60)</f>
        <v xml:space="preserve">  </v>
      </c>
      <c r="H25" s="2008" t="str">
        <f>CONCATENATE('VERİ GİRİŞİ'!F60,"  ",'VERİ GİRİŞİ'!G60)</f>
        <v xml:space="preserve">  </v>
      </c>
      <c r="I25" s="835"/>
    </row>
    <row r="26" spans="1:9" ht="13.5" customHeight="1">
      <c r="A26" s="882" t="str">
        <f t="shared" si="0"/>
        <v/>
      </c>
      <c r="B26" s="637">
        <f>TEKLİF!B45</f>
        <v>0</v>
      </c>
      <c r="C26" s="638">
        <f>TEKLİF!C45</f>
        <v>0</v>
      </c>
      <c r="D26" s="1730">
        <f>TEKLİF!I45</f>
        <v>0</v>
      </c>
      <c r="E26" s="1732"/>
      <c r="F26" s="2006" t="str">
        <f>CONCATENATE('VERİ GİRİŞİ'!J61,"  ",'VERİ GİRİŞİ'!K61)</f>
        <v xml:space="preserve">  </v>
      </c>
      <c r="G26" s="2007" t="str">
        <f>CONCATENATE('VERİ GİRİŞİ'!E61,"  ",'VERİ GİRİŞİ'!F61)</f>
        <v xml:space="preserve">  </v>
      </c>
      <c r="H26" s="2008" t="str">
        <f>CONCATENATE('VERİ GİRİŞİ'!F61,"  ",'VERİ GİRİŞİ'!G61)</f>
        <v xml:space="preserve">  </v>
      </c>
      <c r="I26" s="835"/>
    </row>
    <row r="27" spans="1:9" ht="13.5" customHeight="1">
      <c r="A27" s="882" t="str">
        <f t="shared" si="0"/>
        <v/>
      </c>
      <c r="B27" s="637">
        <f>TEKLİF!B46</f>
        <v>0</v>
      </c>
      <c r="C27" s="638">
        <f>TEKLİF!C46</f>
        <v>0</v>
      </c>
      <c r="D27" s="1730">
        <f>TEKLİF!I46</f>
        <v>0</v>
      </c>
      <c r="E27" s="1732"/>
      <c r="F27" s="2006" t="str">
        <f>CONCATENATE('VERİ GİRİŞİ'!J62,"  ",'VERİ GİRİŞİ'!K62)</f>
        <v xml:space="preserve">  </v>
      </c>
      <c r="G27" s="2007" t="str">
        <f>CONCATENATE('VERİ GİRİŞİ'!E62,"  ",'VERİ GİRİŞİ'!F62)</f>
        <v xml:space="preserve">  </v>
      </c>
      <c r="H27" s="2008" t="str">
        <f>CONCATENATE('VERİ GİRİŞİ'!F62,"  ",'VERİ GİRİŞİ'!G62)</f>
        <v xml:space="preserve">  </v>
      </c>
      <c r="I27" s="835"/>
    </row>
    <row r="28" spans="1:9" ht="13.5" customHeight="1">
      <c r="A28" s="882" t="str">
        <f t="shared" si="0"/>
        <v/>
      </c>
      <c r="B28" s="637">
        <f>TEKLİF!B47</f>
        <v>0</v>
      </c>
      <c r="C28" s="638">
        <f>TEKLİF!C47</f>
        <v>0</v>
      </c>
      <c r="D28" s="1730">
        <f>TEKLİF!I47</f>
        <v>0</v>
      </c>
      <c r="E28" s="1732"/>
      <c r="F28" s="2006" t="str">
        <f>CONCATENATE('VERİ GİRİŞİ'!J63,"  ",'VERİ GİRİŞİ'!K63)</f>
        <v xml:space="preserve">  </v>
      </c>
      <c r="G28" s="2007" t="str">
        <f>CONCATENATE('VERİ GİRİŞİ'!E63,"  ",'VERİ GİRİŞİ'!F63)</f>
        <v xml:space="preserve">  </v>
      </c>
      <c r="H28" s="2008" t="str">
        <f>CONCATENATE('VERİ GİRİŞİ'!F63,"  ",'VERİ GİRİŞİ'!G63)</f>
        <v xml:space="preserve">  </v>
      </c>
      <c r="I28" s="835"/>
    </row>
    <row r="29" spans="1:9" ht="13.5" customHeight="1">
      <c r="A29" s="882" t="str">
        <f t="shared" si="0"/>
        <v/>
      </c>
      <c r="B29" s="637">
        <f>TEKLİF!B48</f>
        <v>0</v>
      </c>
      <c r="C29" s="638">
        <f>TEKLİF!C48</f>
        <v>0</v>
      </c>
      <c r="D29" s="1730">
        <f>TEKLİF!I48</f>
        <v>0</v>
      </c>
      <c r="E29" s="1732"/>
      <c r="F29" s="2006" t="str">
        <f>CONCATENATE('VERİ GİRİŞİ'!J64,"  ",'VERİ GİRİŞİ'!K64)</f>
        <v xml:space="preserve">  </v>
      </c>
      <c r="G29" s="2007" t="str">
        <f>CONCATENATE('VERİ GİRİŞİ'!E64,"  ",'VERİ GİRİŞİ'!F64)</f>
        <v xml:space="preserve">  </v>
      </c>
      <c r="H29" s="2008" t="str">
        <f>CONCATENATE('VERİ GİRİŞİ'!F64,"  ",'VERİ GİRİŞİ'!G64)</f>
        <v xml:space="preserve">  </v>
      </c>
      <c r="I29" s="835"/>
    </row>
    <row r="30" spans="1:9" ht="13.5" customHeight="1">
      <c r="A30" s="882" t="str">
        <f t="shared" si="0"/>
        <v/>
      </c>
      <c r="B30" s="637">
        <f>TEKLİF!B49</f>
        <v>0</v>
      </c>
      <c r="C30" s="638">
        <f>TEKLİF!C49</f>
        <v>0</v>
      </c>
      <c r="D30" s="1730">
        <f>TEKLİF!I49</f>
        <v>0</v>
      </c>
      <c r="E30" s="1732"/>
      <c r="F30" s="2006" t="str">
        <f>CONCATENATE('VERİ GİRİŞİ'!J65,"  ",'VERİ GİRİŞİ'!K65)</f>
        <v xml:space="preserve">  </v>
      </c>
      <c r="G30" s="2007" t="str">
        <f>CONCATENATE('VERİ GİRİŞİ'!E65,"  ",'VERİ GİRİŞİ'!F65)</f>
        <v xml:space="preserve">  </v>
      </c>
      <c r="H30" s="2008" t="str">
        <f>CONCATENATE('VERİ GİRİŞİ'!F65,"  ",'VERİ GİRİŞİ'!G65)</f>
        <v xml:space="preserve">  </v>
      </c>
      <c r="I30" s="835"/>
    </row>
    <row r="31" spans="1:9" ht="13.5" customHeight="1">
      <c r="A31" s="882" t="str">
        <f t="shared" si="0"/>
        <v/>
      </c>
      <c r="B31" s="637">
        <f>TEKLİF!B50</f>
        <v>0</v>
      </c>
      <c r="C31" s="638">
        <f>TEKLİF!C50</f>
        <v>0</v>
      </c>
      <c r="D31" s="1730">
        <f>TEKLİF!I50</f>
        <v>0</v>
      </c>
      <c r="E31" s="1732"/>
      <c r="F31" s="2006" t="str">
        <f>CONCATENATE('VERİ GİRİŞİ'!J66,"  ",'VERİ GİRİŞİ'!K66)</f>
        <v xml:space="preserve">  </v>
      </c>
      <c r="G31" s="2007" t="str">
        <f>CONCATENATE('VERİ GİRİŞİ'!E66,"  ",'VERİ GİRİŞİ'!F66)</f>
        <v xml:space="preserve">  </v>
      </c>
      <c r="H31" s="2008" t="str">
        <f>CONCATENATE('VERİ GİRİŞİ'!F66,"  ",'VERİ GİRİŞİ'!G66)</f>
        <v xml:space="preserve">  </v>
      </c>
      <c r="I31" s="835"/>
    </row>
    <row r="32" spans="1:9" ht="13.5" customHeight="1">
      <c r="A32" s="882" t="str">
        <f t="shared" si="0"/>
        <v/>
      </c>
      <c r="B32" s="637">
        <f>TEKLİF!B51</f>
        <v>0</v>
      </c>
      <c r="C32" s="638">
        <f>TEKLİF!C51</f>
        <v>0</v>
      </c>
      <c r="D32" s="1730">
        <f>TEKLİF!I51</f>
        <v>0</v>
      </c>
      <c r="E32" s="1732"/>
      <c r="F32" s="2006" t="str">
        <f>CONCATENATE('VERİ GİRİŞİ'!J67,"  ",'VERİ GİRİŞİ'!K67)</f>
        <v xml:space="preserve">  </v>
      </c>
      <c r="G32" s="2007" t="str">
        <f>CONCATENATE('VERİ GİRİŞİ'!E67,"  ",'VERİ GİRİŞİ'!F67)</f>
        <v xml:space="preserve">  </v>
      </c>
      <c r="H32" s="2008" t="str">
        <f>CONCATENATE('VERİ GİRİŞİ'!F67,"  ",'VERİ GİRİŞİ'!G67)</f>
        <v xml:space="preserve">  </v>
      </c>
      <c r="I32" s="835"/>
    </row>
    <row r="33" spans="1:9" ht="13.5" customHeight="1">
      <c r="A33" s="882" t="str">
        <f t="shared" si="0"/>
        <v/>
      </c>
      <c r="B33" s="637">
        <f>TEKLİF!B52</f>
        <v>0</v>
      </c>
      <c r="C33" s="638">
        <f>TEKLİF!C52</f>
        <v>0</v>
      </c>
      <c r="D33" s="1730">
        <f>TEKLİF!I52</f>
        <v>0</v>
      </c>
      <c r="E33" s="1732"/>
      <c r="F33" s="2006" t="str">
        <f>CONCATENATE('VERİ GİRİŞİ'!J68,"  ",'VERİ GİRİŞİ'!K68)</f>
        <v xml:space="preserve">  </v>
      </c>
      <c r="G33" s="2007" t="str">
        <f>CONCATENATE('VERİ GİRİŞİ'!E68,"  ",'VERİ GİRİŞİ'!F68)</f>
        <v xml:space="preserve">  </v>
      </c>
      <c r="H33" s="2008" t="str">
        <f>CONCATENATE('VERİ GİRİŞİ'!F68,"  ",'VERİ GİRİŞİ'!G68)</f>
        <v xml:space="preserve">  </v>
      </c>
      <c r="I33" s="835"/>
    </row>
    <row r="34" spans="1:9" ht="13.5" customHeight="1">
      <c r="A34" s="882" t="str">
        <f t="shared" si="0"/>
        <v/>
      </c>
      <c r="B34" s="637">
        <f>TEKLİF!B53</f>
        <v>0</v>
      </c>
      <c r="C34" s="638">
        <f>TEKLİF!C53</f>
        <v>0</v>
      </c>
      <c r="D34" s="1730">
        <f>TEKLİF!I53</f>
        <v>0</v>
      </c>
      <c r="E34" s="1732"/>
      <c r="F34" s="2006" t="str">
        <f>CONCATENATE('VERİ GİRİŞİ'!J69,"  ",'VERİ GİRİŞİ'!K69)</f>
        <v xml:space="preserve">  </v>
      </c>
      <c r="G34" s="2007" t="str">
        <f>CONCATENATE('VERİ GİRİŞİ'!E69,"  ",'VERİ GİRİŞİ'!F69)</f>
        <v xml:space="preserve">  </v>
      </c>
      <c r="H34" s="2008" t="str">
        <f>CONCATENATE('VERİ GİRİŞİ'!F69,"  ",'VERİ GİRİŞİ'!G69)</f>
        <v xml:space="preserve">  </v>
      </c>
      <c r="I34" s="835"/>
    </row>
    <row r="35" spans="1:9" ht="13.5" customHeight="1">
      <c r="A35" s="882" t="str">
        <f t="shared" si="0"/>
        <v/>
      </c>
      <c r="B35" s="637">
        <f>TEKLİF!B54</f>
        <v>0</v>
      </c>
      <c r="C35" s="638">
        <f>TEKLİF!C54</f>
        <v>0</v>
      </c>
      <c r="D35" s="1730">
        <f>TEKLİF!I54</f>
        <v>0</v>
      </c>
      <c r="E35" s="1732"/>
      <c r="F35" s="2006" t="str">
        <f>CONCATENATE('VERİ GİRİŞİ'!J70,"  ",'VERİ GİRİŞİ'!K70)</f>
        <v xml:space="preserve">  </v>
      </c>
      <c r="G35" s="2007" t="str">
        <f>CONCATENATE('VERİ GİRİŞİ'!E70,"  ",'VERİ GİRİŞİ'!F70)</f>
        <v xml:space="preserve">  </v>
      </c>
      <c r="H35" s="2008" t="str">
        <f>CONCATENATE('VERİ GİRİŞİ'!F70,"  ",'VERİ GİRİŞİ'!G70)</f>
        <v xml:space="preserve">  </v>
      </c>
      <c r="I35" s="835"/>
    </row>
    <row r="36" spans="1:9" ht="13.5" customHeight="1">
      <c r="A36" s="882" t="str">
        <f t="shared" si="0"/>
        <v/>
      </c>
      <c r="B36" s="637">
        <f>TEKLİF!B55</f>
        <v>0</v>
      </c>
      <c r="C36" s="638">
        <f>TEKLİF!C55</f>
        <v>0</v>
      </c>
      <c r="D36" s="1730">
        <f>TEKLİF!I55</f>
        <v>0</v>
      </c>
      <c r="E36" s="1732"/>
      <c r="F36" s="2006" t="str">
        <f>CONCATENATE('VERİ GİRİŞİ'!J71,"  ",'VERİ GİRİŞİ'!K71)</f>
        <v xml:space="preserve">  </v>
      </c>
      <c r="G36" s="2007" t="str">
        <f>CONCATENATE('VERİ GİRİŞİ'!E71,"  ",'VERİ GİRİŞİ'!F71)</f>
        <v xml:space="preserve">  </v>
      </c>
      <c r="H36" s="2008" t="str">
        <f>CONCATENATE('VERİ GİRİŞİ'!F71,"  ",'VERİ GİRİŞİ'!G71)</f>
        <v xml:space="preserve">  </v>
      </c>
      <c r="I36" s="835"/>
    </row>
    <row r="37" spans="1:9" ht="13.5" customHeight="1">
      <c r="A37" s="882" t="str">
        <f t="shared" si="0"/>
        <v/>
      </c>
      <c r="B37" s="639">
        <f>TEKLİF!B56</f>
        <v>0</v>
      </c>
      <c r="C37" s="640">
        <f>TEKLİF!C56</f>
        <v>0</v>
      </c>
      <c r="D37" s="2009">
        <f>TEKLİF!I56</f>
        <v>0</v>
      </c>
      <c r="E37" s="2010"/>
      <c r="F37" s="2011" t="str">
        <f>CONCATENATE('VERİ GİRİŞİ'!J72,"  ",'VERİ GİRİŞİ'!K72)</f>
        <v xml:space="preserve">  </v>
      </c>
      <c r="G37" s="2012" t="str">
        <f>CONCATENATE('VERİ GİRİŞİ'!E72,"  ",'VERİ GİRİŞİ'!F72)</f>
        <v xml:space="preserve">  </v>
      </c>
      <c r="H37" s="2013" t="str">
        <f>CONCATENATE('VERİ GİRİŞİ'!F72,"  ",'VERİ GİRİŞİ'!G72)</f>
        <v xml:space="preserve">  </v>
      </c>
      <c r="I37" s="835"/>
    </row>
    <row r="38" spans="1:9" ht="13.5" hidden="1" customHeight="1">
      <c r="A38" s="882" t="str">
        <f t="shared" si="0"/>
        <v/>
      </c>
      <c r="B38" s="1154">
        <f>TEKLİF!B57</f>
        <v>0</v>
      </c>
      <c r="C38" s="1155">
        <f>TEKLİF!C57</f>
        <v>0</v>
      </c>
      <c r="D38" s="2014">
        <f>TEKLİF!I57</f>
        <v>0</v>
      </c>
      <c r="E38" s="2015"/>
      <c r="F38" s="2016" t="str">
        <f>CONCATENATE('VERİ GİRİŞİ'!J73,"  ",'VERİ GİRİŞİ'!K73)</f>
        <v xml:space="preserve">  </v>
      </c>
      <c r="G38" s="2017" t="str">
        <f>CONCATENATE('VERİ GİRİŞİ'!E73,"  ",'VERİ GİRİŞİ'!F73)</f>
        <v xml:space="preserve">  </v>
      </c>
      <c r="H38" s="2018" t="str">
        <f>CONCATENATE('VERİ GİRİŞİ'!F73,"  ",'VERİ GİRİŞİ'!G73)</f>
        <v xml:space="preserve">  </v>
      </c>
      <c r="I38" s="835"/>
    </row>
    <row r="39" spans="1:9" ht="13.5" hidden="1" customHeight="1">
      <c r="A39" s="882" t="str">
        <f t="shared" si="0"/>
        <v/>
      </c>
      <c r="B39" s="637">
        <f>TEKLİF!B58</f>
        <v>0</v>
      </c>
      <c r="C39" s="638">
        <f>TEKLİF!C58</f>
        <v>0</v>
      </c>
      <c r="D39" s="1730">
        <f>TEKLİF!I58</f>
        <v>0</v>
      </c>
      <c r="E39" s="1732"/>
      <c r="F39" s="2006" t="str">
        <f>CONCATENATE('VERİ GİRİŞİ'!J74,"  ",'VERİ GİRİŞİ'!K74)</f>
        <v xml:space="preserve">  </v>
      </c>
      <c r="G39" s="2007" t="str">
        <f>CONCATENATE('VERİ GİRİŞİ'!E74,"  ",'VERİ GİRİŞİ'!F74)</f>
        <v xml:space="preserve">  </v>
      </c>
      <c r="H39" s="2008" t="str">
        <f>CONCATENATE('VERİ GİRİŞİ'!F74,"  ",'VERİ GİRİŞİ'!G74)</f>
        <v xml:space="preserve">  </v>
      </c>
      <c r="I39" s="835"/>
    </row>
    <row r="40" spans="1:9" ht="13.5" hidden="1" customHeight="1">
      <c r="A40" s="882" t="str">
        <f t="shared" si="0"/>
        <v/>
      </c>
      <c r="B40" s="637">
        <f>TEKLİF!B59</f>
        <v>0</v>
      </c>
      <c r="C40" s="638">
        <f>TEKLİF!C59</f>
        <v>0</v>
      </c>
      <c r="D40" s="1730">
        <f>TEKLİF!I59</f>
        <v>0</v>
      </c>
      <c r="E40" s="1732"/>
      <c r="F40" s="2006" t="str">
        <f>CONCATENATE('VERİ GİRİŞİ'!J75,"  ",'VERİ GİRİŞİ'!K75)</f>
        <v xml:space="preserve">  </v>
      </c>
      <c r="G40" s="2007" t="str">
        <f>CONCATENATE('VERİ GİRİŞİ'!E75,"  ",'VERİ GİRİŞİ'!F75)</f>
        <v xml:space="preserve">  </v>
      </c>
      <c r="H40" s="2008" t="str">
        <f>CONCATENATE('VERİ GİRİŞİ'!F75,"  ",'VERİ GİRİŞİ'!G75)</f>
        <v xml:space="preserve">  </v>
      </c>
      <c r="I40" s="835"/>
    </row>
    <row r="41" spans="1:9" ht="13.5" hidden="1" customHeight="1">
      <c r="A41" s="882" t="str">
        <f t="shared" si="0"/>
        <v/>
      </c>
      <c r="B41" s="637">
        <f>TEKLİF!B60</f>
        <v>0</v>
      </c>
      <c r="C41" s="638">
        <f>TEKLİF!C60</f>
        <v>0</v>
      </c>
      <c r="D41" s="1730">
        <f>TEKLİF!I60</f>
        <v>0</v>
      </c>
      <c r="E41" s="1732"/>
      <c r="F41" s="2006" t="str">
        <f>CONCATENATE('VERİ GİRİŞİ'!J76,"  ",'VERİ GİRİŞİ'!K76)</f>
        <v xml:space="preserve">  </v>
      </c>
      <c r="G41" s="2007" t="str">
        <f>CONCATENATE('VERİ GİRİŞİ'!E76,"  ",'VERİ GİRİŞİ'!F76)</f>
        <v xml:space="preserve">  </v>
      </c>
      <c r="H41" s="2008" t="str">
        <f>CONCATENATE('VERİ GİRİŞİ'!F76,"  ",'VERİ GİRİŞİ'!G76)</f>
        <v xml:space="preserve">  </v>
      </c>
      <c r="I41" s="835"/>
    </row>
    <row r="42" spans="1:9" ht="13.5" hidden="1" customHeight="1">
      <c r="A42" s="882" t="str">
        <f t="shared" si="0"/>
        <v/>
      </c>
      <c r="B42" s="637">
        <f>TEKLİF!B61</f>
        <v>0</v>
      </c>
      <c r="C42" s="638">
        <f>TEKLİF!C61</f>
        <v>0</v>
      </c>
      <c r="D42" s="1730">
        <f>TEKLİF!I61</f>
        <v>0</v>
      </c>
      <c r="E42" s="1732"/>
      <c r="F42" s="2006" t="str">
        <f>CONCATENATE('VERİ GİRİŞİ'!J77,"  ",'VERİ GİRİŞİ'!K77)</f>
        <v xml:space="preserve">  </v>
      </c>
      <c r="G42" s="2007" t="str">
        <f>CONCATENATE('VERİ GİRİŞİ'!E77,"  ",'VERİ GİRİŞİ'!F77)</f>
        <v xml:space="preserve">  </v>
      </c>
      <c r="H42" s="2008" t="str">
        <f>CONCATENATE('VERİ GİRİŞİ'!F77,"  ",'VERİ GİRİŞİ'!G77)</f>
        <v xml:space="preserve">  </v>
      </c>
      <c r="I42" s="835"/>
    </row>
    <row r="43" spans="1:9" ht="13.5" hidden="1" customHeight="1">
      <c r="A43" s="882" t="str">
        <f t="shared" si="0"/>
        <v/>
      </c>
      <c r="B43" s="637">
        <f>TEKLİF!B62</f>
        <v>0</v>
      </c>
      <c r="C43" s="638">
        <f>TEKLİF!C62</f>
        <v>0</v>
      </c>
      <c r="D43" s="1730">
        <f>TEKLİF!I62</f>
        <v>0</v>
      </c>
      <c r="E43" s="1732"/>
      <c r="F43" s="2006" t="str">
        <f>CONCATENATE('VERİ GİRİŞİ'!J78,"  ",'VERİ GİRİŞİ'!K78)</f>
        <v xml:space="preserve">  </v>
      </c>
      <c r="G43" s="2007" t="str">
        <f>CONCATENATE('VERİ GİRİŞİ'!E78,"  ",'VERİ GİRİŞİ'!F78)</f>
        <v xml:space="preserve">  </v>
      </c>
      <c r="H43" s="2008" t="str">
        <f>CONCATENATE('VERİ GİRİŞİ'!F78,"  ",'VERİ GİRİŞİ'!G78)</f>
        <v xml:space="preserve">  </v>
      </c>
      <c r="I43" s="835"/>
    </row>
    <row r="44" spans="1:9" ht="13.5" hidden="1" customHeight="1">
      <c r="A44" s="882" t="str">
        <f t="shared" si="0"/>
        <v/>
      </c>
      <c r="B44" s="637">
        <f>TEKLİF!B63</f>
        <v>0</v>
      </c>
      <c r="C44" s="638">
        <f>TEKLİF!C63</f>
        <v>0</v>
      </c>
      <c r="D44" s="1730">
        <f>TEKLİF!I63</f>
        <v>0</v>
      </c>
      <c r="E44" s="1732"/>
      <c r="F44" s="2006" t="str">
        <f>CONCATENATE('VERİ GİRİŞİ'!J79,"  ",'VERİ GİRİŞİ'!K79)</f>
        <v xml:space="preserve">  </v>
      </c>
      <c r="G44" s="2007" t="str">
        <f>CONCATENATE('VERİ GİRİŞİ'!E79,"  ",'VERİ GİRİŞİ'!F79)</f>
        <v xml:space="preserve">  </v>
      </c>
      <c r="H44" s="2008" t="str">
        <f>CONCATENATE('VERİ GİRİŞİ'!F79,"  ",'VERİ GİRİŞİ'!G79)</f>
        <v xml:space="preserve">  </v>
      </c>
      <c r="I44" s="835"/>
    </row>
    <row r="45" spans="1:9" ht="13.5" hidden="1" customHeight="1">
      <c r="A45" s="882" t="str">
        <f t="shared" si="0"/>
        <v/>
      </c>
      <c r="B45" s="637">
        <f>TEKLİF!B64</f>
        <v>0</v>
      </c>
      <c r="C45" s="638">
        <f>TEKLİF!C64</f>
        <v>0</v>
      </c>
      <c r="D45" s="1730">
        <f>TEKLİF!I64</f>
        <v>0</v>
      </c>
      <c r="E45" s="1732"/>
      <c r="F45" s="2006" t="str">
        <f>CONCATENATE('VERİ GİRİŞİ'!J80,"  ",'VERİ GİRİŞİ'!K80)</f>
        <v xml:space="preserve">  </v>
      </c>
      <c r="G45" s="2007" t="str">
        <f>CONCATENATE('VERİ GİRİŞİ'!E80,"  ",'VERİ GİRİŞİ'!F80)</f>
        <v xml:space="preserve">  </v>
      </c>
      <c r="H45" s="2008" t="str">
        <f>CONCATENATE('VERİ GİRİŞİ'!F80,"  ",'VERİ GİRİŞİ'!G80)</f>
        <v xml:space="preserve">  </v>
      </c>
      <c r="I45" s="835"/>
    </row>
    <row r="46" spans="1:9" ht="13.5" hidden="1" customHeight="1">
      <c r="A46" s="882" t="str">
        <f t="shared" si="0"/>
        <v/>
      </c>
      <c r="B46" s="637">
        <f>TEKLİF!B65</f>
        <v>0</v>
      </c>
      <c r="C46" s="638">
        <f>TEKLİF!C65</f>
        <v>0</v>
      </c>
      <c r="D46" s="1730">
        <f>TEKLİF!I65</f>
        <v>0</v>
      </c>
      <c r="E46" s="1732"/>
      <c r="F46" s="2006" t="str">
        <f>CONCATENATE('VERİ GİRİŞİ'!J81,"  ",'VERİ GİRİŞİ'!K81)</f>
        <v xml:space="preserve">  </v>
      </c>
      <c r="G46" s="2007" t="str">
        <f>CONCATENATE('VERİ GİRİŞİ'!E81,"  ",'VERİ GİRİŞİ'!F81)</f>
        <v xml:space="preserve">  </v>
      </c>
      <c r="H46" s="2008" t="str">
        <f>CONCATENATE('VERİ GİRİŞİ'!F81,"  ",'VERİ GİRİŞİ'!G81)</f>
        <v xml:space="preserve">  </v>
      </c>
      <c r="I46" s="835"/>
    </row>
    <row r="47" spans="1:9" ht="13.5" hidden="1" customHeight="1">
      <c r="A47" s="882" t="str">
        <f t="shared" si="0"/>
        <v/>
      </c>
      <c r="B47" s="637">
        <f>TEKLİF!B66</f>
        <v>0</v>
      </c>
      <c r="C47" s="638">
        <f>TEKLİF!C66</f>
        <v>0</v>
      </c>
      <c r="D47" s="1730">
        <f>TEKLİF!I66</f>
        <v>0</v>
      </c>
      <c r="E47" s="1732"/>
      <c r="F47" s="2006" t="str">
        <f>CONCATENATE('VERİ GİRİŞİ'!J82,"  ",'VERİ GİRİŞİ'!K82)</f>
        <v xml:space="preserve">  </v>
      </c>
      <c r="G47" s="2007" t="str">
        <f>CONCATENATE('VERİ GİRİŞİ'!E82,"  ",'VERİ GİRİŞİ'!F82)</f>
        <v xml:space="preserve">  </v>
      </c>
      <c r="H47" s="2008" t="str">
        <f>CONCATENATE('VERİ GİRİŞİ'!F82,"  ",'VERİ GİRİŞİ'!G82)</f>
        <v xml:space="preserve">  </v>
      </c>
      <c r="I47" s="835"/>
    </row>
    <row r="48" spans="1:9" ht="13.5" hidden="1" customHeight="1">
      <c r="A48" s="882" t="str">
        <f t="shared" si="0"/>
        <v/>
      </c>
      <c r="B48" s="637">
        <f>TEKLİF!B67</f>
        <v>0</v>
      </c>
      <c r="C48" s="638">
        <f>TEKLİF!C67</f>
        <v>0</v>
      </c>
      <c r="D48" s="1730">
        <f>TEKLİF!I67</f>
        <v>0</v>
      </c>
      <c r="E48" s="1732"/>
      <c r="F48" s="2006" t="str">
        <f>CONCATENATE('VERİ GİRİŞİ'!J83,"  ",'VERİ GİRİŞİ'!K83)</f>
        <v xml:space="preserve">  </v>
      </c>
      <c r="G48" s="2007" t="str">
        <f>CONCATENATE('VERİ GİRİŞİ'!E83,"  ",'VERİ GİRİŞİ'!F83)</f>
        <v xml:space="preserve">  </v>
      </c>
      <c r="H48" s="2008" t="str">
        <f>CONCATENATE('VERİ GİRİŞİ'!F83,"  ",'VERİ GİRİŞİ'!G83)</f>
        <v xml:space="preserve">  </v>
      </c>
      <c r="I48" s="835"/>
    </row>
    <row r="49" spans="1:9" ht="13.5" hidden="1" customHeight="1">
      <c r="A49" s="882" t="str">
        <f t="shared" si="0"/>
        <v/>
      </c>
      <c r="B49" s="637">
        <f>TEKLİF!B68</f>
        <v>0</v>
      </c>
      <c r="C49" s="638">
        <f>TEKLİF!C68</f>
        <v>0</v>
      </c>
      <c r="D49" s="1730">
        <f>TEKLİF!I68</f>
        <v>0</v>
      </c>
      <c r="E49" s="1732"/>
      <c r="F49" s="2006" t="str">
        <f>CONCATENATE('VERİ GİRİŞİ'!J84,"  ",'VERİ GİRİŞİ'!K84)</f>
        <v xml:space="preserve">  </v>
      </c>
      <c r="G49" s="2007" t="str">
        <f>CONCATENATE('VERİ GİRİŞİ'!E84,"  ",'VERİ GİRİŞİ'!F84)</f>
        <v xml:space="preserve">  </v>
      </c>
      <c r="H49" s="2008" t="str">
        <f>CONCATENATE('VERİ GİRİŞİ'!F84,"  ",'VERİ GİRİŞİ'!G84)</f>
        <v xml:space="preserve">  </v>
      </c>
      <c r="I49" s="835"/>
    </row>
    <row r="50" spans="1:9" ht="13.5" hidden="1" customHeight="1">
      <c r="A50" s="882" t="str">
        <f t="shared" si="0"/>
        <v/>
      </c>
      <c r="B50" s="637">
        <f>TEKLİF!B69</f>
        <v>0</v>
      </c>
      <c r="C50" s="638">
        <f>TEKLİF!C69</f>
        <v>0</v>
      </c>
      <c r="D50" s="1730">
        <f>TEKLİF!I69</f>
        <v>0</v>
      </c>
      <c r="E50" s="1732"/>
      <c r="F50" s="2006" t="str">
        <f>CONCATENATE('VERİ GİRİŞİ'!J85,"  ",'VERİ GİRİŞİ'!K85)</f>
        <v xml:space="preserve">  </v>
      </c>
      <c r="G50" s="2007" t="str">
        <f>CONCATENATE('VERİ GİRİŞİ'!E85,"  ",'VERİ GİRİŞİ'!F85)</f>
        <v xml:space="preserve">  </v>
      </c>
      <c r="H50" s="2008" t="str">
        <f>CONCATENATE('VERİ GİRİŞİ'!F85,"  ",'VERİ GİRİŞİ'!G85)</f>
        <v xml:space="preserve">  </v>
      </c>
      <c r="I50" s="835"/>
    </row>
    <row r="51" spans="1:9" ht="13.5" hidden="1" customHeight="1">
      <c r="A51" s="882" t="str">
        <f t="shared" si="0"/>
        <v/>
      </c>
      <c r="B51" s="637">
        <f>TEKLİF!B70</f>
        <v>0</v>
      </c>
      <c r="C51" s="638">
        <f>TEKLİF!C70</f>
        <v>0</v>
      </c>
      <c r="D51" s="1730">
        <f>TEKLİF!I70</f>
        <v>0</v>
      </c>
      <c r="E51" s="1732"/>
      <c r="F51" s="2006" t="str">
        <f>CONCATENATE('VERİ GİRİŞİ'!J86,"  ",'VERİ GİRİŞİ'!K86)</f>
        <v xml:space="preserve">  </v>
      </c>
      <c r="G51" s="2007" t="str">
        <f>CONCATENATE('VERİ GİRİŞİ'!E86,"  ",'VERİ GİRİŞİ'!F86)</f>
        <v xml:space="preserve">  </v>
      </c>
      <c r="H51" s="2008" t="str">
        <f>CONCATENATE('VERİ GİRİŞİ'!F86,"  ",'VERİ GİRİŞİ'!G86)</f>
        <v xml:space="preserve">  </v>
      </c>
      <c r="I51" s="835"/>
    </row>
    <row r="52" spans="1:9" ht="13.5" hidden="1" customHeight="1">
      <c r="A52" s="882" t="str">
        <f t="shared" si="0"/>
        <v/>
      </c>
      <c r="B52" s="637">
        <f>TEKLİF!B71</f>
        <v>0</v>
      </c>
      <c r="C52" s="638">
        <f>TEKLİF!C71</f>
        <v>0</v>
      </c>
      <c r="D52" s="1730">
        <f>TEKLİF!I71</f>
        <v>0</v>
      </c>
      <c r="E52" s="1732"/>
      <c r="F52" s="2006" t="str">
        <f>CONCATENATE('VERİ GİRİŞİ'!J87,"  ",'VERİ GİRİŞİ'!K87)</f>
        <v xml:space="preserve">  </v>
      </c>
      <c r="G52" s="2007" t="str">
        <f>CONCATENATE('VERİ GİRİŞİ'!E87,"  ",'VERİ GİRİŞİ'!F87)</f>
        <v xml:space="preserve">  </v>
      </c>
      <c r="H52" s="2008" t="str">
        <f>CONCATENATE('VERİ GİRİŞİ'!F87,"  ",'VERİ GİRİŞİ'!G87)</f>
        <v xml:space="preserve">  </v>
      </c>
      <c r="I52" s="835"/>
    </row>
    <row r="53" spans="1:9" ht="13.5" hidden="1" customHeight="1">
      <c r="A53" s="882" t="str">
        <f t="shared" si="0"/>
        <v/>
      </c>
      <c r="B53" s="637">
        <f>TEKLİF!B72</f>
        <v>0</v>
      </c>
      <c r="C53" s="638">
        <f>TEKLİF!C72</f>
        <v>0</v>
      </c>
      <c r="D53" s="1730">
        <f>TEKLİF!I72</f>
        <v>0</v>
      </c>
      <c r="E53" s="1732"/>
      <c r="F53" s="2006" t="str">
        <f>CONCATENATE('VERİ GİRİŞİ'!J88,"  ",'VERİ GİRİŞİ'!K88)</f>
        <v xml:space="preserve">  </v>
      </c>
      <c r="G53" s="2007" t="str">
        <f>CONCATENATE('VERİ GİRİŞİ'!E88,"  ",'VERİ GİRİŞİ'!F88)</f>
        <v xml:space="preserve">  </v>
      </c>
      <c r="H53" s="2008" t="str">
        <f>CONCATENATE('VERİ GİRİŞİ'!F88,"  ",'VERİ GİRİŞİ'!G88)</f>
        <v xml:space="preserve">  </v>
      </c>
      <c r="I53" s="835"/>
    </row>
    <row r="54" spans="1:9" ht="13.5" hidden="1" customHeight="1">
      <c r="A54" s="882" t="str">
        <f t="shared" si="0"/>
        <v/>
      </c>
      <c r="B54" s="637">
        <f>TEKLİF!B73</f>
        <v>0</v>
      </c>
      <c r="C54" s="638">
        <f>TEKLİF!C73</f>
        <v>0</v>
      </c>
      <c r="D54" s="1730">
        <f>TEKLİF!I73</f>
        <v>0</v>
      </c>
      <c r="E54" s="1732"/>
      <c r="F54" s="2006" t="str">
        <f>CONCATENATE('VERİ GİRİŞİ'!J89,"  ",'VERİ GİRİŞİ'!K89)</f>
        <v xml:space="preserve">  </v>
      </c>
      <c r="G54" s="2007" t="str">
        <f>CONCATENATE('VERİ GİRİŞİ'!E89,"  ",'VERİ GİRİŞİ'!F89)</f>
        <v xml:space="preserve">  </v>
      </c>
      <c r="H54" s="2008" t="str">
        <f>CONCATENATE('VERİ GİRİŞİ'!F89,"  ",'VERİ GİRİŞİ'!G89)</f>
        <v xml:space="preserve">  </v>
      </c>
      <c r="I54" s="835"/>
    </row>
    <row r="55" spans="1:9" ht="13.5" hidden="1" customHeight="1">
      <c r="A55" s="882" t="str">
        <f t="shared" si="0"/>
        <v/>
      </c>
      <c r="B55" s="637">
        <f>TEKLİF!B74</f>
        <v>0</v>
      </c>
      <c r="C55" s="638">
        <f>TEKLİF!C74</f>
        <v>0</v>
      </c>
      <c r="D55" s="1730">
        <f>TEKLİF!I74</f>
        <v>0</v>
      </c>
      <c r="E55" s="1732"/>
      <c r="F55" s="2006" t="str">
        <f>CONCATENATE('VERİ GİRİŞİ'!J90,"  ",'VERİ GİRİŞİ'!K90)</f>
        <v xml:space="preserve">  </v>
      </c>
      <c r="G55" s="2007" t="str">
        <f>CONCATENATE('VERİ GİRİŞİ'!E90,"  ",'VERİ GİRİŞİ'!F90)</f>
        <v xml:space="preserve">  </v>
      </c>
      <c r="H55" s="2008" t="str">
        <f>CONCATENATE('VERİ GİRİŞİ'!F90,"  ",'VERİ GİRİŞİ'!G90)</f>
        <v xml:space="preserve">  </v>
      </c>
      <c r="I55" s="835"/>
    </row>
    <row r="56" spans="1:9" ht="13.5" hidden="1" customHeight="1">
      <c r="A56" s="882" t="str">
        <f t="shared" si="0"/>
        <v/>
      </c>
      <c r="B56" s="637">
        <f>TEKLİF!B75</f>
        <v>0</v>
      </c>
      <c r="C56" s="638">
        <f>TEKLİF!C75</f>
        <v>0</v>
      </c>
      <c r="D56" s="1730">
        <f>TEKLİF!I75</f>
        <v>0</v>
      </c>
      <c r="E56" s="1732"/>
      <c r="F56" s="2006" t="str">
        <f>CONCATENATE('VERİ GİRİŞİ'!J91,"  ",'VERİ GİRİŞİ'!K91)</f>
        <v xml:space="preserve">  </v>
      </c>
      <c r="G56" s="2007" t="str">
        <f>CONCATENATE('VERİ GİRİŞİ'!E91,"  ",'VERİ GİRİŞİ'!F91)</f>
        <v xml:space="preserve">  </v>
      </c>
      <c r="H56" s="2008" t="str">
        <f>CONCATENATE('VERİ GİRİŞİ'!F91,"  ",'VERİ GİRİŞİ'!G91)</f>
        <v xml:space="preserve">  </v>
      </c>
      <c r="I56" s="835"/>
    </row>
    <row r="57" spans="1:9" ht="13.5" hidden="1" customHeight="1">
      <c r="A57" s="882" t="str">
        <f t="shared" si="0"/>
        <v/>
      </c>
      <c r="B57" s="637">
        <f>TEKLİF!B76</f>
        <v>0</v>
      </c>
      <c r="C57" s="638">
        <f>TEKLİF!C76</f>
        <v>0</v>
      </c>
      <c r="D57" s="1730">
        <f>TEKLİF!I76</f>
        <v>0</v>
      </c>
      <c r="E57" s="1732"/>
      <c r="F57" s="2006" t="str">
        <f>CONCATENATE('VERİ GİRİŞİ'!J92,"  ",'VERİ GİRİŞİ'!K92)</f>
        <v xml:space="preserve">  </v>
      </c>
      <c r="G57" s="2007" t="str">
        <f>CONCATENATE('VERİ GİRİŞİ'!E92,"  ",'VERİ GİRİŞİ'!F92)</f>
        <v xml:space="preserve">  </v>
      </c>
      <c r="H57" s="2008" t="str">
        <f>CONCATENATE('VERİ GİRİŞİ'!F92,"  ",'VERİ GİRİŞİ'!G92)</f>
        <v xml:space="preserve">  </v>
      </c>
      <c r="I57" s="835"/>
    </row>
    <row r="58" spans="1:9" ht="13.5" hidden="1" customHeight="1">
      <c r="A58" s="882" t="str">
        <f t="shared" si="0"/>
        <v/>
      </c>
      <c r="B58" s="637">
        <f>TEKLİF!B77</f>
        <v>0</v>
      </c>
      <c r="C58" s="638">
        <f>TEKLİF!C77</f>
        <v>0</v>
      </c>
      <c r="D58" s="1730">
        <f>TEKLİF!I77</f>
        <v>0</v>
      </c>
      <c r="E58" s="1732"/>
      <c r="F58" s="2006" t="str">
        <f>CONCATENATE('VERİ GİRİŞİ'!J93,"  ",'VERİ GİRİŞİ'!K93)</f>
        <v xml:space="preserve">  </v>
      </c>
      <c r="G58" s="2007" t="str">
        <f>CONCATENATE('VERİ GİRİŞİ'!E93,"  ",'VERİ GİRİŞİ'!F93)</f>
        <v xml:space="preserve">  </v>
      </c>
      <c r="H58" s="2008" t="str">
        <f>CONCATENATE('VERİ GİRİŞİ'!F93,"  ",'VERİ GİRİŞİ'!G93)</f>
        <v xml:space="preserve">  </v>
      </c>
      <c r="I58" s="835"/>
    </row>
    <row r="59" spans="1:9" ht="13.5" hidden="1" customHeight="1">
      <c r="A59" s="882" t="str">
        <f t="shared" si="0"/>
        <v/>
      </c>
      <c r="B59" s="637">
        <f>TEKLİF!B78</f>
        <v>0</v>
      </c>
      <c r="C59" s="638">
        <f>TEKLİF!C78</f>
        <v>0</v>
      </c>
      <c r="D59" s="1730">
        <f>TEKLİF!I78</f>
        <v>0</v>
      </c>
      <c r="E59" s="1732"/>
      <c r="F59" s="2006" t="str">
        <f>CONCATENATE('VERİ GİRİŞİ'!J94,"  ",'VERİ GİRİŞİ'!K94)</f>
        <v xml:space="preserve">  </v>
      </c>
      <c r="G59" s="2007" t="str">
        <f>CONCATENATE('VERİ GİRİŞİ'!E94,"  ",'VERİ GİRİŞİ'!F94)</f>
        <v xml:space="preserve">  </v>
      </c>
      <c r="H59" s="2008" t="str">
        <f>CONCATENATE('VERİ GİRİŞİ'!F94,"  ",'VERİ GİRİŞİ'!G94)</f>
        <v xml:space="preserve">  </v>
      </c>
      <c r="I59" s="835"/>
    </row>
    <row r="60" spans="1:9" ht="13.5" hidden="1" customHeight="1">
      <c r="A60" s="882" t="str">
        <f t="shared" si="0"/>
        <v/>
      </c>
      <c r="B60" s="637">
        <f>TEKLİF!B79</f>
        <v>0</v>
      </c>
      <c r="C60" s="638">
        <f>TEKLİF!C79</f>
        <v>0</v>
      </c>
      <c r="D60" s="1730">
        <f>TEKLİF!I79</f>
        <v>0</v>
      </c>
      <c r="E60" s="1732"/>
      <c r="F60" s="2006" t="str">
        <f>CONCATENATE('VERİ GİRİŞİ'!J95,"  ",'VERİ GİRİŞİ'!K95)</f>
        <v xml:space="preserve">  </v>
      </c>
      <c r="G60" s="2007" t="str">
        <f>CONCATENATE('VERİ GİRİŞİ'!E95,"  ",'VERİ GİRİŞİ'!F95)</f>
        <v xml:space="preserve">  </v>
      </c>
      <c r="H60" s="2008" t="str">
        <f>CONCATENATE('VERİ GİRİŞİ'!F95,"  ",'VERİ GİRİŞİ'!G95)</f>
        <v xml:space="preserve">  </v>
      </c>
      <c r="I60" s="835"/>
    </row>
    <row r="61" spans="1:9" ht="13.5" hidden="1" customHeight="1">
      <c r="A61" s="882" t="str">
        <f t="shared" si="0"/>
        <v/>
      </c>
      <c r="B61" s="637">
        <f>TEKLİF!B80</f>
        <v>0</v>
      </c>
      <c r="C61" s="638">
        <f>TEKLİF!C80</f>
        <v>0</v>
      </c>
      <c r="D61" s="1730">
        <f>TEKLİF!I80</f>
        <v>0</v>
      </c>
      <c r="E61" s="1732"/>
      <c r="F61" s="2006" t="str">
        <f>CONCATENATE('VERİ GİRİŞİ'!J96,"  ",'VERİ GİRİŞİ'!K96)</f>
        <v xml:space="preserve">  </v>
      </c>
      <c r="G61" s="2007" t="str">
        <f>CONCATENATE('VERİ GİRİŞİ'!E96,"  ",'VERİ GİRİŞİ'!F96)</f>
        <v xml:space="preserve">  </v>
      </c>
      <c r="H61" s="2008" t="str">
        <f>CONCATENATE('VERİ GİRİŞİ'!F96,"  ",'VERİ GİRİŞİ'!G96)</f>
        <v xml:space="preserve">  </v>
      </c>
      <c r="I61" s="835"/>
    </row>
    <row r="62" spans="1:9" ht="13.5" hidden="1" customHeight="1">
      <c r="A62" s="882" t="str">
        <f t="shared" si="0"/>
        <v/>
      </c>
      <c r="B62" s="637">
        <f>TEKLİF!B81</f>
        <v>0</v>
      </c>
      <c r="C62" s="638">
        <f>TEKLİF!C81</f>
        <v>0</v>
      </c>
      <c r="D62" s="1730">
        <f>TEKLİF!I81</f>
        <v>0</v>
      </c>
      <c r="E62" s="1732"/>
      <c r="F62" s="2006" t="str">
        <f>CONCATENATE('VERİ GİRİŞİ'!J97,"  ",'VERİ GİRİŞİ'!K97)</f>
        <v xml:space="preserve">  </v>
      </c>
      <c r="G62" s="2007" t="str">
        <f>CONCATENATE('VERİ GİRİŞİ'!E97,"  ",'VERİ GİRİŞİ'!F97)</f>
        <v xml:space="preserve">  </v>
      </c>
      <c r="H62" s="2008" t="str">
        <f>CONCATENATE('VERİ GİRİŞİ'!F97,"  ",'VERİ GİRİŞİ'!G97)</f>
        <v xml:space="preserve">  </v>
      </c>
      <c r="I62" s="835"/>
    </row>
    <row r="63" spans="1:9" ht="13.5" hidden="1" customHeight="1">
      <c r="A63" s="882" t="str">
        <f t="shared" si="0"/>
        <v/>
      </c>
      <c r="B63" s="637">
        <f>TEKLİF!B82</f>
        <v>0</v>
      </c>
      <c r="C63" s="638">
        <f>TEKLİF!C82</f>
        <v>0</v>
      </c>
      <c r="D63" s="1730">
        <f>TEKLİF!I82</f>
        <v>0</v>
      </c>
      <c r="E63" s="1732"/>
      <c r="F63" s="2006" t="str">
        <f>CONCATENATE('VERİ GİRİŞİ'!J98,"  ",'VERİ GİRİŞİ'!K98)</f>
        <v xml:space="preserve">  </v>
      </c>
      <c r="G63" s="2007" t="str">
        <f>CONCATENATE('VERİ GİRİŞİ'!E98,"  ",'VERİ GİRİŞİ'!F98)</f>
        <v xml:space="preserve">  </v>
      </c>
      <c r="H63" s="2008" t="str">
        <f>CONCATENATE('VERİ GİRİŞİ'!F98,"  ",'VERİ GİRİŞİ'!G98)</f>
        <v xml:space="preserve">  </v>
      </c>
      <c r="I63" s="835"/>
    </row>
    <row r="64" spans="1:9" ht="13.5" hidden="1" customHeight="1">
      <c r="A64" s="882" t="str">
        <f t="shared" si="0"/>
        <v/>
      </c>
      <c r="B64" s="637">
        <f>TEKLİF!B83</f>
        <v>0</v>
      </c>
      <c r="C64" s="638">
        <f>TEKLİF!C83</f>
        <v>0</v>
      </c>
      <c r="D64" s="1730">
        <f>TEKLİF!I83</f>
        <v>0</v>
      </c>
      <c r="E64" s="1732"/>
      <c r="F64" s="2006" t="str">
        <f>CONCATENATE('VERİ GİRİŞİ'!J99,"  ",'VERİ GİRİŞİ'!K99)</f>
        <v xml:space="preserve">  </v>
      </c>
      <c r="G64" s="2007" t="str">
        <f>CONCATENATE('VERİ GİRİŞİ'!E99,"  ",'VERİ GİRİŞİ'!F99)</f>
        <v xml:space="preserve">  </v>
      </c>
      <c r="H64" s="2008" t="str">
        <f>CONCATENATE('VERİ GİRİŞİ'!F99,"  ",'VERİ GİRİŞİ'!G99)</f>
        <v xml:space="preserve">  </v>
      </c>
      <c r="I64" s="835"/>
    </row>
    <row r="65" spans="1:9" ht="13.5" hidden="1" customHeight="1">
      <c r="A65" s="882" t="str">
        <f t="shared" si="0"/>
        <v/>
      </c>
      <c r="B65" s="637">
        <f>TEKLİF!B84</f>
        <v>0</v>
      </c>
      <c r="C65" s="638">
        <f>TEKLİF!C84</f>
        <v>0</v>
      </c>
      <c r="D65" s="1730">
        <f>TEKLİF!I84</f>
        <v>0</v>
      </c>
      <c r="E65" s="1732"/>
      <c r="F65" s="2006" t="str">
        <f>CONCATENATE('VERİ GİRİŞİ'!J100,"  ",'VERİ GİRİŞİ'!K100)</f>
        <v xml:space="preserve">  </v>
      </c>
      <c r="G65" s="2007" t="str">
        <f>CONCATENATE('VERİ GİRİŞİ'!E100,"  ",'VERİ GİRİŞİ'!F100)</f>
        <v xml:space="preserve">  </v>
      </c>
      <c r="H65" s="2008" t="str">
        <f>CONCATENATE('VERİ GİRİŞİ'!F100,"  ",'VERİ GİRİŞİ'!G100)</f>
        <v xml:space="preserve">  </v>
      </c>
      <c r="I65" s="835"/>
    </row>
    <row r="66" spans="1:9" ht="13.5" hidden="1" customHeight="1">
      <c r="A66" s="882" t="str">
        <f t="shared" si="0"/>
        <v/>
      </c>
      <c r="B66" s="637">
        <f>TEKLİF!B85</f>
        <v>0</v>
      </c>
      <c r="C66" s="638">
        <f>TEKLİF!C85</f>
        <v>0</v>
      </c>
      <c r="D66" s="1730">
        <f>TEKLİF!I85</f>
        <v>0</v>
      </c>
      <c r="E66" s="1732"/>
      <c r="F66" s="2006" t="str">
        <f>CONCATENATE('VERİ GİRİŞİ'!J101,"  ",'VERİ GİRİŞİ'!K101)</f>
        <v xml:space="preserve">  </v>
      </c>
      <c r="G66" s="2007" t="str">
        <f>CONCATENATE('VERİ GİRİŞİ'!E101,"  ",'VERİ GİRİŞİ'!F101)</f>
        <v xml:space="preserve">  </v>
      </c>
      <c r="H66" s="2008" t="str">
        <f>CONCATENATE('VERİ GİRİŞİ'!F101,"  ",'VERİ GİRİŞİ'!G101)</f>
        <v xml:space="preserve">  </v>
      </c>
      <c r="I66" s="835"/>
    </row>
    <row r="67" spans="1:9" ht="13.5" hidden="1" customHeight="1">
      <c r="A67" s="882" t="str">
        <f t="shared" si="0"/>
        <v/>
      </c>
      <c r="B67" s="637">
        <f>TEKLİF!B86</f>
        <v>0</v>
      </c>
      <c r="C67" s="638">
        <f>TEKLİF!C86</f>
        <v>0</v>
      </c>
      <c r="D67" s="1730">
        <f>TEKLİF!I86</f>
        <v>0</v>
      </c>
      <c r="E67" s="1732"/>
      <c r="F67" s="2006" t="str">
        <f>CONCATENATE('VERİ GİRİŞİ'!J102,"  ",'VERİ GİRİŞİ'!K102)</f>
        <v xml:space="preserve">  </v>
      </c>
      <c r="G67" s="2007" t="str">
        <f>CONCATENATE('VERİ GİRİŞİ'!E102,"  ",'VERİ GİRİŞİ'!F102)</f>
        <v xml:space="preserve">  </v>
      </c>
      <c r="H67" s="2008" t="str">
        <f>CONCATENATE('VERİ GİRİŞİ'!F102,"  ",'VERİ GİRİŞİ'!G102)</f>
        <v xml:space="preserve">  </v>
      </c>
      <c r="I67" s="835"/>
    </row>
    <row r="68" spans="1:9" ht="13.5" hidden="1" customHeight="1">
      <c r="A68" s="882" t="str">
        <f t="shared" si="0"/>
        <v/>
      </c>
      <c r="B68" s="637">
        <f>TEKLİF!B87</f>
        <v>0</v>
      </c>
      <c r="C68" s="638">
        <f>TEKLİF!C87</f>
        <v>0</v>
      </c>
      <c r="D68" s="1730">
        <f>TEKLİF!I87</f>
        <v>0</v>
      </c>
      <c r="E68" s="1732"/>
      <c r="F68" s="2006" t="str">
        <f>CONCATENATE('VERİ GİRİŞİ'!J103,"  ",'VERİ GİRİŞİ'!K103)</f>
        <v xml:space="preserve">  </v>
      </c>
      <c r="G68" s="2007" t="str">
        <f>CONCATENATE('VERİ GİRİŞİ'!E103,"  ",'VERİ GİRİŞİ'!F103)</f>
        <v xml:space="preserve">  </v>
      </c>
      <c r="H68" s="2008" t="str">
        <f>CONCATENATE('VERİ GİRİŞİ'!F103,"  ",'VERİ GİRİŞİ'!G103)</f>
        <v xml:space="preserve">  </v>
      </c>
      <c r="I68" s="835"/>
    </row>
    <row r="69" spans="1:9" ht="13.5" hidden="1" customHeight="1">
      <c r="A69" s="882" t="str">
        <f t="shared" si="0"/>
        <v/>
      </c>
      <c r="B69" s="637">
        <f>TEKLİF!B88</f>
        <v>0</v>
      </c>
      <c r="C69" s="638">
        <f>TEKLİF!C88</f>
        <v>0</v>
      </c>
      <c r="D69" s="1730">
        <f>TEKLİF!I88</f>
        <v>0</v>
      </c>
      <c r="E69" s="1732"/>
      <c r="F69" s="2006" t="str">
        <f>CONCATENATE('VERİ GİRİŞİ'!J104,"  ",'VERİ GİRİŞİ'!K104)</f>
        <v xml:space="preserve">  </v>
      </c>
      <c r="G69" s="2007" t="str">
        <f>CONCATENATE('VERİ GİRİŞİ'!E104,"  ",'VERİ GİRİŞİ'!F104)</f>
        <v xml:space="preserve">  </v>
      </c>
      <c r="H69" s="2008" t="str">
        <f>CONCATENATE('VERİ GİRİŞİ'!F104,"  ",'VERİ GİRİŞİ'!G104)</f>
        <v xml:space="preserve">  </v>
      </c>
      <c r="I69" s="835"/>
    </row>
    <row r="70" spans="1:9" ht="13.5" hidden="1" customHeight="1">
      <c r="A70" s="882" t="str">
        <f t="shared" si="0"/>
        <v/>
      </c>
      <c r="B70" s="637">
        <f>TEKLİF!B89</f>
        <v>0</v>
      </c>
      <c r="C70" s="638">
        <f>TEKLİF!C89</f>
        <v>0</v>
      </c>
      <c r="D70" s="1730">
        <f>TEKLİF!I89</f>
        <v>0</v>
      </c>
      <c r="E70" s="1732"/>
      <c r="F70" s="2006" t="str">
        <f>CONCATENATE('VERİ GİRİŞİ'!J105,"  ",'VERİ GİRİŞİ'!K105)</f>
        <v xml:space="preserve">  </v>
      </c>
      <c r="G70" s="2007" t="str">
        <f>CONCATENATE('VERİ GİRİŞİ'!E105,"  ",'VERİ GİRİŞİ'!F105)</f>
        <v xml:space="preserve">  </v>
      </c>
      <c r="H70" s="2008" t="str">
        <f>CONCATENATE('VERİ GİRİŞİ'!F105,"  ",'VERİ GİRİŞİ'!G105)</f>
        <v xml:space="preserve">  </v>
      </c>
      <c r="I70" s="835"/>
    </row>
    <row r="71" spans="1:9" ht="13.5" hidden="1" customHeight="1">
      <c r="A71" s="882" t="str">
        <f t="shared" si="0"/>
        <v/>
      </c>
      <c r="B71" s="637">
        <f>TEKLİF!B90</f>
        <v>0</v>
      </c>
      <c r="C71" s="638">
        <f>TEKLİF!C90</f>
        <v>0</v>
      </c>
      <c r="D71" s="1730">
        <f>TEKLİF!I90</f>
        <v>0</v>
      </c>
      <c r="E71" s="1732"/>
      <c r="F71" s="2006" t="str">
        <f>CONCATENATE('VERİ GİRİŞİ'!J106,"  ",'VERİ GİRİŞİ'!K106)</f>
        <v xml:space="preserve">  </v>
      </c>
      <c r="G71" s="2007" t="str">
        <f>CONCATENATE('VERİ GİRİŞİ'!E106,"  ",'VERİ GİRİŞİ'!F106)</f>
        <v xml:space="preserve">  </v>
      </c>
      <c r="H71" s="2008" t="str">
        <f>CONCATENATE('VERİ GİRİŞİ'!F106,"  ",'VERİ GİRİŞİ'!G106)</f>
        <v xml:space="preserve">  </v>
      </c>
      <c r="I71" s="835"/>
    </row>
    <row r="72" spans="1:9" ht="13.5" hidden="1" customHeight="1">
      <c r="A72" s="882" t="str">
        <f t="shared" ref="A72:A106" si="1">IF(ISTEXT(C72),1,"")</f>
        <v/>
      </c>
      <c r="B72" s="637">
        <f>TEKLİF!B91</f>
        <v>0</v>
      </c>
      <c r="C72" s="638">
        <f>TEKLİF!C91</f>
        <v>0</v>
      </c>
      <c r="D72" s="1730">
        <f>TEKLİF!I91</f>
        <v>0</v>
      </c>
      <c r="E72" s="1732"/>
      <c r="F72" s="2006" t="str">
        <f>CONCATENATE('VERİ GİRİŞİ'!J107,"  ",'VERİ GİRİŞİ'!K107)</f>
        <v xml:space="preserve">  </v>
      </c>
      <c r="G72" s="2007" t="str">
        <f>CONCATENATE('VERİ GİRİŞİ'!E107,"  ",'VERİ GİRİŞİ'!F107)</f>
        <v xml:space="preserve">  </v>
      </c>
      <c r="H72" s="2008" t="str">
        <f>CONCATENATE('VERİ GİRİŞİ'!F107,"  ",'VERİ GİRİŞİ'!G107)</f>
        <v xml:space="preserve">  </v>
      </c>
      <c r="I72" s="835"/>
    </row>
    <row r="73" spans="1:9" ht="13.5" hidden="1" customHeight="1">
      <c r="A73" s="882" t="str">
        <f t="shared" si="1"/>
        <v/>
      </c>
      <c r="B73" s="637">
        <f>TEKLİF!B92</f>
        <v>0</v>
      </c>
      <c r="C73" s="638">
        <f>TEKLİF!C92</f>
        <v>0</v>
      </c>
      <c r="D73" s="1730">
        <f>TEKLİF!I92</f>
        <v>0</v>
      </c>
      <c r="E73" s="1732"/>
      <c r="F73" s="2006" t="str">
        <f>CONCATENATE('VERİ GİRİŞİ'!J108,"  ",'VERİ GİRİŞİ'!K108)</f>
        <v xml:space="preserve">  </v>
      </c>
      <c r="G73" s="2007" t="str">
        <f>CONCATENATE('VERİ GİRİŞİ'!E108,"  ",'VERİ GİRİŞİ'!F108)</f>
        <v xml:space="preserve">  </v>
      </c>
      <c r="H73" s="2008" t="str">
        <f>CONCATENATE('VERİ GİRİŞİ'!F108,"  ",'VERİ GİRİŞİ'!G108)</f>
        <v xml:space="preserve">  </v>
      </c>
      <c r="I73" s="835"/>
    </row>
    <row r="74" spans="1:9" ht="13.5" hidden="1" customHeight="1">
      <c r="A74" s="882" t="str">
        <f t="shared" si="1"/>
        <v/>
      </c>
      <c r="B74" s="637">
        <f>TEKLİF!B93</f>
        <v>0</v>
      </c>
      <c r="C74" s="638">
        <f>TEKLİF!C93</f>
        <v>0</v>
      </c>
      <c r="D74" s="1730">
        <f>TEKLİF!I93</f>
        <v>0</v>
      </c>
      <c r="E74" s="1732"/>
      <c r="F74" s="2006" t="str">
        <f>CONCATENATE('VERİ GİRİŞİ'!J109,"  ",'VERİ GİRİŞİ'!K109)</f>
        <v xml:space="preserve">  </v>
      </c>
      <c r="G74" s="2007" t="str">
        <f>CONCATENATE('VERİ GİRİŞİ'!E109,"  ",'VERİ GİRİŞİ'!F109)</f>
        <v xml:space="preserve">  </v>
      </c>
      <c r="H74" s="2008" t="str">
        <f>CONCATENATE('VERİ GİRİŞİ'!F109,"  ",'VERİ GİRİŞİ'!G109)</f>
        <v xml:space="preserve">  </v>
      </c>
      <c r="I74" s="835"/>
    </row>
    <row r="75" spans="1:9" ht="13.5" hidden="1" customHeight="1">
      <c r="A75" s="882" t="str">
        <f t="shared" si="1"/>
        <v/>
      </c>
      <c r="B75" s="637">
        <f>TEKLİF!B94</f>
        <v>0</v>
      </c>
      <c r="C75" s="638">
        <f>TEKLİF!C94</f>
        <v>0</v>
      </c>
      <c r="D75" s="1730">
        <f>TEKLİF!I94</f>
        <v>0</v>
      </c>
      <c r="E75" s="1732"/>
      <c r="F75" s="2006" t="str">
        <f>CONCATENATE('VERİ GİRİŞİ'!J110,"  ",'VERİ GİRİŞİ'!K110)</f>
        <v xml:space="preserve">  </v>
      </c>
      <c r="G75" s="2007" t="str">
        <f>CONCATENATE('VERİ GİRİŞİ'!E110,"  ",'VERİ GİRİŞİ'!F110)</f>
        <v xml:space="preserve">  </v>
      </c>
      <c r="H75" s="2008" t="str">
        <f>CONCATENATE('VERİ GİRİŞİ'!F110,"  ",'VERİ GİRİŞİ'!G110)</f>
        <v xml:space="preserve">  </v>
      </c>
      <c r="I75" s="835"/>
    </row>
    <row r="76" spans="1:9" ht="13.5" hidden="1" customHeight="1">
      <c r="A76" s="882" t="str">
        <f t="shared" si="1"/>
        <v/>
      </c>
      <c r="B76" s="637">
        <f>TEKLİF!B95</f>
        <v>0</v>
      </c>
      <c r="C76" s="638">
        <f>TEKLİF!C95</f>
        <v>0</v>
      </c>
      <c r="D76" s="1730">
        <f>TEKLİF!I95</f>
        <v>0</v>
      </c>
      <c r="E76" s="1732"/>
      <c r="F76" s="2006" t="str">
        <f>CONCATENATE('VERİ GİRİŞİ'!J111,"  ",'VERİ GİRİŞİ'!K111)</f>
        <v xml:space="preserve">  </v>
      </c>
      <c r="G76" s="2007" t="str">
        <f>CONCATENATE('VERİ GİRİŞİ'!E111,"  ",'VERİ GİRİŞİ'!F111)</f>
        <v xml:space="preserve">  </v>
      </c>
      <c r="H76" s="2008" t="str">
        <f>CONCATENATE('VERİ GİRİŞİ'!F111,"  ",'VERİ GİRİŞİ'!G111)</f>
        <v xml:space="preserve">  </v>
      </c>
      <c r="I76" s="835"/>
    </row>
    <row r="77" spans="1:9" ht="13.5" hidden="1" customHeight="1">
      <c r="A77" s="882" t="str">
        <f t="shared" si="1"/>
        <v/>
      </c>
      <c r="B77" s="637">
        <f>TEKLİF!B96</f>
        <v>0</v>
      </c>
      <c r="C77" s="638">
        <f>TEKLİF!C96</f>
        <v>0</v>
      </c>
      <c r="D77" s="1730">
        <f>TEKLİF!I96</f>
        <v>0</v>
      </c>
      <c r="E77" s="1732"/>
      <c r="F77" s="2006" t="str">
        <f>CONCATENATE('VERİ GİRİŞİ'!J112,"  ",'VERİ GİRİŞİ'!K112)</f>
        <v xml:space="preserve">  </v>
      </c>
      <c r="G77" s="2007" t="str">
        <f>CONCATENATE('VERİ GİRİŞİ'!E112,"  ",'VERİ GİRİŞİ'!F112)</f>
        <v xml:space="preserve">  </v>
      </c>
      <c r="H77" s="2008" t="str">
        <f>CONCATENATE('VERİ GİRİŞİ'!F112,"  ",'VERİ GİRİŞİ'!G112)</f>
        <v xml:space="preserve">  </v>
      </c>
      <c r="I77" s="835"/>
    </row>
    <row r="78" spans="1:9" ht="13.5" hidden="1" customHeight="1">
      <c r="A78" s="882" t="str">
        <f t="shared" si="1"/>
        <v/>
      </c>
      <c r="B78" s="637">
        <f>TEKLİF!B97</f>
        <v>0</v>
      </c>
      <c r="C78" s="638">
        <f>TEKLİF!C97</f>
        <v>0</v>
      </c>
      <c r="D78" s="1730">
        <f>TEKLİF!I97</f>
        <v>0</v>
      </c>
      <c r="E78" s="1732"/>
      <c r="F78" s="2006" t="str">
        <f>CONCATENATE('VERİ GİRİŞİ'!J113,"  ",'VERİ GİRİŞİ'!K113)</f>
        <v xml:space="preserve">  </v>
      </c>
      <c r="G78" s="2007" t="str">
        <f>CONCATENATE('VERİ GİRİŞİ'!E113,"  ",'VERİ GİRİŞİ'!F113)</f>
        <v xml:space="preserve">  </v>
      </c>
      <c r="H78" s="2008" t="str">
        <f>CONCATENATE('VERİ GİRİŞİ'!F113,"  ",'VERİ GİRİŞİ'!G113)</f>
        <v xml:space="preserve">  </v>
      </c>
      <c r="I78" s="835"/>
    </row>
    <row r="79" spans="1:9" ht="13.5" hidden="1" customHeight="1">
      <c r="A79" s="882" t="str">
        <f t="shared" si="1"/>
        <v/>
      </c>
      <c r="B79" s="637">
        <f>TEKLİF!B98</f>
        <v>0</v>
      </c>
      <c r="C79" s="638">
        <f>TEKLİF!C98</f>
        <v>0</v>
      </c>
      <c r="D79" s="1730">
        <f>TEKLİF!I98</f>
        <v>0</v>
      </c>
      <c r="E79" s="1732"/>
      <c r="F79" s="2006" t="str">
        <f>CONCATENATE('VERİ GİRİŞİ'!J114,"  ",'VERİ GİRİŞİ'!K114)</f>
        <v xml:space="preserve">  </v>
      </c>
      <c r="G79" s="2007" t="str">
        <f>CONCATENATE('VERİ GİRİŞİ'!E114,"  ",'VERİ GİRİŞİ'!F114)</f>
        <v xml:space="preserve">  </v>
      </c>
      <c r="H79" s="2008" t="str">
        <f>CONCATENATE('VERİ GİRİŞİ'!F114,"  ",'VERİ GİRİŞİ'!G114)</f>
        <v xml:space="preserve">  </v>
      </c>
      <c r="I79" s="835"/>
    </row>
    <row r="80" spans="1:9" ht="13.5" hidden="1" customHeight="1">
      <c r="A80" s="882" t="str">
        <f t="shared" si="1"/>
        <v/>
      </c>
      <c r="B80" s="637">
        <f>TEKLİF!B99</f>
        <v>0</v>
      </c>
      <c r="C80" s="638">
        <f>TEKLİF!C99</f>
        <v>0</v>
      </c>
      <c r="D80" s="1730">
        <f>TEKLİF!I99</f>
        <v>0</v>
      </c>
      <c r="E80" s="1732"/>
      <c r="F80" s="2006" t="str">
        <f>CONCATENATE('VERİ GİRİŞİ'!J115,"  ",'VERİ GİRİŞİ'!K115)</f>
        <v xml:space="preserve">  </v>
      </c>
      <c r="G80" s="2007" t="str">
        <f>CONCATENATE('VERİ GİRİŞİ'!E115,"  ",'VERİ GİRİŞİ'!F115)</f>
        <v xml:space="preserve">  </v>
      </c>
      <c r="H80" s="2008" t="str">
        <f>CONCATENATE('VERİ GİRİŞİ'!F115,"  ",'VERİ GİRİŞİ'!G115)</f>
        <v xml:space="preserve">  </v>
      </c>
      <c r="I80" s="835"/>
    </row>
    <row r="81" spans="1:9" ht="13.5" hidden="1" customHeight="1">
      <c r="A81" s="882" t="str">
        <f t="shared" si="1"/>
        <v/>
      </c>
      <c r="B81" s="637">
        <f>TEKLİF!B100</f>
        <v>0</v>
      </c>
      <c r="C81" s="638">
        <f>TEKLİF!C100</f>
        <v>0</v>
      </c>
      <c r="D81" s="1730">
        <f>TEKLİF!I100</f>
        <v>0</v>
      </c>
      <c r="E81" s="1732"/>
      <c r="F81" s="2006" t="str">
        <f>CONCATENATE('VERİ GİRİŞİ'!J116,"  ",'VERİ GİRİŞİ'!K116)</f>
        <v xml:space="preserve">  </v>
      </c>
      <c r="G81" s="2007" t="str">
        <f>CONCATENATE('VERİ GİRİŞİ'!E116,"  ",'VERİ GİRİŞİ'!F116)</f>
        <v xml:space="preserve">  </v>
      </c>
      <c r="H81" s="2008" t="str">
        <f>CONCATENATE('VERİ GİRİŞİ'!F116,"  ",'VERİ GİRİŞİ'!G116)</f>
        <v xml:space="preserve">  </v>
      </c>
      <c r="I81" s="835"/>
    </row>
    <row r="82" spans="1:9" ht="13.5" hidden="1" customHeight="1">
      <c r="A82" s="882" t="str">
        <f t="shared" si="1"/>
        <v/>
      </c>
      <c r="B82" s="637">
        <f>TEKLİF!B101</f>
        <v>0</v>
      </c>
      <c r="C82" s="638">
        <f>TEKLİF!C101</f>
        <v>0</v>
      </c>
      <c r="D82" s="1730">
        <f>TEKLİF!I101</f>
        <v>0</v>
      </c>
      <c r="E82" s="1732"/>
      <c r="F82" s="2006" t="str">
        <f>CONCATENATE('VERİ GİRİŞİ'!J117,"  ",'VERİ GİRİŞİ'!K117)</f>
        <v xml:space="preserve">  </v>
      </c>
      <c r="G82" s="2007" t="str">
        <f>CONCATENATE('VERİ GİRİŞİ'!E117,"  ",'VERİ GİRİŞİ'!F117)</f>
        <v xml:space="preserve">  </v>
      </c>
      <c r="H82" s="2008" t="str">
        <f>CONCATENATE('VERİ GİRİŞİ'!F117,"  ",'VERİ GİRİŞİ'!G117)</f>
        <v xml:space="preserve">  </v>
      </c>
      <c r="I82" s="835"/>
    </row>
    <row r="83" spans="1:9" ht="13.5" hidden="1" customHeight="1">
      <c r="A83" s="882" t="str">
        <f t="shared" si="1"/>
        <v/>
      </c>
      <c r="B83" s="637">
        <f>TEKLİF!B102</f>
        <v>0</v>
      </c>
      <c r="C83" s="638">
        <f>TEKLİF!C102</f>
        <v>0</v>
      </c>
      <c r="D83" s="1730">
        <f>TEKLİF!I102</f>
        <v>0</v>
      </c>
      <c r="E83" s="1732"/>
      <c r="F83" s="2006" t="str">
        <f>CONCATENATE('VERİ GİRİŞİ'!J118,"  ",'VERİ GİRİŞİ'!K118)</f>
        <v xml:space="preserve">  </v>
      </c>
      <c r="G83" s="2007" t="str">
        <f>CONCATENATE('VERİ GİRİŞİ'!E118,"  ",'VERİ GİRİŞİ'!F118)</f>
        <v xml:space="preserve">  </v>
      </c>
      <c r="H83" s="2008" t="str">
        <f>CONCATENATE('VERİ GİRİŞİ'!F118,"  ",'VERİ GİRİŞİ'!G118)</f>
        <v xml:space="preserve">  </v>
      </c>
      <c r="I83" s="835"/>
    </row>
    <row r="84" spans="1:9" ht="13.5" hidden="1" customHeight="1">
      <c r="A84" s="882" t="str">
        <f t="shared" si="1"/>
        <v/>
      </c>
      <c r="B84" s="637">
        <f>TEKLİF!B103</f>
        <v>0</v>
      </c>
      <c r="C84" s="638">
        <f>TEKLİF!C103</f>
        <v>0</v>
      </c>
      <c r="D84" s="1730">
        <f>TEKLİF!I103</f>
        <v>0</v>
      </c>
      <c r="E84" s="1732"/>
      <c r="F84" s="2006" t="str">
        <f>CONCATENATE('VERİ GİRİŞİ'!J119,"  ",'VERİ GİRİŞİ'!K119)</f>
        <v xml:space="preserve">  </v>
      </c>
      <c r="G84" s="2007" t="str">
        <f>CONCATENATE('VERİ GİRİŞİ'!E119,"  ",'VERİ GİRİŞİ'!F119)</f>
        <v xml:space="preserve">  </v>
      </c>
      <c r="H84" s="2008" t="str">
        <f>CONCATENATE('VERİ GİRİŞİ'!F119,"  ",'VERİ GİRİŞİ'!G119)</f>
        <v xml:space="preserve">  </v>
      </c>
      <c r="I84" s="835"/>
    </row>
    <row r="85" spans="1:9" ht="13.5" hidden="1" customHeight="1">
      <c r="A85" s="882" t="str">
        <f t="shared" si="1"/>
        <v/>
      </c>
      <c r="B85" s="637">
        <f>TEKLİF!B104</f>
        <v>0</v>
      </c>
      <c r="C85" s="638">
        <f>TEKLİF!C104</f>
        <v>0</v>
      </c>
      <c r="D85" s="1730">
        <f>TEKLİF!I104</f>
        <v>0</v>
      </c>
      <c r="E85" s="1732"/>
      <c r="F85" s="2006" t="str">
        <f>CONCATENATE('VERİ GİRİŞİ'!J120,"  ",'VERİ GİRİŞİ'!K120)</f>
        <v xml:space="preserve">  </v>
      </c>
      <c r="G85" s="2007" t="str">
        <f>CONCATENATE('VERİ GİRİŞİ'!E120,"  ",'VERİ GİRİŞİ'!F120)</f>
        <v xml:space="preserve">  </v>
      </c>
      <c r="H85" s="2008" t="str">
        <f>CONCATENATE('VERİ GİRİŞİ'!F120,"  ",'VERİ GİRİŞİ'!G120)</f>
        <v xml:space="preserve">  </v>
      </c>
      <c r="I85" s="835"/>
    </row>
    <row r="86" spans="1:9" ht="13.5" hidden="1" customHeight="1">
      <c r="A86" s="882" t="str">
        <f t="shared" si="1"/>
        <v/>
      </c>
      <c r="B86" s="637">
        <f>TEKLİF!B105</f>
        <v>0</v>
      </c>
      <c r="C86" s="638">
        <f>TEKLİF!C105</f>
        <v>0</v>
      </c>
      <c r="D86" s="1730">
        <f>TEKLİF!I105</f>
        <v>0</v>
      </c>
      <c r="E86" s="1732"/>
      <c r="F86" s="2006" t="str">
        <f>CONCATENATE('VERİ GİRİŞİ'!J121,"  ",'VERİ GİRİŞİ'!K121)</f>
        <v xml:space="preserve">  </v>
      </c>
      <c r="G86" s="2007" t="str">
        <f>CONCATENATE('VERİ GİRİŞİ'!E121,"  ",'VERİ GİRİŞİ'!F121)</f>
        <v xml:space="preserve">  </v>
      </c>
      <c r="H86" s="2008" t="str">
        <f>CONCATENATE('VERİ GİRİŞİ'!F121,"  ",'VERİ GİRİŞİ'!G121)</f>
        <v xml:space="preserve">  </v>
      </c>
      <c r="I86" s="835"/>
    </row>
    <row r="87" spans="1:9" ht="13.5" hidden="1" customHeight="1">
      <c r="A87" s="882" t="str">
        <f t="shared" si="1"/>
        <v/>
      </c>
      <c r="B87" s="637">
        <f>TEKLİF!B106</f>
        <v>0</v>
      </c>
      <c r="C87" s="638">
        <f>TEKLİF!C106</f>
        <v>0</v>
      </c>
      <c r="D87" s="1730">
        <f>TEKLİF!I106</f>
        <v>0</v>
      </c>
      <c r="E87" s="1732"/>
      <c r="F87" s="2006" t="str">
        <f>CONCATENATE('VERİ GİRİŞİ'!J122,"  ",'VERİ GİRİŞİ'!K122)</f>
        <v xml:space="preserve">  </v>
      </c>
      <c r="G87" s="2007" t="str">
        <f>CONCATENATE('VERİ GİRİŞİ'!E122,"  ",'VERİ GİRİŞİ'!F122)</f>
        <v xml:space="preserve">  </v>
      </c>
      <c r="H87" s="2008" t="str">
        <f>CONCATENATE('VERİ GİRİŞİ'!F122,"  ",'VERİ GİRİŞİ'!G122)</f>
        <v xml:space="preserve">  </v>
      </c>
      <c r="I87" s="835"/>
    </row>
    <row r="88" spans="1:9" ht="13.5" hidden="1" customHeight="1">
      <c r="A88" s="882" t="str">
        <f t="shared" si="1"/>
        <v/>
      </c>
      <c r="B88" s="637">
        <f>TEKLİF!B107</f>
        <v>0</v>
      </c>
      <c r="C88" s="638">
        <f>TEKLİF!C107</f>
        <v>0</v>
      </c>
      <c r="D88" s="1730">
        <f>TEKLİF!I107</f>
        <v>0</v>
      </c>
      <c r="E88" s="1732"/>
      <c r="F88" s="2006" t="str">
        <f>CONCATENATE('VERİ GİRİŞİ'!J123,"  ",'VERİ GİRİŞİ'!K123)</f>
        <v xml:space="preserve">  </v>
      </c>
      <c r="G88" s="2007" t="str">
        <f>CONCATENATE('VERİ GİRİŞİ'!E123,"  ",'VERİ GİRİŞİ'!F123)</f>
        <v xml:space="preserve">  </v>
      </c>
      <c r="H88" s="2008" t="str">
        <f>CONCATENATE('VERİ GİRİŞİ'!F123,"  ",'VERİ GİRİŞİ'!G123)</f>
        <v xml:space="preserve">  </v>
      </c>
      <c r="I88" s="835"/>
    </row>
    <row r="89" spans="1:9" ht="13.5" hidden="1" customHeight="1">
      <c r="A89" s="882" t="str">
        <f t="shared" si="1"/>
        <v/>
      </c>
      <c r="B89" s="637">
        <f>TEKLİF!B108</f>
        <v>0</v>
      </c>
      <c r="C89" s="638">
        <f>TEKLİF!C108</f>
        <v>0</v>
      </c>
      <c r="D89" s="1730">
        <f>TEKLİF!I108</f>
        <v>0</v>
      </c>
      <c r="E89" s="1732"/>
      <c r="F89" s="2006" t="str">
        <f>CONCATENATE('VERİ GİRİŞİ'!J124,"  ",'VERİ GİRİŞİ'!K124)</f>
        <v xml:space="preserve">  </v>
      </c>
      <c r="G89" s="2007" t="str">
        <f>CONCATENATE('VERİ GİRİŞİ'!E124,"  ",'VERİ GİRİŞİ'!F124)</f>
        <v xml:space="preserve">  </v>
      </c>
      <c r="H89" s="2008" t="str">
        <f>CONCATENATE('VERİ GİRİŞİ'!F124,"  ",'VERİ GİRİŞİ'!G124)</f>
        <v xml:space="preserve">  </v>
      </c>
      <c r="I89" s="835"/>
    </row>
    <row r="90" spans="1:9" ht="13.5" hidden="1" customHeight="1">
      <c r="A90" s="882" t="str">
        <f t="shared" si="1"/>
        <v/>
      </c>
      <c r="B90" s="637">
        <f>TEKLİF!B109</f>
        <v>0</v>
      </c>
      <c r="C90" s="638">
        <f>TEKLİF!C109</f>
        <v>0</v>
      </c>
      <c r="D90" s="1730">
        <f>TEKLİF!I109</f>
        <v>0</v>
      </c>
      <c r="E90" s="1732"/>
      <c r="F90" s="2006" t="str">
        <f>CONCATENATE('VERİ GİRİŞİ'!J125,"  ",'VERİ GİRİŞİ'!K125)</f>
        <v xml:space="preserve">  </v>
      </c>
      <c r="G90" s="2007" t="str">
        <f>CONCATENATE('VERİ GİRİŞİ'!E125,"  ",'VERİ GİRİŞİ'!F125)</f>
        <v xml:space="preserve">  </v>
      </c>
      <c r="H90" s="2008" t="str">
        <f>CONCATENATE('VERİ GİRİŞİ'!F125,"  ",'VERİ GİRİŞİ'!G125)</f>
        <v xml:space="preserve">  </v>
      </c>
      <c r="I90" s="835"/>
    </row>
    <row r="91" spans="1:9" ht="13.5" hidden="1" customHeight="1">
      <c r="A91" s="882" t="str">
        <f t="shared" si="1"/>
        <v/>
      </c>
      <c r="B91" s="637">
        <f>TEKLİF!B110</f>
        <v>0</v>
      </c>
      <c r="C91" s="638">
        <f>TEKLİF!C110</f>
        <v>0</v>
      </c>
      <c r="D91" s="1730">
        <f>TEKLİF!I110</f>
        <v>0</v>
      </c>
      <c r="E91" s="1732"/>
      <c r="F91" s="2006" t="str">
        <f>CONCATENATE('VERİ GİRİŞİ'!J126,"  ",'VERİ GİRİŞİ'!K126)</f>
        <v xml:space="preserve">  </v>
      </c>
      <c r="G91" s="2007" t="str">
        <f>CONCATENATE('VERİ GİRİŞİ'!E126,"  ",'VERİ GİRİŞİ'!F126)</f>
        <v xml:space="preserve">  </v>
      </c>
      <c r="H91" s="2008" t="str">
        <f>CONCATENATE('VERİ GİRİŞİ'!F126,"  ",'VERİ GİRİŞİ'!G126)</f>
        <v xml:space="preserve">  </v>
      </c>
      <c r="I91" s="835"/>
    </row>
    <row r="92" spans="1:9" ht="13.5" hidden="1" customHeight="1">
      <c r="A92" s="882" t="str">
        <f t="shared" si="1"/>
        <v/>
      </c>
      <c r="B92" s="637">
        <f>TEKLİF!B111</f>
        <v>0</v>
      </c>
      <c r="C92" s="638">
        <f>TEKLİF!C111</f>
        <v>0</v>
      </c>
      <c r="D92" s="1730">
        <f>TEKLİF!I111</f>
        <v>0</v>
      </c>
      <c r="E92" s="1732"/>
      <c r="F92" s="2006" t="str">
        <f>CONCATENATE('VERİ GİRİŞİ'!J127,"  ",'VERİ GİRİŞİ'!K127)</f>
        <v xml:space="preserve">  </v>
      </c>
      <c r="G92" s="2007" t="str">
        <f>CONCATENATE('VERİ GİRİŞİ'!E127,"  ",'VERİ GİRİŞİ'!F127)</f>
        <v xml:space="preserve">  </v>
      </c>
      <c r="H92" s="2008" t="str">
        <f>CONCATENATE('VERİ GİRİŞİ'!F127,"  ",'VERİ GİRİŞİ'!G127)</f>
        <v xml:space="preserve">  </v>
      </c>
      <c r="I92" s="835"/>
    </row>
    <row r="93" spans="1:9" ht="13.5" hidden="1" customHeight="1">
      <c r="A93" s="882" t="str">
        <f t="shared" si="1"/>
        <v/>
      </c>
      <c r="B93" s="637">
        <f>TEKLİF!B112</f>
        <v>0</v>
      </c>
      <c r="C93" s="638">
        <f>TEKLİF!C112</f>
        <v>0</v>
      </c>
      <c r="D93" s="1730">
        <f>TEKLİF!I112</f>
        <v>0</v>
      </c>
      <c r="E93" s="1732"/>
      <c r="F93" s="2006" t="str">
        <f>CONCATENATE('VERİ GİRİŞİ'!J128,"  ",'VERİ GİRİŞİ'!K128)</f>
        <v xml:space="preserve">  </v>
      </c>
      <c r="G93" s="2007" t="str">
        <f>CONCATENATE('VERİ GİRİŞİ'!E128,"  ",'VERİ GİRİŞİ'!F128)</f>
        <v xml:space="preserve">  </v>
      </c>
      <c r="H93" s="2008" t="str">
        <f>CONCATENATE('VERİ GİRİŞİ'!F128,"  ",'VERİ GİRİŞİ'!G128)</f>
        <v xml:space="preserve">  </v>
      </c>
      <c r="I93" s="835"/>
    </row>
    <row r="94" spans="1:9" ht="13.5" hidden="1" customHeight="1">
      <c r="A94" s="882" t="str">
        <f t="shared" si="1"/>
        <v/>
      </c>
      <c r="B94" s="637">
        <f>TEKLİF!B113</f>
        <v>0</v>
      </c>
      <c r="C94" s="638">
        <f>TEKLİF!C113</f>
        <v>0</v>
      </c>
      <c r="D94" s="1730">
        <f>TEKLİF!I113</f>
        <v>0</v>
      </c>
      <c r="E94" s="1732"/>
      <c r="F94" s="2006" t="str">
        <f>CONCATENATE('VERİ GİRİŞİ'!J129,"  ",'VERİ GİRİŞİ'!K129)</f>
        <v xml:space="preserve">  </v>
      </c>
      <c r="G94" s="2007" t="str">
        <f>CONCATENATE('VERİ GİRİŞİ'!E129,"  ",'VERİ GİRİŞİ'!F129)</f>
        <v xml:space="preserve">  </v>
      </c>
      <c r="H94" s="2008" t="str">
        <f>CONCATENATE('VERİ GİRİŞİ'!F129,"  ",'VERİ GİRİŞİ'!G129)</f>
        <v xml:space="preserve">  </v>
      </c>
      <c r="I94" s="835"/>
    </row>
    <row r="95" spans="1:9" ht="13.5" hidden="1" customHeight="1">
      <c r="A95" s="882" t="str">
        <f t="shared" si="1"/>
        <v/>
      </c>
      <c r="B95" s="637">
        <f>TEKLİF!B114</f>
        <v>0</v>
      </c>
      <c r="C95" s="638">
        <f>TEKLİF!C114</f>
        <v>0</v>
      </c>
      <c r="D95" s="1730">
        <f>TEKLİF!I114</f>
        <v>0</v>
      </c>
      <c r="E95" s="1732"/>
      <c r="F95" s="2006" t="str">
        <f>CONCATENATE('VERİ GİRİŞİ'!J130,"  ",'VERİ GİRİŞİ'!K130)</f>
        <v xml:space="preserve">  </v>
      </c>
      <c r="G95" s="2007" t="str">
        <f>CONCATENATE('VERİ GİRİŞİ'!E130,"  ",'VERİ GİRİŞİ'!F130)</f>
        <v xml:space="preserve">  </v>
      </c>
      <c r="H95" s="2008" t="str">
        <f>CONCATENATE('VERİ GİRİŞİ'!F130,"  ",'VERİ GİRİŞİ'!G130)</f>
        <v xml:space="preserve">  </v>
      </c>
      <c r="I95" s="835"/>
    </row>
    <row r="96" spans="1:9" ht="13.5" hidden="1" customHeight="1">
      <c r="A96" s="882" t="str">
        <f t="shared" si="1"/>
        <v/>
      </c>
      <c r="B96" s="637">
        <f>TEKLİF!B115</f>
        <v>0</v>
      </c>
      <c r="C96" s="638">
        <f>TEKLİF!C115</f>
        <v>0</v>
      </c>
      <c r="D96" s="1730">
        <f>TEKLİF!I115</f>
        <v>0</v>
      </c>
      <c r="E96" s="1732"/>
      <c r="F96" s="2006" t="str">
        <f>CONCATENATE('VERİ GİRİŞİ'!J131,"  ",'VERİ GİRİŞİ'!K131)</f>
        <v xml:space="preserve">  </v>
      </c>
      <c r="G96" s="2007" t="str">
        <f>CONCATENATE('VERİ GİRİŞİ'!E131,"  ",'VERİ GİRİŞİ'!F131)</f>
        <v xml:space="preserve">  </v>
      </c>
      <c r="H96" s="2008" t="str">
        <f>CONCATENATE('VERİ GİRİŞİ'!F131,"  ",'VERİ GİRİŞİ'!G131)</f>
        <v xml:space="preserve">  </v>
      </c>
      <c r="I96" s="835"/>
    </row>
    <row r="97" spans="1:9" ht="13.5" hidden="1" customHeight="1">
      <c r="A97" s="882" t="str">
        <f t="shared" si="1"/>
        <v/>
      </c>
      <c r="B97" s="637">
        <f>TEKLİF!B116</f>
        <v>0</v>
      </c>
      <c r="C97" s="638">
        <f>TEKLİF!C116</f>
        <v>0</v>
      </c>
      <c r="D97" s="1730">
        <f>TEKLİF!I116</f>
        <v>0</v>
      </c>
      <c r="E97" s="1732"/>
      <c r="F97" s="2006" t="str">
        <f>CONCATENATE('VERİ GİRİŞİ'!J132,"  ",'VERİ GİRİŞİ'!K132)</f>
        <v xml:space="preserve">  </v>
      </c>
      <c r="G97" s="2007" t="str">
        <f>CONCATENATE('VERİ GİRİŞİ'!E132,"  ",'VERİ GİRİŞİ'!F132)</f>
        <v xml:space="preserve">  </v>
      </c>
      <c r="H97" s="2008" t="str">
        <f>CONCATENATE('VERİ GİRİŞİ'!F132,"  ",'VERİ GİRİŞİ'!G132)</f>
        <v xml:space="preserve">  </v>
      </c>
      <c r="I97" s="835"/>
    </row>
    <row r="98" spans="1:9" ht="13.5" hidden="1" customHeight="1">
      <c r="A98" s="882" t="str">
        <f t="shared" si="1"/>
        <v/>
      </c>
      <c r="B98" s="637">
        <f>TEKLİF!B117</f>
        <v>0</v>
      </c>
      <c r="C98" s="638">
        <f>TEKLİF!C117</f>
        <v>0</v>
      </c>
      <c r="D98" s="1730">
        <f>TEKLİF!I117</f>
        <v>0</v>
      </c>
      <c r="E98" s="1732"/>
      <c r="F98" s="2006" t="str">
        <f>CONCATENATE('VERİ GİRİŞİ'!J133,"  ",'VERİ GİRİŞİ'!K133)</f>
        <v xml:space="preserve">  </v>
      </c>
      <c r="G98" s="2007" t="str">
        <f>CONCATENATE('VERİ GİRİŞİ'!E133,"  ",'VERİ GİRİŞİ'!F133)</f>
        <v xml:space="preserve">  </v>
      </c>
      <c r="H98" s="2008" t="str">
        <f>CONCATENATE('VERİ GİRİŞİ'!F133,"  ",'VERİ GİRİŞİ'!G133)</f>
        <v xml:space="preserve">  </v>
      </c>
      <c r="I98" s="835"/>
    </row>
    <row r="99" spans="1:9" ht="13.5" hidden="1" customHeight="1">
      <c r="A99" s="882" t="str">
        <f t="shared" si="1"/>
        <v/>
      </c>
      <c r="B99" s="637">
        <f>TEKLİF!B118</f>
        <v>0</v>
      </c>
      <c r="C99" s="638">
        <f>TEKLİF!C118</f>
        <v>0</v>
      </c>
      <c r="D99" s="1730">
        <f>TEKLİF!I118</f>
        <v>0</v>
      </c>
      <c r="E99" s="1732"/>
      <c r="F99" s="2006" t="str">
        <f>CONCATENATE('VERİ GİRİŞİ'!J134,"  ",'VERİ GİRİŞİ'!K134)</f>
        <v xml:space="preserve">  </v>
      </c>
      <c r="G99" s="2007" t="str">
        <f>CONCATENATE('VERİ GİRİŞİ'!E134,"  ",'VERİ GİRİŞİ'!F134)</f>
        <v xml:space="preserve">  </v>
      </c>
      <c r="H99" s="2008" t="str">
        <f>CONCATENATE('VERİ GİRİŞİ'!F134,"  ",'VERİ GİRİŞİ'!G134)</f>
        <v xml:space="preserve">  </v>
      </c>
      <c r="I99" s="835"/>
    </row>
    <row r="100" spans="1:9" ht="13.5" hidden="1" customHeight="1">
      <c r="A100" s="882" t="str">
        <f t="shared" si="1"/>
        <v/>
      </c>
      <c r="B100" s="637">
        <f>TEKLİF!B119</f>
        <v>0</v>
      </c>
      <c r="C100" s="638">
        <f>TEKLİF!C119</f>
        <v>0</v>
      </c>
      <c r="D100" s="1730">
        <f>TEKLİF!I119</f>
        <v>0</v>
      </c>
      <c r="E100" s="1732"/>
      <c r="F100" s="2006" t="str">
        <f>CONCATENATE('VERİ GİRİŞİ'!J135,"  ",'VERİ GİRİŞİ'!K135)</f>
        <v xml:space="preserve">  </v>
      </c>
      <c r="G100" s="2007" t="str">
        <f>CONCATENATE('VERİ GİRİŞİ'!E135,"  ",'VERİ GİRİŞİ'!F135)</f>
        <v xml:space="preserve">  </v>
      </c>
      <c r="H100" s="2008" t="str">
        <f>CONCATENATE('VERİ GİRİŞİ'!F135,"  ",'VERİ GİRİŞİ'!G135)</f>
        <v xml:space="preserve">  </v>
      </c>
      <c r="I100" s="835"/>
    </row>
    <row r="101" spans="1:9" ht="13.5" hidden="1" customHeight="1">
      <c r="A101" s="882" t="str">
        <f t="shared" si="1"/>
        <v/>
      </c>
      <c r="B101" s="637">
        <f>TEKLİF!B120</f>
        <v>0</v>
      </c>
      <c r="C101" s="638">
        <f>TEKLİF!C120</f>
        <v>0</v>
      </c>
      <c r="D101" s="1730">
        <f>TEKLİF!I120</f>
        <v>0</v>
      </c>
      <c r="E101" s="1732"/>
      <c r="F101" s="2006" t="str">
        <f>CONCATENATE('VERİ GİRİŞİ'!J136,"  ",'VERİ GİRİŞİ'!K136)</f>
        <v xml:space="preserve">  </v>
      </c>
      <c r="G101" s="2007" t="str">
        <f>CONCATENATE('VERİ GİRİŞİ'!E136,"  ",'VERİ GİRİŞİ'!F136)</f>
        <v xml:space="preserve">  </v>
      </c>
      <c r="H101" s="2008" t="str">
        <f>CONCATENATE('VERİ GİRİŞİ'!F136,"  ",'VERİ GİRİŞİ'!G136)</f>
        <v xml:space="preserve">  </v>
      </c>
      <c r="I101" s="835"/>
    </row>
    <row r="102" spans="1:9" ht="13.5" hidden="1" customHeight="1">
      <c r="A102" s="882" t="str">
        <f t="shared" si="1"/>
        <v/>
      </c>
      <c r="B102" s="637">
        <f>TEKLİF!B121</f>
        <v>0</v>
      </c>
      <c r="C102" s="638">
        <f>TEKLİF!C121</f>
        <v>0</v>
      </c>
      <c r="D102" s="1730">
        <f>TEKLİF!I121</f>
        <v>0</v>
      </c>
      <c r="E102" s="1732"/>
      <c r="F102" s="2006" t="str">
        <f>CONCATENATE('VERİ GİRİŞİ'!J137,"  ",'VERİ GİRİŞİ'!K137)</f>
        <v xml:space="preserve">  </v>
      </c>
      <c r="G102" s="2007" t="str">
        <f>CONCATENATE('VERİ GİRİŞİ'!E137,"  ",'VERİ GİRİŞİ'!F137)</f>
        <v xml:space="preserve">  </v>
      </c>
      <c r="H102" s="2008" t="str">
        <f>CONCATENATE('VERİ GİRİŞİ'!F137,"  ",'VERİ GİRİŞİ'!G137)</f>
        <v xml:space="preserve">  </v>
      </c>
      <c r="I102" s="835"/>
    </row>
    <row r="103" spans="1:9" ht="13.5" hidden="1" customHeight="1">
      <c r="A103" s="882" t="str">
        <f t="shared" si="1"/>
        <v/>
      </c>
      <c r="B103" s="637">
        <f>TEKLİF!B122</f>
        <v>0</v>
      </c>
      <c r="C103" s="638">
        <f>TEKLİF!C122</f>
        <v>0</v>
      </c>
      <c r="D103" s="1730">
        <f>TEKLİF!I122</f>
        <v>0</v>
      </c>
      <c r="E103" s="1732"/>
      <c r="F103" s="2006" t="str">
        <f>CONCATENATE('VERİ GİRİŞİ'!J138,"  ",'VERİ GİRİŞİ'!K138)</f>
        <v xml:space="preserve">  </v>
      </c>
      <c r="G103" s="2007" t="str">
        <f>CONCATENATE('VERİ GİRİŞİ'!E138,"  ",'VERİ GİRİŞİ'!F138)</f>
        <v xml:space="preserve">  </v>
      </c>
      <c r="H103" s="2008" t="str">
        <f>CONCATENATE('VERİ GİRİŞİ'!F138,"  ",'VERİ GİRİŞİ'!G138)</f>
        <v xml:space="preserve">  </v>
      </c>
      <c r="I103" s="835"/>
    </row>
    <row r="104" spans="1:9" ht="13.5" hidden="1" customHeight="1">
      <c r="A104" s="882" t="str">
        <f t="shared" si="1"/>
        <v/>
      </c>
      <c r="B104" s="637">
        <f>TEKLİF!B123</f>
        <v>0</v>
      </c>
      <c r="C104" s="638">
        <f>TEKLİF!C123</f>
        <v>0</v>
      </c>
      <c r="D104" s="1730">
        <f>TEKLİF!I123</f>
        <v>0</v>
      </c>
      <c r="E104" s="1732"/>
      <c r="F104" s="2006" t="str">
        <f>CONCATENATE('VERİ GİRİŞİ'!J139,"  ",'VERİ GİRİŞİ'!K139)</f>
        <v xml:space="preserve">  </v>
      </c>
      <c r="G104" s="2007" t="str">
        <f>CONCATENATE('VERİ GİRİŞİ'!E139,"  ",'VERİ GİRİŞİ'!F139)</f>
        <v xml:space="preserve">  </v>
      </c>
      <c r="H104" s="2008" t="str">
        <f>CONCATENATE('VERİ GİRİŞİ'!F139,"  ",'VERİ GİRİŞİ'!G139)</f>
        <v xml:space="preserve">  </v>
      </c>
      <c r="I104" s="835"/>
    </row>
    <row r="105" spans="1:9" ht="13.5" hidden="1" customHeight="1">
      <c r="A105" s="882" t="str">
        <f t="shared" si="1"/>
        <v/>
      </c>
      <c r="B105" s="637">
        <f>TEKLİF!B124</f>
        <v>0</v>
      </c>
      <c r="C105" s="638">
        <f>TEKLİF!C124</f>
        <v>0</v>
      </c>
      <c r="D105" s="1730">
        <f>TEKLİF!I124</f>
        <v>0</v>
      </c>
      <c r="E105" s="1732"/>
      <c r="F105" s="2006" t="str">
        <f>CONCATENATE('VERİ GİRİŞİ'!J140,"  ",'VERİ GİRİŞİ'!K140)</f>
        <v xml:space="preserve">  </v>
      </c>
      <c r="G105" s="2007" t="str">
        <f>CONCATENATE('VERİ GİRİŞİ'!E140,"  ",'VERİ GİRİŞİ'!F140)</f>
        <v xml:space="preserve">  </v>
      </c>
      <c r="H105" s="2008" t="str">
        <f>CONCATENATE('VERİ GİRİŞİ'!F140,"  ",'VERİ GİRİŞİ'!G140)</f>
        <v xml:space="preserve">  </v>
      </c>
      <c r="I105" s="835"/>
    </row>
    <row r="106" spans="1:9" ht="13.5" hidden="1" customHeight="1">
      <c r="A106" s="882" t="str">
        <f t="shared" si="1"/>
        <v/>
      </c>
      <c r="B106" s="637">
        <f>TEKLİF!B125</f>
        <v>0</v>
      </c>
      <c r="C106" s="638">
        <f>TEKLİF!C125</f>
        <v>0</v>
      </c>
      <c r="D106" s="1730">
        <f>TEKLİF!I125</f>
        <v>0</v>
      </c>
      <c r="E106" s="1732"/>
      <c r="F106" s="2006" t="str">
        <f>CONCATENATE('VERİ GİRİŞİ'!J141,"  ",'VERİ GİRİŞİ'!K141)</f>
        <v xml:space="preserve">  </v>
      </c>
      <c r="G106" s="2007" t="str">
        <f>CONCATENATE('VERİ GİRİŞİ'!E141,"  ",'VERİ GİRİŞİ'!F141)</f>
        <v xml:space="preserve">  </v>
      </c>
      <c r="H106" s="2008" t="str">
        <f>CONCATENATE('VERİ GİRİŞİ'!F141,"  ",'VERİ GİRİŞİ'!G141)</f>
        <v xml:space="preserve">  </v>
      </c>
      <c r="I106" s="835"/>
    </row>
    <row r="107" spans="1:9" ht="13.5" hidden="1" customHeight="1">
      <c r="A107" s="882">
        <v>1</v>
      </c>
      <c r="B107" s="639">
        <f>TEKLİF!B126</f>
        <v>0</v>
      </c>
      <c r="C107" s="640">
        <f>TEKLİF!C126</f>
        <v>0</v>
      </c>
      <c r="D107" s="2009">
        <f>TEKLİF!I126</f>
        <v>0</v>
      </c>
      <c r="E107" s="2010"/>
      <c r="F107" s="2011" t="str">
        <f>CONCATENATE('VERİ GİRİŞİ'!J142,"  ",'VERİ GİRİŞİ'!K142)</f>
        <v xml:space="preserve">  </v>
      </c>
      <c r="G107" s="2012" t="str">
        <f>CONCATENATE('VERİ GİRİŞİ'!E142,"  ",'VERİ GİRİŞİ'!F142)</f>
        <v xml:space="preserve">  </v>
      </c>
      <c r="H107" s="2013" t="str">
        <f>CONCATENATE('VERİ GİRİŞİ'!F142,"  ",'VERİ GİRİŞİ'!G142)</f>
        <v xml:space="preserve">  </v>
      </c>
      <c r="I107" s="835"/>
    </row>
    <row r="108" spans="1:9" ht="3.75" customHeight="1">
      <c r="A108" s="146"/>
      <c r="B108" s="240"/>
      <c r="C108" s="241"/>
      <c r="D108" s="2029"/>
      <c r="E108" s="2029"/>
      <c r="F108" s="241"/>
      <c r="G108" s="242"/>
      <c r="H108" s="243"/>
      <c r="I108" s="835"/>
    </row>
    <row r="109" spans="1:9" ht="3" customHeight="1">
      <c r="A109" s="146"/>
      <c r="B109" s="240"/>
      <c r="C109" s="241"/>
      <c r="D109" s="2029"/>
      <c r="E109" s="2029"/>
      <c r="F109" s="241"/>
      <c r="G109" s="242"/>
      <c r="H109" s="243"/>
      <c r="I109" s="835"/>
    </row>
    <row r="110" spans="1:9" ht="6.75" customHeight="1">
      <c r="A110" s="146"/>
      <c r="B110" s="2030" t="s">
        <v>237</v>
      </c>
      <c r="C110" s="2031"/>
      <c r="D110" s="2031"/>
      <c r="E110" s="2031"/>
      <c r="F110" s="2031"/>
      <c r="G110" s="2031"/>
      <c r="H110" s="2032"/>
      <c r="I110" s="835"/>
    </row>
    <row r="111" spans="1:9" ht="26.25" customHeight="1">
      <c r="A111" s="146"/>
      <c r="B111" s="2030"/>
      <c r="C111" s="2031"/>
      <c r="D111" s="2031"/>
      <c r="E111" s="2031"/>
      <c r="F111" s="2031"/>
      <c r="G111" s="2031"/>
      <c r="H111" s="2032"/>
      <c r="I111" s="835"/>
    </row>
    <row r="112" spans="1:9" ht="9" customHeight="1">
      <c r="A112" s="146"/>
      <c r="B112" s="2030"/>
      <c r="C112" s="2031"/>
      <c r="D112" s="2031"/>
      <c r="E112" s="2031"/>
      <c r="F112" s="2031"/>
      <c r="G112" s="2031"/>
      <c r="H112" s="2032"/>
      <c r="I112" s="835"/>
    </row>
    <row r="113" spans="1:165" s="244" customFormat="1" ht="8.25" customHeight="1">
      <c r="A113" s="833"/>
      <c r="B113" s="2030"/>
      <c r="C113" s="2031"/>
      <c r="D113" s="2031"/>
      <c r="E113" s="2031"/>
      <c r="F113" s="2031"/>
      <c r="G113" s="2031"/>
      <c r="H113" s="2032"/>
      <c r="I113" s="836"/>
      <c r="J113" s="12"/>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c r="EJ113" s="81"/>
      <c r="EK113" s="81"/>
      <c r="EL113" s="81"/>
      <c r="EM113" s="81"/>
      <c r="EN113" s="81"/>
      <c r="EO113" s="81"/>
      <c r="EP113" s="81"/>
      <c r="EQ113" s="81"/>
      <c r="ER113" s="81"/>
      <c r="ES113" s="81"/>
      <c r="ET113" s="81"/>
      <c r="EU113" s="81"/>
      <c r="EV113" s="81"/>
      <c r="EW113" s="81"/>
      <c r="EX113" s="81"/>
      <c r="EY113" s="81"/>
      <c r="EZ113" s="81"/>
      <c r="FA113" s="81"/>
      <c r="FB113" s="81"/>
      <c r="FC113" s="81"/>
      <c r="FD113" s="81"/>
      <c r="FE113" s="81"/>
      <c r="FF113" s="81"/>
      <c r="FG113" s="81"/>
      <c r="FH113" s="81"/>
      <c r="FI113" s="81"/>
    </row>
    <row r="114" spans="1:165" ht="15.75" customHeight="1">
      <c r="A114" s="146"/>
      <c r="B114" s="746"/>
      <c r="C114" s="719"/>
      <c r="D114" s="2026">
        <f>'VERİ GİRİŞİ'!K10</f>
        <v>45635</v>
      </c>
      <c r="E114" s="2027"/>
      <c r="F114" s="719"/>
      <c r="G114" s="719"/>
      <c r="H114" s="745"/>
      <c r="I114" s="835"/>
    </row>
    <row r="115" spans="1:165" ht="15" customHeight="1">
      <c r="A115" s="146"/>
      <c r="B115" s="2024" t="s">
        <v>807</v>
      </c>
      <c r="C115" s="2020"/>
      <c r="D115" s="2020"/>
      <c r="E115" s="2020"/>
      <c r="F115" s="2020"/>
      <c r="G115" s="2020"/>
      <c r="H115" s="2025"/>
      <c r="I115" s="835"/>
    </row>
    <row r="116" spans="1:165" ht="12.75" customHeight="1">
      <c r="A116" s="146"/>
      <c r="B116" s="717"/>
      <c r="C116" s="61"/>
      <c r="D116" s="61"/>
      <c r="E116" s="61"/>
      <c r="F116" s="61"/>
      <c r="G116" s="61"/>
      <c r="H116" s="718"/>
      <c r="I116" s="835"/>
    </row>
    <row r="117" spans="1:165" ht="15.75" customHeight="1">
      <c r="A117" s="146"/>
      <c r="B117" s="2028" t="str">
        <f>'VERİ GİRİŞİ'!C37</f>
        <v>Sevil GÖLCÜK</v>
      </c>
      <c r="C117" s="2022"/>
      <c r="D117" s="2022" t="str">
        <f>'VERİ GİRİŞİ'!C36</f>
        <v>Şerif ÖZTOPRAK</v>
      </c>
      <c r="E117" s="2022"/>
      <c r="F117" s="2022" t="str">
        <f>'VERİ GİRİŞİ'!C35</f>
        <v>Mehmet Ali DİRİCAN</v>
      </c>
      <c r="G117" s="2022"/>
      <c r="H117" s="2023"/>
      <c r="I117" s="835"/>
    </row>
    <row r="118" spans="1:165" ht="15" customHeight="1">
      <c r="A118" s="146"/>
      <c r="B118" s="2028" t="str">
        <f>'VERİ GİRİŞİ'!E37</f>
        <v>Öğretmen</v>
      </c>
      <c r="C118" s="2022"/>
      <c r="D118" s="2022" t="str">
        <f>'VERİ GİRİŞİ'!E36</f>
        <v>Öğretmen</v>
      </c>
      <c r="E118" s="2022"/>
      <c r="F118" s="2022" t="str">
        <f>'VERİ GİRİŞİ'!E35</f>
        <v>Müdür Yardımcısı</v>
      </c>
      <c r="G118" s="2022"/>
      <c r="H118" s="2023"/>
      <c r="I118" s="835"/>
    </row>
    <row r="119" spans="1:165" ht="15.75" customHeight="1">
      <c r="A119" s="146"/>
      <c r="B119" s="2028">
        <f>'VERİ GİRİŞİ'!G37</f>
        <v>0</v>
      </c>
      <c r="C119" s="2022"/>
      <c r="D119" s="2022">
        <f>'VERİ GİRİŞİ'!G36</f>
        <v>0</v>
      </c>
      <c r="E119" s="2022"/>
      <c r="F119" s="2022">
        <f>'VERİ GİRİŞİ'!G35</f>
        <v>0</v>
      </c>
      <c r="G119" s="2022"/>
      <c r="H119" s="2023"/>
      <c r="I119" s="835"/>
    </row>
    <row r="120" spans="1:165" ht="6.75" customHeight="1">
      <c r="A120" s="146"/>
      <c r="B120" s="2024"/>
      <c r="C120" s="2020"/>
      <c r="D120" s="2020"/>
      <c r="E120" s="2020"/>
      <c r="F120" s="2020"/>
      <c r="G120" s="2020"/>
      <c r="H120" s="2025"/>
      <c r="I120" s="835"/>
    </row>
    <row r="121" spans="1:165" ht="3.75" customHeight="1">
      <c r="A121" s="146"/>
      <c r="B121" s="245"/>
      <c r="C121" s="246"/>
      <c r="D121" s="2021"/>
      <c r="E121" s="2021"/>
      <c r="F121" s="2021"/>
      <c r="G121" s="2021"/>
      <c r="H121" s="2034"/>
      <c r="I121" s="835"/>
    </row>
    <row r="122" spans="1:165" ht="13.5" customHeight="1">
      <c r="A122" s="146"/>
      <c r="B122" s="247"/>
      <c r="C122" s="247"/>
      <c r="D122" s="247"/>
      <c r="E122" s="247"/>
      <c r="F122" s="247"/>
      <c r="G122" s="247"/>
      <c r="H122" s="247"/>
    </row>
    <row r="123" spans="1:165">
      <c r="A123" s="146"/>
      <c r="B123" s="247"/>
      <c r="C123" s="247"/>
      <c r="D123" s="247"/>
      <c r="E123" s="247"/>
      <c r="F123" s="247"/>
      <c r="G123" s="247"/>
      <c r="H123" s="247"/>
    </row>
    <row r="124" spans="1:165" ht="15.6">
      <c r="A124" s="146"/>
      <c r="B124" s="2035" t="s">
        <v>781</v>
      </c>
      <c r="C124" s="2036"/>
      <c r="D124" s="2036"/>
      <c r="E124" s="2036"/>
      <c r="F124" s="2036"/>
      <c r="G124" s="2036"/>
      <c r="H124" s="2036"/>
    </row>
    <row r="125" spans="1:165">
      <c r="A125" s="146"/>
      <c r="B125" s="837"/>
      <c r="C125" s="837"/>
      <c r="D125" s="837"/>
      <c r="E125" s="837"/>
      <c r="F125" s="838"/>
      <c r="G125" s="839"/>
      <c r="H125" s="837"/>
    </row>
    <row r="126" spans="1:165" hidden="1">
      <c r="A126" s="146"/>
      <c r="B126" s="248"/>
      <c r="C126" s="248"/>
      <c r="D126" s="248"/>
      <c r="E126" s="248"/>
      <c r="F126" s="248"/>
      <c r="G126" s="248"/>
      <c r="H126" s="248"/>
      <c r="I126" s="81"/>
    </row>
    <row r="127" spans="1:165" hidden="1">
      <c r="A127" s="2033"/>
      <c r="B127" s="2033"/>
      <c r="C127" s="2033"/>
      <c r="D127" s="2033"/>
      <c r="E127" s="2033"/>
      <c r="F127" s="2033"/>
      <c r="G127" s="2033"/>
      <c r="H127" s="2033"/>
      <c r="I127" s="81"/>
    </row>
    <row r="128" spans="1:165" hidden="1">
      <c r="A128" s="2033"/>
      <c r="B128" s="2033"/>
      <c r="C128" s="2033"/>
      <c r="D128" s="2033"/>
      <c r="E128" s="2033"/>
      <c r="F128" s="2033"/>
      <c r="G128" s="2033"/>
      <c r="H128" s="2033"/>
      <c r="I128" s="81"/>
    </row>
    <row r="129" spans="1:9" hidden="1">
      <c r="A129" s="2033"/>
      <c r="B129" s="2033"/>
      <c r="C129" s="2033"/>
      <c r="D129" s="2033"/>
      <c r="E129" s="2033"/>
      <c r="F129" s="2033"/>
      <c r="G129" s="2033"/>
      <c r="H129" s="2033"/>
      <c r="I129" s="81"/>
    </row>
    <row r="130" spans="1:9" hidden="1">
      <c r="A130" s="2033"/>
      <c r="B130" s="2033"/>
      <c r="C130" s="2033"/>
      <c r="D130" s="2033"/>
      <c r="E130" s="2033"/>
      <c r="F130" s="2033"/>
      <c r="G130" s="2033"/>
      <c r="H130" s="2033"/>
      <c r="I130" s="81"/>
    </row>
    <row r="131" spans="1:9" hidden="1">
      <c r="A131" s="2033"/>
      <c r="B131" s="2033"/>
      <c r="C131" s="2033"/>
      <c r="D131" s="2033"/>
      <c r="E131" s="2033"/>
      <c r="F131" s="2033"/>
      <c r="G131" s="2033"/>
      <c r="H131" s="2033"/>
      <c r="I131" s="81"/>
    </row>
    <row r="132" spans="1:9" hidden="1">
      <c r="A132" s="2033"/>
      <c r="B132" s="2033"/>
      <c r="C132" s="2033"/>
      <c r="D132" s="2033"/>
      <c r="E132" s="2033"/>
      <c r="F132" s="2033"/>
      <c r="G132" s="2033"/>
      <c r="H132" s="2033"/>
      <c r="I132" s="81"/>
    </row>
    <row r="133" spans="1:9" hidden="1">
      <c r="A133" s="2033"/>
      <c r="B133" s="2033"/>
      <c r="C133" s="2033"/>
      <c r="D133" s="2033"/>
      <c r="E133" s="2033"/>
      <c r="F133" s="2033"/>
      <c r="G133" s="2033"/>
      <c r="H133" s="2033"/>
      <c r="I133" s="81"/>
    </row>
    <row r="134" spans="1:9" hidden="1">
      <c r="A134" s="2033"/>
      <c r="B134" s="2033"/>
      <c r="C134" s="2033"/>
      <c r="D134" s="2033"/>
      <c r="E134" s="2033"/>
      <c r="F134" s="2033"/>
      <c r="G134" s="2033"/>
      <c r="H134" s="2033"/>
      <c r="I134" s="81"/>
    </row>
    <row r="135" spans="1:9" hidden="1">
      <c r="A135" s="2033"/>
      <c r="B135" s="2033"/>
      <c r="C135" s="2033"/>
      <c r="D135" s="2033"/>
      <c r="E135" s="2033"/>
      <c r="F135" s="2033"/>
      <c r="G135" s="2033"/>
      <c r="H135" s="2033"/>
      <c r="I135" s="81"/>
    </row>
    <row r="136" spans="1:9" hidden="1">
      <c r="A136" s="2033"/>
      <c r="B136" s="2033"/>
      <c r="C136" s="2033"/>
      <c r="D136" s="2033"/>
      <c r="E136" s="2033"/>
      <c r="F136" s="2033"/>
      <c r="G136" s="2033"/>
      <c r="H136" s="2033"/>
      <c r="I136" s="81"/>
    </row>
    <row r="137" spans="1:9" hidden="1">
      <c r="A137" s="2033"/>
      <c r="B137" s="2033"/>
      <c r="C137" s="2033"/>
      <c r="D137" s="2033"/>
      <c r="E137" s="2033"/>
      <c r="F137" s="2033"/>
      <c r="G137" s="2033"/>
      <c r="H137" s="2033"/>
      <c r="I137" s="81"/>
    </row>
    <row r="138" spans="1:9" hidden="1">
      <c r="A138" s="2033"/>
      <c r="B138" s="2033"/>
      <c r="C138" s="2033"/>
      <c r="D138" s="2033"/>
      <c r="E138" s="2033"/>
      <c r="F138" s="2033"/>
      <c r="G138" s="2033"/>
      <c r="H138" s="2033"/>
      <c r="I138" s="81"/>
    </row>
    <row r="139" spans="1:9" hidden="1">
      <c r="A139" s="2033"/>
      <c r="B139" s="2033"/>
      <c r="C139" s="2033"/>
      <c r="D139" s="2033"/>
      <c r="E139" s="2033"/>
      <c r="F139" s="2033"/>
      <c r="G139" s="2033"/>
      <c r="H139" s="2033"/>
      <c r="I139" s="81"/>
    </row>
    <row r="140" spans="1:9" hidden="1">
      <c r="A140" s="2033"/>
      <c r="B140" s="2033"/>
      <c r="C140" s="2033"/>
      <c r="D140" s="2033"/>
      <c r="E140" s="2033"/>
      <c r="F140" s="2033"/>
      <c r="G140" s="2033"/>
      <c r="H140" s="2033"/>
      <c r="I140" s="81"/>
    </row>
    <row r="141" spans="1:9" hidden="1">
      <c r="A141" s="2033"/>
      <c r="B141" s="2033"/>
      <c r="C141" s="2033"/>
      <c r="D141" s="2033"/>
      <c r="E141" s="2033"/>
      <c r="F141" s="2033"/>
      <c r="G141" s="2033"/>
      <c r="H141" s="2033"/>
      <c r="I141" s="81"/>
    </row>
    <row r="142" spans="1:9" hidden="1">
      <c r="A142" s="2033"/>
      <c r="B142" s="2033"/>
      <c r="C142" s="2033"/>
      <c r="D142" s="2033"/>
      <c r="E142" s="2033"/>
      <c r="F142" s="2033"/>
      <c r="G142" s="2033"/>
      <c r="H142" s="2033"/>
      <c r="I142" s="81"/>
    </row>
    <row r="143" spans="1:9" hidden="1">
      <c r="A143" s="2033"/>
      <c r="B143" s="2033"/>
      <c r="C143" s="2033"/>
      <c r="D143" s="2033"/>
      <c r="E143" s="2033"/>
      <c r="F143" s="2033"/>
      <c r="G143" s="2033"/>
      <c r="H143" s="2033"/>
      <c r="I143" s="81"/>
    </row>
    <row r="144" spans="1:9" hidden="1">
      <c r="A144" s="2033"/>
      <c r="B144" s="2033"/>
      <c r="C144" s="2033"/>
      <c r="D144" s="2033"/>
      <c r="E144" s="2033"/>
      <c r="F144" s="2033"/>
      <c r="G144" s="2033"/>
      <c r="H144" s="2033"/>
      <c r="I144" s="81"/>
    </row>
    <row r="145" spans="1:9" hidden="1">
      <c r="A145" s="2033"/>
      <c r="B145" s="2033"/>
      <c r="C145" s="2033"/>
      <c r="D145" s="2033"/>
      <c r="E145" s="2033"/>
      <c r="F145" s="2033"/>
      <c r="G145" s="2033"/>
      <c r="H145" s="2033"/>
      <c r="I145" s="81"/>
    </row>
    <row r="146" spans="1:9" hidden="1">
      <c r="A146" s="2033"/>
      <c r="B146" s="2033"/>
      <c r="C146" s="2033"/>
      <c r="D146" s="2033"/>
      <c r="E146" s="2033"/>
      <c r="F146" s="2033"/>
      <c r="G146" s="2033"/>
      <c r="H146" s="2033"/>
      <c r="I146" s="81"/>
    </row>
    <row r="147" spans="1:9" hidden="1">
      <c r="A147" s="2033"/>
      <c r="B147" s="2033"/>
      <c r="C147" s="2033"/>
      <c r="D147" s="2033"/>
      <c r="E147" s="2033"/>
      <c r="F147" s="2033"/>
      <c r="G147" s="2033"/>
      <c r="H147" s="2033"/>
      <c r="I147" s="81"/>
    </row>
    <row r="148" spans="1:9" hidden="1">
      <c r="A148" s="2033"/>
      <c r="B148" s="2033"/>
      <c r="C148" s="2033"/>
      <c r="D148" s="2033"/>
      <c r="E148" s="2033"/>
      <c r="F148" s="2033"/>
      <c r="G148" s="2033"/>
      <c r="H148" s="2033"/>
      <c r="I148" s="81"/>
    </row>
    <row r="149" spans="1:9" hidden="1">
      <c r="A149" s="2033"/>
      <c r="B149" s="2033"/>
      <c r="C149" s="2033"/>
      <c r="D149" s="2033"/>
      <c r="E149" s="2033"/>
      <c r="F149" s="2033"/>
      <c r="G149" s="2033"/>
      <c r="H149" s="2033"/>
      <c r="I149" s="81"/>
    </row>
    <row r="150" spans="1:9" hidden="1">
      <c r="A150" s="2033"/>
      <c r="B150" s="2033"/>
      <c r="C150" s="2033"/>
      <c r="D150" s="2033"/>
      <c r="E150" s="2033"/>
      <c r="F150" s="2033"/>
      <c r="G150" s="2033"/>
      <c r="H150" s="2033"/>
      <c r="I150" s="81"/>
    </row>
    <row r="151" spans="1:9" hidden="1">
      <c r="A151" s="2033"/>
      <c r="B151" s="2033"/>
      <c r="C151" s="2033"/>
      <c r="D151" s="2033"/>
      <c r="E151" s="2033"/>
      <c r="F151" s="2033"/>
      <c r="G151" s="2033"/>
      <c r="H151" s="2033"/>
      <c r="I151" s="81"/>
    </row>
    <row r="152" spans="1:9" hidden="1">
      <c r="A152" s="2033"/>
      <c r="B152" s="2033"/>
      <c r="C152" s="2033"/>
      <c r="D152" s="2033"/>
      <c r="E152" s="2033"/>
      <c r="F152" s="2033"/>
      <c r="G152" s="2033"/>
      <c r="H152" s="2033"/>
      <c r="I152" s="81"/>
    </row>
    <row r="153" spans="1:9" hidden="1">
      <c r="A153" s="2033"/>
      <c r="B153" s="2033"/>
      <c r="C153" s="2033"/>
      <c r="D153" s="2033"/>
      <c r="E153" s="2033"/>
      <c r="F153" s="2033"/>
      <c r="G153" s="2033"/>
      <c r="H153" s="2033"/>
      <c r="I153" s="81"/>
    </row>
    <row r="154" spans="1:9" hidden="1">
      <c r="A154" s="2033"/>
      <c r="B154" s="2033"/>
      <c r="C154" s="2033"/>
      <c r="D154" s="2033"/>
      <c r="E154" s="2033"/>
      <c r="F154" s="2033"/>
      <c r="G154" s="2033"/>
      <c r="H154" s="2033"/>
      <c r="I154" s="81"/>
    </row>
    <row r="155" spans="1:9" hidden="1">
      <c r="A155" s="2033"/>
      <c r="B155" s="2033"/>
      <c r="C155" s="2033"/>
      <c r="D155" s="2033"/>
      <c r="E155" s="2033"/>
      <c r="F155" s="2033"/>
      <c r="G155" s="2033"/>
      <c r="H155" s="2033"/>
      <c r="I155" s="81"/>
    </row>
    <row r="156" spans="1:9" hidden="1">
      <c r="A156" s="2033"/>
      <c r="B156" s="2033"/>
      <c r="C156" s="2033"/>
      <c r="D156" s="2033"/>
      <c r="E156" s="2033"/>
      <c r="F156" s="2033"/>
      <c r="G156" s="2033"/>
      <c r="H156" s="2033"/>
      <c r="I156" s="81"/>
    </row>
    <row r="157" spans="1:9" hidden="1">
      <c r="A157" s="2033"/>
      <c r="B157" s="2033"/>
      <c r="C157" s="2033"/>
      <c r="D157" s="2033"/>
      <c r="E157" s="2033"/>
      <c r="F157" s="2033"/>
      <c r="G157" s="2033"/>
      <c r="H157" s="2033"/>
      <c r="I157" s="81"/>
    </row>
    <row r="158" spans="1:9" hidden="1">
      <c r="A158" s="2033"/>
      <c r="B158" s="2033"/>
      <c r="C158" s="2033"/>
      <c r="D158" s="2033"/>
      <c r="E158" s="2033"/>
      <c r="F158" s="2033"/>
      <c r="G158" s="2033"/>
      <c r="H158" s="2033"/>
      <c r="I158" s="81"/>
    </row>
    <row r="159" spans="1:9" hidden="1">
      <c r="A159" s="2033"/>
      <c r="B159" s="2033"/>
      <c r="C159" s="2033"/>
      <c r="D159" s="2033"/>
      <c r="E159" s="2033"/>
      <c r="F159" s="2033"/>
      <c r="G159" s="2033"/>
      <c r="H159" s="2033"/>
      <c r="I159" s="81"/>
    </row>
    <row r="160" spans="1:9" hidden="1">
      <c r="A160" s="2033"/>
      <c r="B160" s="2033"/>
      <c r="C160" s="2033"/>
      <c r="D160" s="2033"/>
      <c r="E160" s="2033"/>
      <c r="F160" s="2033"/>
      <c r="G160" s="2033"/>
      <c r="H160" s="2033"/>
      <c r="I160" s="81"/>
    </row>
    <row r="161" spans="1:9" hidden="1">
      <c r="A161" s="2033"/>
      <c r="B161" s="2033"/>
      <c r="C161" s="2033"/>
      <c r="D161" s="2033"/>
      <c r="E161" s="2033"/>
      <c r="F161" s="2033"/>
      <c r="G161" s="2033"/>
      <c r="H161" s="2033"/>
      <c r="I161" s="81"/>
    </row>
    <row r="162" spans="1:9" hidden="1">
      <c r="A162" s="2033"/>
      <c r="B162" s="2033"/>
      <c r="C162" s="2033"/>
      <c r="D162" s="2033"/>
      <c r="E162" s="2033"/>
      <c r="F162" s="2033"/>
      <c r="G162" s="2033"/>
      <c r="H162" s="2033"/>
      <c r="I162" s="81"/>
    </row>
    <row r="163" spans="1:9" hidden="1">
      <c r="A163" s="2033"/>
      <c r="B163" s="2033"/>
      <c r="C163" s="2033"/>
      <c r="D163" s="2033"/>
      <c r="E163" s="2033"/>
      <c r="F163" s="2033"/>
      <c r="G163" s="2033"/>
      <c r="H163" s="2033"/>
      <c r="I163" s="81"/>
    </row>
    <row r="164" spans="1:9" hidden="1">
      <c r="A164" s="2033"/>
      <c r="B164" s="2033"/>
      <c r="C164" s="2033"/>
      <c r="D164" s="2033"/>
      <c r="E164" s="2033"/>
      <c r="F164" s="2033"/>
      <c r="G164" s="2033"/>
      <c r="H164" s="2033"/>
      <c r="I164" s="81"/>
    </row>
    <row r="165" spans="1:9" hidden="1">
      <c r="A165" s="2033"/>
      <c r="B165" s="2033"/>
      <c r="C165" s="2033"/>
      <c r="D165" s="2033"/>
      <c r="E165" s="2033"/>
      <c r="F165" s="2033"/>
      <c r="G165" s="2033"/>
      <c r="H165" s="2033"/>
      <c r="I165" s="81"/>
    </row>
    <row r="166" spans="1:9" hidden="1">
      <c r="A166" s="2033"/>
      <c r="B166" s="2033"/>
      <c r="C166" s="2033"/>
      <c r="D166" s="2033"/>
      <c r="E166" s="2033"/>
      <c r="F166" s="2033"/>
      <c r="G166" s="2033"/>
      <c r="H166" s="2033"/>
      <c r="I166" s="81"/>
    </row>
    <row r="167" spans="1:9" hidden="1">
      <c r="A167" s="2033"/>
      <c r="B167" s="2033"/>
      <c r="C167" s="2033"/>
      <c r="D167" s="2033"/>
      <c r="E167" s="2033"/>
      <c r="F167" s="2033"/>
      <c r="G167" s="2033"/>
      <c r="H167" s="2033"/>
      <c r="I167" s="81"/>
    </row>
    <row r="168" spans="1:9" hidden="1">
      <c r="A168" s="2033"/>
      <c r="B168" s="2033"/>
      <c r="C168" s="2033"/>
      <c r="D168" s="2033"/>
      <c r="E168" s="2033"/>
      <c r="F168" s="2033"/>
      <c r="G168" s="2033"/>
      <c r="H168" s="2033"/>
      <c r="I168" s="81"/>
    </row>
    <row r="169" spans="1:9" hidden="1">
      <c r="A169" s="2033"/>
      <c r="B169" s="2033"/>
      <c r="C169" s="2033"/>
      <c r="D169" s="2033"/>
      <c r="E169" s="2033"/>
      <c r="F169" s="2033"/>
      <c r="G169" s="2033"/>
      <c r="H169" s="2033"/>
      <c r="I169" s="81"/>
    </row>
    <row r="170" spans="1:9" hidden="1">
      <c r="A170" s="2033"/>
      <c r="B170" s="2033"/>
      <c r="C170" s="2033"/>
      <c r="D170" s="2033"/>
      <c r="E170" s="2033"/>
      <c r="F170" s="2033"/>
      <c r="G170" s="2033"/>
      <c r="H170" s="2033"/>
      <c r="I170" s="81"/>
    </row>
    <row r="171" spans="1:9" hidden="1">
      <c r="A171" s="2033"/>
      <c r="B171" s="2033"/>
      <c r="C171" s="2033"/>
      <c r="D171" s="2033"/>
      <c r="E171" s="2033"/>
      <c r="F171" s="2033"/>
      <c r="G171" s="2033"/>
      <c r="H171" s="2033"/>
      <c r="I171" s="81"/>
    </row>
    <row r="288" spans="75:83">
      <c r="BW288" s="81" t="str">
        <f>'TAŞINIR İŞ. F.'!AB158</f>
        <v>Sıra</v>
      </c>
      <c r="BX288" s="81" t="str">
        <f>'TAŞINIR İŞ. F.'!AC158</f>
        <v>Malın (Eşyanın ) Cinsi</v>
      </c>
      <c r="BY288" s="81" t="str">
        <f>'TAŞINIR İŞ. F.'!AD158</f>
        <v>Özellikleri</v>
      </c>
      <c r="BZ288" s="81">
        <f>'TAŞINIR İŞ. F.'!AE158</f>
        <v>0</v>
      </c>
      <c r="CA288" s="81" t="str">
        <f>'TAŞINIR İŞ. F.'!AF158</f>
        <v>Miktarı</v>
      </c>
      <c r="CB288" s="81" t="str">
        <f>'TAŞINIR İŞ. F.'!AG158</f>
        <v>K.D.V. DAHİL ( YTL )</v>
      </c>
      <c r="CC288" s="81">
        <f>'TAŞINIR İŞ. F.'!AH158</f>
        <v>0</v>
      </c>
      <c r="CD288" s="81">
        <f>'TAŞINIR İŞ. F.'!AI158</f>
        <v>0</v>
      </c>
      <c r="CE288" s="81">
        <f>'TAŞINIR İŞ. F.'!AJ158</f>
        <v>0</v>
      </c>
    </row>
    <row r="289" spans="75:83">
      <c r="BW289" s="81" t="str">
        <f>'TAŞINIR İŞ. F.'!AB159</f>
        <v>No</v>
      </c>
      <c r="BX289" s="81">
        <f>'TAŞINIR İŞ. F.'!AC159</f>
        <v>0</v>
      </c>
      <c r="BY289" s="81">
        <f>'TAŞINIR İŞ. F.'!AD159</f>
        <v>0</v>
      </c>
      <c r="BZ289" s="81">
        <f>'TAŞINIR İŞ. F.'!AE159</f>
        <v>0</v>
      </c>
      <c r="CA289" s="81">
        <f>'TAŞINIR İŞ. F.'!AF159</f>
        <v>0</v>
      </c>
      <c r="CB289" s="81" t="str">
        <f>'TAŞINIR İŞ. F.'!AG159</f>
        <v>KDV Lİ Birim Fiyatı</v>
      </c>
      <c r="CC289" s="81">
        <f>'TAŞINIR İŞ. F.'!AH159</f>
        <v>0</v>
      </c>
      <c r="CD289" s="81">
        <f>'TAŞINIR İŞ. F.'!AI159</f>
        <v>0</v>
      </c>
      <c r="CE289" s="81" t="str">
        <f>'TAŞINIR İŞ. F.'!AJ159</f>
        <v>KDV Lİ TUTAR</v>
      </c>
    </row>
    <row r="290" spans="75:83">
      <c r="BW290" s="81">
        <f>'TAŞINIR İŞ. F.'!AB160</f>
        <v>0</v>
      </c>
      <c r="BX290" s="81">
        <f>'TAŞINIR İŞ. F.'!AC160</f>
        <v>0</v>
      </c>
      <c r="BY290" s="81">
        <f>'TAŞINIR İŞ. F.'!AD160</f>
        <v>0</v>
      </c>
      <c r="BZ290" s="81">
        <f>'TAŞINIR İŞ. F.'!AE160</f>
        <v>0</v>
      </c>
      <c r="CA290" s="81">
        <f>'TAŞINIR İŞ. F.'!AF160</f>
        <v>0</v>
      </c>
      <c r="CB290" s="81">
        <f>'TAŞINIR İŞ. F.'!AG160</f>
        <v>0</v>
      </c>
      <c r="CC290" s="81">
        <f>'TAŞINIR İŞ. F.'!AH160</f>
        <v>0</v>
      </c>
      <c r="CD290" s="81">
        <f>'TAŞINIR İŞ. F.'!AI160</f>
        <v>0</v>
      </c>
      <c r="CE290" s="81" t="str">
        <f>'TAŞINIR İŞ. F.'!AJ160</f>
        <v/>
      </c>
    </row>
    <row r="291" spans="75:83">
      <c r="BW291" s="81">
        <f>'TAŞINIR İŞ. F.'!AB161</f>
        <v>0</v>
      </c>
      <c r="BX291" s="81">
        <f>'TAŞINIR İŞ. F.'!AC161</f>
        <v>0</v>
      </c>
      <c r="BY291" s="81">
        <f>'TAŞINIR İŞ. F.'!AD161</f>
        <v>0</v>
      </c>
      <c r="BZ291" s="81">
        <f>'TAŞINIR İŞ. F.'!AE161</f>
        <v>0</v>
      </c>
      <c r="CA291" s="81">
        <f>'TAŞINIR İŞ. F.'!AF161</f>
        <v>0</v>
      </c>
      <c r="CB291" s="81">
        <f>'TAŞINIR İŞ. F.'!AG161</f>
        <v>0</v>
      </c>
      <c r="CC291" s="81">
        <f>'TAŞINIR İŞ. F.'!AH161</f>
        <v>0</v>
      </c>
      <c r="CD291" s="81">
        <f>'TAŞINIR İŞ. F.'!AI161</f>
        <v>0</v>
      </c>
      <c r="CE291" s="81" t="str">
        <f>'TAŞINIR İŞ. F.'!AJ161</f>
        <v/>
      </c>
    </row>
    <row r="292" spans="75:83">
      <c r="BW292" s="81">
        <f>'TAŞINIR İŞ. F.'!AB162</f>
        <v>0</v>
      </c>
      <c r="BX292" s="81">
        <f>'TAŞINIR İŞ. F.'!AC162</f>
        <v>0</v>
      </c>
      <c r="BY292" s="81">
        <f>'TAŞINIR İŞ. F.'!AD162</f>
        <v>0</v>
      </c>
      <c r="BZ292" s="81">
        <f>'TAŞINIR İŞ. F.'!AE162</f>
        <v>0</v>
      </c>
      <c r="CA292" s="81">
        <f>'TAŞINIR İŞ. F.'!AF162</f>
        <v>0</v>
      </c>
      <c r="CB292" s="81">
        <f>'TAŞINIR İŞ. F.'!AG162</f>
        <v>0</v>
      </c>
      <c r="CC292" s="81">
        <f>'TAŞINIR İŞ. F.'!AH162</f>
        <v>0</v>
      </c>
      <c r="CD292" s="81">
        <f>'TAŞINIR İŞ. F.'!AI162</f>
        <v>0</v>
      </c>
      <c r="CE292" s="81" t="str">
        <f>'TAŞINIR İŞ. F.'!AJ162</f>
        <v/>
      </c>
    </row>
    <row r="293" spans="75:83">
      <c r="BW293" s="81">
        <f>'TAŞINIR İŞ. F.'!AB163</f>
        <v>0</v>
      </c>
      <c r="BX293" s="81">
        <f>'TAŞINIR İŞ. F.'!AC163</f>
        <v>0</v>
      </c>
      <c r="BY293" s="81">
        <f>'TAŞINIR İŞ. F.'!AD163</f>
        <v>0</v>
      </c>
      <c r="BZ293" s="81">
        <f>'TAŞINIR İŞ. F.'!AE163</f>
        <v>0</v>
      </c>
      <c r="CA293" s="81">
        <f>'TAŞINIR İŞ. F.'!AF163</f>
        <v>0</v>
      </c>
      <c r="CB293" s="81">
        <f>'TAŞINIR İŞ. F.'!AG163</f>
        <v>0</v>
      </c>
      <c r="CC293" s="81">
        <f>'TAŞINIR İŞ. F.'!AH163</f>
        <v>0</v>
      </c>
      <c r="CD293" s="81">
        <f>'TAŞINIR İŞ. F.'!AI163</f>
        <v>0</v>
      </c>
      <c r="CE293" s="81" t="str">
        <f>'TAŞINIR İŞ. F.'!AJ163</f>
        <v/>
      </c>
    </row>
    <row r="294" spans="75:83">
      <c r="BW294" s="81">
        <f>'TAŞINIR İŞ. F.'!AB164</f>
        <v>0</v>
      </c>
      <c r="BX294" s="81">
        <f>'TAŞINIR İŞ. F.'!AC164</f>
        <v>0</v>
      </c>
      <c r="BY294" s="81">
        <f>'TAŞINIR İŞ. F.'!AD164</f>
        <v>0</v>
      </c>
      <c r="BZ294" s="81">
        <f>'TAŞINIR İŞ. F.'!AE164</f>
        <v>0</v>
      </c>
      <c r="CA294" s="81">
        <f>'TAŞINIR İŞ. F.'!AF164</f>
        <v>0</v>
      </c>
      <c r="CB294" s="81">
        <f>'TAŞINIR İŞ. F.'!AG164</f>
        <v>0</v>
      </c>
      <c r="CC294" s="81">
        <f>'TAŞINIR İŞ. F.'!AH164</f>
        <v>0</v>
      </c>
      <c r="CD294" s="81">
        <f>'TAŞINIR İŞ. F.'!AI164</f>
        <v>0</v>
      </c>
      <c r="CE294" s="81" t="str">
        <f>'TAŞINIR İŞ. F.'!AJ164</f>
        <v/>
      </c>
    </row>
    <row r="295" spans="75:83">
      <c r="BW295" s="81">
        <f>'TAŞINIR İŞ. F.'!AB165</f>
        <v>0</v>
      </c>
      <c r="BX295" s="81">
        <f>'TAŞINIR İŞ. F.'!AC165</f>
        <v>0</v>
      </c>
      <c r="BY295" s="81">
        <f>'TAŞINIR İŞ. F.'!AD165</f>
        <v>0</v>
      </c>
      <c r="BZ295" s="81">
        <f>'TAŞINIR İŞ. F.'!AE165</f>
        <v>0</v>
      </c>
      <c r="CA295" s="81">
        <f>'TAŞINIR İŞ. F.'!AF165</f>
        <v>0</v>
      </c>
      <c r="CB295" s="81">
        <f>'TAŞINIR İŞ. F.'!AG165</f>
        <v>0</v>
      </c>
      <c r="CC295" s="81">
        <f>'TAŞINIR İŞ. F.'!AH165</f>
        <v>0</v>
      </c>
      <c r="CD295" s="81">
        <f>'TAŞINIR İŞ. F.'!AI165</f>
        <v>0</v>
      </c>
      <c r="CE295" s="81" t="str">
        <f>'TAŞINIR İŞ. F.'!AJ165</f>
        <v/>
      </c>
    </row>
    <row r="296" spans="75:83">
      <c r="BW296" s="81">
        <f>'TAŞINIR İŞ. F.'!AB166</f>
        <v>0</v>
      </c>
      <c r="BX296" s="81">
        <f>'TAŞINIR İŞ. F.'!AC166</f>
        <v>0</v>
      </c>
      <c r="BY296" s="81">
        <f>'TAŞINIR İŞ. F.'!AD166</f>
        <v>0</v>
      </c>
      <c r="BZ296" s="81">
        <f>'TAŞINIR İŞ. F.'!AE166</f>
        <v>0</v>
      </c>
      <c r="CA296" s="81">
        <f>'TAŞINIR İŞ. F.'!AF166</f>
        <v>0</v>
      </c>
      <c r="CB296" s="81">
        <f>'TAŞINIR İŞ. F.'!AG166</f>
        <v>0</v>
      </c>
      <c r="CC296" s="81">
        <f>'TAŞINIR İŞ. F.'!AH166</f>
        <v>0</v>
      </c>
      <c r="CD296" s="81">
        <f>'TAŞINIR İŞ. F.'!AI166</f>
        <v>0</v>
      </c>
      <c r="CE296" s="81" t="str">
        <f>'TAŞINIR İŞ. F.'!AJ166</f>
        <v/>
      </c>
    </row>
    <row r="297" spans="75:83">
      <c r="BW297" s="81">
        <f>'TAŞINIR İŞ. F.'!AB167</f>
        <v>0</v>
      </c>
      <c r="BX297" s="81">
        <f>'TAŞINIR İŞ. F.'!AC167</f>
        <v>0</v>
      </c>
      <c r="BY297" s="81">
        <f>'TAŞINIR İŞ. F.'!AD167</f>
        <v>0</v>
      </c>
      <c r="BZ297" s="81">
        <f>'TAŞINIR İŞ. F.'!AE167</f>
        <v>0</v>
      </c>
      <c r="CA297" s="81">
        <f>'TAŞINIR İŞ. F.'!AF167</f>
        <v>0</v>
      </c>
      <c r="CB297" s="81">
        <f>'TAŞINIR İŞ. F.'!AG167</f>
        <v>0</v>
      </c>
      <c r="CC297" s="81">
        <f>'TAŞINIR İŞ. F.'!AH167</f>
        <v>0</v>
      </c>
      <c r="CD297" s="81">
        <f>'TAŞINIR İŞ. F.'!AI167</f>
        <v>0</v>
      </c>
      <c r="CE297" s="81" t="str">
        <f>'TAŞINIR İŞ. F.'!AJ167</f>
        <v/>
      </c>
    </row>
    <row r="298" spans="75:83">
      <c r="BW298" s="81">
        <f>'TAŞINIR İŞ. F.'!AB168</f>
        <v>0</v>
      </c>
      <c r="BX298" s="81">
        <f>'TAŞINIR İŞ. F.'!AC168</f>
        <v>0</v>
      </c>
      <c r="BY298" s="81">
        <f>'TAŞINIR İŞ. F.'!AD168</f>
        <v>0</v>
      </c>
      <c r="BZ298" s="81">
        <f>'TAŞINIR İŞ. F.'!AE168</f>
        <v>0</v>
      </c>
      <c r="CA298" s="81">
        <f>'TAŞINIR İŞ. F.'!AF168</f>
        <v>0</v>
      </c>
      <c r="CB298" s="81">
        <f>'TAŞINIR İŞ. F.'!AG168</f>
        <v>0</v>
      </c>
      <c r="CC298" s="81">
        <f>'TAŞINIR İŞ. F.'!AH168</f>
        <v>0</v>
      </c>
      <c r="CD298" s="81">
        <f>'TAŞINIR İŞ. F.'!AI168</f>
        <v>0</v>
      </c>
      <c r="CE298" s="81" t="str">
        <f>'TAŞINIR İŞ. F.'!AJ168</f>
        <v/>
      </c>
    </row>
    <row r="299" spans="75:83">
      <c r="BW299" s="81">
        <f>'TAŞINIR İŞ. F.'!AB169</f>
        <v>0</v>
      </c>
      <c r="BX299" s="81">
        <f>'TAŞINIR İŞ. F.'!AC169</f>
        <v>0</v>
      </c>
      <c r="BY299" s="81">
        <f>'TAŞINIR İŞ. F.'!AD169</f>
        <v>0</v>
      </c>
      <c r="BZ299" s="81">
        <f>'TAŞINIR İŞ. F.'!AE169</f>
        <v>0</v>
      </c>
      <c r="CA299" s="81">
        <f>'TAŞINIR İŞ. F.'!AF169</f>
        <v>0</v>
      </c>
      <c r="CB299" s="81">
        <f>'TAŞINIR İŞ. F.'!AG169</f>
        <v>0</v>
      </c>
      <c r="CC299" s="81">
        <f>'TAŞINIR İŞ. F.'!AH169</f>
        <v>0</v>
      </c>
      <c r="CD299" s="81">
        <f>'TAŞINIR İŞ. F.'!AI169</f>
        <v>0</v>
      </c>
      <c r="CE299" s="81" t="str">
        <f>'TAŞINIR İŞ. F.'!AJ169</f>
        <v/>
      </c>
    </row>
    <row r="300" spans="75:83">
      <c r="BW300" s="81">
        <f>'TAŞINIR İŞ. F.'!AB170</f>
        <v>0</v>
      </c>
      <c r="BX300" s="81">
        <f>'TAŞINIR İŞ. F.'!AC170</f>
        <v>0</v>
      </c>
      <c r="BY300" s="81">
        <f>'TAŞINIR İŞ. F.'!AD170</f>
        <v>0</v>
      </c>
      <c r="BZ300" s="81">
        <f>'TAŞINIR İŞ. F.'!AE170</f>
        <v>0</v>
      </c>
      <c r="CA300" s="81">
        <f>'TAŞINIR İŞ. F.'!AF170</f>
        <v>0</v>
      </c>
      <c r="CB300" s="81">
        <f>'TAŞINIR İŞ. F.'!AG170</f>
        <v>0</v>
      </c>
      <c r="CC300" s="81">
        <f>'TAŞINIR İŞ. F.'!AH170</f>
        <v>0</v>
      </c>
      <c r="CD300" s="81">
        <f>'TAŞINIR İŞ. F.'!AI170</f>
        <v>0</v>
      </c>
      <c r="CE300" s="81" t="str">
        <f>'TAŞINIR İŞ. F.'!AJ170</f>
        <v/>
      </c>
    </row>
    <row r="301" spans="75:83">
      <c r="BW301" s="81">
        <f>'TAŞINIR İŞ. F.'!AB171</f>
        <v>0</v>
      </c>
      <c r="BX301" s="81">
        <f>'TAŞINIR İŞ. F.'!AC171</f>
        <v>0</v>
      </c>
      <c r="BY301" s="81">
        <f>'TAŞINIR İŞ. F.'!AD171</f>
        <v>0</v>
      </c>
      <c r="BZ301" s="81">
        <f>'TAŞINIR İŞ. F.'!AE171</f>
        <v>0</v>
      </c>
      <c r="CA301" s="81">
        <f>'TAŞINIR İŞ. F.'!AF171</f>
        <v>0</v>
      </c>
      <c r="CB301" s="81">
        <f>'TAŞINIR İŞ. F.'!AG171</f>
        <v>0</v>
      </c>
      <c r="CC301" s="81">
        <f>'TAŞINIR İŞ. F.'!AH171</f>
        <v>0</v>
      </c>
      <c r="CD301" s="81">
        <f>'TAŞINIR İŞ. F.'!AI171</f>
        <v>0</v>
      </c>
      <c r="CE301" s="81" t="str">
        <f>'TAŞINIR İŞ. F.'!AJ171</f>
        <v/>
      </c>
    </row>
    <row r="302" spans="75:83">
      <c r="BW302" s="81">
        <f>'TAŞINIR İŞ. F.'!AB172</f>
        <v>0</v>
      </c>
      <c r="BX302" s="81">
        <f>'TAŞINIR İŞ. F.'!AC172</f>
        <v>0</v>
      </c>
      <c r="BY302" s="81">
        <f>'TAŞINIR İŞ. F.'!AD172</f>
        <v>0</v>
      </c>
      <c r="BZ302" s="81">
        <f>'TAŞINIR İŞ. F.'!AE172</f>
        <v>0</v>
      </c>
      <c r="CA302" s="81">
        <f>'TAŞINIR İŞ. F.'!AF172</f>
        <v>0</v>
      </c>
      <c r="CB302" s="81">
        <f>'TAŞINIR İŞ. F.'!AG172</f>
        <v>0</v>
      </c>
      <c r="CC302" s="81">
        <f>'TAŞINIR İŞ. F.'!AH172</f>
        <v>0</v>
      </c>
      <c r="CD302" s="81">
        <f>'TAŞINIR İŞ. F.'!AI172</f>
        <v>0</v>
      </c>
      <c r="CE302" s="81" t="str">
        <f>'TAŞINIR İŞ. F.'!AJ172</f>
        <v/>
      </c>
    </row>
    <row r="303" spans="75:83">
      <c r="BW303" s="81">
        <f>'TAŞINIR İŞ. F.'!AB173</f>
        <v>0</v>
      </c>
      <c r="BX303" s="81">
        <f>'TAŞINIR İŞ. F.'!AC173</f>
        <v>0</v>
      </c>
      <c r="BY303" s="81">
        <f>'TAŞINIR İŞ. F.'!AD173</f>
        <v>0</v>
      </c>
      <c r="BZ303" s="81">
        <f>'TAŞINIR İŞ. F.'!AE173</f>
        <v>0</v>
      </c>
      <c r="CA303" s="81">
        <f>'TAŞINIR İŞ. F.'!AF173</f>
        <v>0</v>
      </c>
      <c r="CB303" s="81">
        <f>'TAŞINIR İŞ. F.'!AG173</f>
        <v>0</v>
      </c>
      <c r="CC303" s="81">
        <f>'TAŞINIR İŞ. F.'!AH173</f>
        <v>0</v>
      </c>
      <c r="CD303" s="81">
        <f>'TAŞINIR İŞ. F.'!AI173</f>
        <v>0</v>
      </c>
      <c r="CE303" s="81" t="str">
        <f>'TAŞINIR İŞ. F.'!AJ173</f>
        <v/>
      </c>
    </row>
    <row r="304" spans="75:83">
      <c r="BW304" s="81">
        <f>'TAŞINIR İŞ. F.'!AB174</f>
        <v>0</v>
      </c>
      <c r="BX304" s="81">
        <f>'TAŞINIR İŞ. F.'!AC174</f>
        <v>0</v>
      </c>
      <c r="BY304" s="81">
        <f>'TAŞINIR İŞ. F.'!AD174</f>
        <v>0</v>
      </c>
      <c r="BZ304" s="81">
        <f>'TAŞINIR İŞ. F.'!AE174</f>
        <v>0</v>
      </c>
      <c r="CA304" s="81">
        <f>'TAŞINIR İŞ. F.'!AF174</f>
        <v>0</v>
      </c>
      <c r="CB304" s="81">
        <f>'TAŞINIR İŞ. F.'!AG174</f>
        <v>0</v>
      </c>
      <c r="CC304" s="81">
        <f>'TAŞINIR İŞ. F.'!AH174</f>
        <v>0</v>
      </c>
      <c r="CD304" s="81">
        <f>'TAŞINIR İŞ. F.'!AI174</f>
        <v>0</v>
      </c>
      <c r="CE304" s="81" t="str">
        <f>'TAŞINIR İŞ. F.'!AJ174</f>
        <v/>
      </c>
    </row>
    <row r="305" spans="75:83">
      <c r="BW305" s="81">
        <f>'TAŞINIR İŞ. F.'!AB175</f>
        <v>0</v>
      </c>
      <c r="BX305" s="81">
        <f>'TAŞINIR İŞ. F.'!AC175</f>
        <v>0</v>
      </c>
      <c r="BY305" s="81">
        <f>'TAŞINIR İŞ. F.'!AD175</f>
        <v>0</v>
      </c>
      <c r="BZ305" s="81">
        <f>'TAŞINIR İŞ. F.'!AE175</f>
        <v>0</v>
      </c>
      <c r="CA305" s="81">
        <f>'TAŞINIR İŞ. F.'!AF175</f>
        <v>0</v>
      </c>
      <c r="CB305" s="81">
        <f>'TAŞINIR İŞ. F.'!AG175</f>
        <v>0</v>
      </c>
      <c r="CC305" s="81">
        <f>'TAŞINIR İŞ. F.'!AH175</f>
        <v>0</v>
      </c>
      <c r="CD305" s="81">
        <f>'TAŞINIR İŞ. F.'!AI175</f>
        <v>0</v>
      </c>
      <c r="CE305" s="81" t="str">
        <f>'TAŞINIR İŞ. F.'!AJ175</f>
        <v/>
      </c>
    </row>
    <row r="306" spans="75:83">
      <c r="BW306" s="81">
        <f>'TAŞINIR İŞ. F.'!AB176</f>
        <v>0</v>
      </c>
      <c r="BX306" s="81">
        <f>'TAŞINIR İŞ. F.'!AC176</f>
        <v>0</v>
      </c>
      <c r="BY306" s="81">
        <f>'TAŞINIR İŞ. F.'!AD176</f>
        <v>0</v>
      </c>
      <c r="BZ306" s="81">
        <f>'TAŞINIR İŞ. F.'!AE176</f>
        <v>0</v>
      </c>
      <c r="CA306" s="81">
        <f>'TAŞINIR İŞ. F.'!AF176</f>
        <v>0</v>
      </c>
      <c r="CB306" s="81">
        <f>'TAŞINIR İŞ. F.'!AG176</f>
        <v>0</v>
      </c>
      <c r="CC306" s="81">
        <f>'TAŞINIR İŞ. F.'!AH176</f>
        <v>0</v>
      </c>
      <c r="CD306" s="81">
        <f>'TAŞINIR İŞ. F.'!AI176</f>
        <v>0</v>
      </c>
      <c r="CE306" s="81" t="str">
        <f>'TAŞINIR İŞ. F.'!AJ176</f>
        <v/>
      </c>
    </row>
    <row r="307" spans="75:83">
      <c r="BW307" s="81">
        <f>'TAŞINIR İŞ. F.'!AB177</f>
        <v>0</v>
      </c>
      <c r="BX307" s="81">
        <f>'TAŞINIR İŞ. F.'!AC177</f>
        <v>0</v>
      </c>
      <c r="BY307" s="81">
        <f>'TAŞINIR İŞ. F.'!AD177</f>
        <v>0</v>
      </c>
      <c r="BZ307" s="81">
        <f>'TAŞINIR İŞ. F.'!AE177</f>
        <v>0</v>
      </c>
      <c r="CA307" s="81">
        <f>'TAŞINIR İŞ. F.'!AF177</f>
        <v>0</v>
      </c>
      <c r="CB307" s="81">
        <f>'TAŞINIR İŞ. F.'!AG177</f>
        <v>0</v>
      </c>
      <c r="CC307" s="81">
        <f>'TAŞINIR İŞ. F.'!AH177</f>
        <v>0</v>
      </c>
      <c r="CD307" s="81">
        <f>'TAŞINIR İŞ. F.'!AI177</f>
        <v>0</v>
      </c>
      <c r="CE307" s="81" t="str">
        <f>'TAŞINIR İŞ. F.'!AJ177</f>
        <v/>
      </c>
    </row>
    <row r="308" spans="75:83">
      <c r="BW308" s="81">
        <f>'TAŞINIR İŞ. F.'!AB178</f>
        <v>0</v>
      </c>
      <c r="BX308" s="81">
        <f>'TAŞINIR İŞ. F.'!AC178</f>
        <v>0</v>
      </c>
      <c r="BY308" s="81">
        <f>'TAŞINIR İŞ. F.'!AD178</f>
        <v>0</v>
      </c>
      <c r="BZ308" s="81">
        <f>'TAŞINIR İŞ. F.'!AE178</f>
        <v>0</v>
      </c>
      <c r="CA308" s="81">
        <f>'TAŞINIR İŞ. F.'!AF178</f>
        <v>0</v>
      </c>
      <c r="CB308" s="81">
        <f>'TAŞINIR İŞ. F.'!AG178</f>
        <v>0</v>
      </c>
      <c r="CC308" s="81">
        <f>'TAŞINIR İŞ. F.'!AH178</f>
        <v>0</v>
      </c>
      <c r="CD308" s="81">
        <f>'TAŞINIR İŞ. F.'!AI178</f>
        <v>0</v>
      </c>
      <c r="CE308" s="81" t="str">
        <f>'TAŞINIR İŞ. F.'!AJ178</f>
        <v/>
      </c>
    </row>
    <row r="309" spans="75:83">
      <c r="BW309" s="81">
        <f>'TAŞINIR İŞ. F.'!AB179</f>
        <v>0</v>
      </c>
      <c r="BX309" s="81">
        <f>'TAŞINIR İŞ. F.'!AC179</f>
        <v>0</v>
      </c>
      <c r="BY309" s="81">
        <f>'TAŞINIR İŞ. F.'!AD179</f>
        <v>0</v>
      </c>
      <c r="BZ309" s="81">
        <f>'TAŞINIR İŞ. F.'!AE179</f>
        <v>0</v>
      </c>
      <c r="CA309" s="81">
        <f>'TAŞINIR İŞ. F.'!AF179</f>
        <v>0</v>
      </c>
      <c r="CB309" s="81">
        <f>'TAŞINIR İŞ. F.'!AG179</f>
        <v>0</v>
      </c>
      <c r="CC309" s="81">
        <f>'TAŞINIR İŞ. F.'!AH179</f>
        <v>0</v>
      </c>
      <c r="CD309" s="81">
        <f>'TAŞINIR İŞ. F.'!AI179</f>
        <v>0</v>
      </c>
      <c r="CE309" s="81" t="str">
        <f>'TAŞINIR İŞ. F.'!AJ179</f>
        <v/>
      </c>
    </row>
    <row r="310" spans="75:83">
      <c r="BW310" s="81">
        <f>'TAŞINIR İŞ. F.'!AB180</f>
        <v>0</v>
      </c>
      <c r="BX310" s="81">
        <f>'TAŞINIR İŞ. F.'!AC180</f>
        <v>0</v>
      </c>
      <c r="BY310" s="81">
        <f>'TAŞINIR İŞ. F.'!AD180</f>
        <v>0</v>
      </c>
      <c r="BZ310" s="81">
        <f>'TAŞINIR İŞ. F.'!AE180</f>
        <v>0</v>
      </c>
      <c r="CA310" s="81">
        <f>'TAŞINIR İŞ. F.'!AF180</f>
        <v>0</v>
      </c>
      <c r="CB310" s="81">
        <f>'TAŞINIR İŞ. F.'!AG180</f>
        <v>0</v>
      </c>
      <c r="CC310" s="81">
        <f>'TAŞINIR İŞ. F.'!AH180</f>
        <v>0</v>
      </c>
      <c r="CD310" s="81">
        <f>'TAŞINIR İŞ. F.'!AI180</f>
        <v>0</v>
      </c>
      <c r="CE310" s="81" t="str">
        <f>'TAŞINIR İŞ. F.'!AJ180</f>
        <v/>
      </c>
    </row>
    <row r="311" spans="75:83">
      <c r="BW311" s="81">
        <f>'TAŞINIR İŞ. F.'!AB181</f>
        <v>0</v>
      </c>
      <c r="BX311" s="81">
        <f>'TAŞINIR İŞ. F.'!AC181</f>
        <v>0</v>
      </c>
      <c r="BY311" s="81">
        <f>'TAŞINIR İŞ. F.'!AD181</f>
        <v>0</v>
      </c>
      <c r="BZ311" s="81">
        <f>'TAŞINIR İŞ. F.'!AE181</f>
        <v>0</v>
      </c>
      <c r="CA311" s="81">
        <f>'TAŞINIR İŞ. F.'!AF181</f>
        <v>0</v>
      </c>
      <c r="CB311" s="81">
        <f>'TAŞINIR İŞ. F.'!AG181</f>
        <v>0</v>
      </c>
      <c r="CC311" s="81">
        <f>'TAŞINIR İŞ. F.'!AH181</f>
        <v>0</v>
      </c>
      <c r="CD311" s="81">
        <f>'TAŞINIR İŞ. F.'!AI181</f>
        <v>0</v>
      </c>
      <c r="CE311" s="81" t="str">
        <f>'TAŞINIR İŞ. F.'!AJ181</f>
        <v/>
      </c>
    </row>
    <row r="312" spans="75:83">
      <c r="BW312" s="81">
        <f>'TAŞINIR İŞ. F.'!AB182</f>
        <v>0</v>
      </c>
      <c r="BX312" s="81">
        <f>'TAŞINIR İŞ. F.'!AC182</f>
        <v>0</v>
      </c>
      <c r="BY312" s="81">
        <f>'TAŞINIR İŞ. F.'!AD182</f>
        <v>0</v>
      </c>
      <c r="BZ312" s="81">
        <f>'TAŞINIR İŞ. F.'!AE182</f>
        <v>0</v>
      </c>
      <c r="CA312" s="81">
        <f>'TAŞINIR İŞ. F.'!AF182</f>
        <v>0</v>
      </c>
      <c r="CB312" s="81">
        <f>'TAŞINIR İŞ. F.'!AG182</f>
        <v>0</v>
      </c>
      <c r="CC312" s="81">
        <f>'TAŞINIR İŞ. F.'!AH182</f>
        <v>0</v>
      </c>
      <c r="CD312" s="81">
        <f>'TAŞINIR İŞ. F.'!AI182</f>
        <v>0</v>
      </c>
      <c r="CE312" s="81" t="str">
        <f>'TAŞINIR İŞ. F.'!AJ182</f>
        <v/>
      </c>
    </row>
    <row r="313" spans="75:83">
      <c r="BW313" s="81">
        <f>'TAŞINIR İŞ. F.'!AB183</f>
        <v>0</v>
      </c>
      <c r="BX313" s="81">
        <f>'TAŞINIR İŞ. F.'!AC183</f>
        <v>0</v>
      </c>
      <c r="BY313" s="81">
        <f>'TAŞINIR İŞ. F.'!AD183</f>
        <v>0</v>
      </c>
      <c r="BZ313" s="81">
        <f>'TAŞINIR İŞ. F.'!AE183</f>
        <v>0</v>
      </c>
      <c r="CA313" s="81">
        <f>'TAŞINIR İŞ. F.'!AF183</f>
        <v>0</v>
      </c>
      <c r="CB313" s="81">
        <f>'TAŞINIR İŞ. F.'!AG183</f>
        <v>0</v>
      </c>
      <c r="CC313" s="81">
        <f>'TAŞINIR İŞ. F.'!AH183</f>
        <v>0</v>
      </c>
      <c r="CD313" s="81">
        <f>'TAŞINIR İŞ. F.'!AI183</f>
        <v>0</v>
      </c>
      <c r="CE313" s="81" t="str">
        <f>'TAŞINIR İŞ. F.'!AJ183</f>
        <v/>
      </c>
    </row>
    <row r="314" spans="75:83">
      <c r="BW314" s="81">
        <f>'TAŞINIR İŞ. F.'!AB184</f>
        <v>0</v>
      </c>
      <c r="BX314" s="81">
        <f>'TAŞINIR İŞ. F.'!AC184</f>
        <v>0</v>
      </c>
      <c r="BY314" s="81">
        <f>'TAŞINIR İŞ. F.'!AD184</f>
        <v>0</v>
      </c>
      <c r="BZ314" s="81">
        <f>'TAŞINIR İŞ. F.'!AE184</f>
        <v>0</v>
      </c>
      <c r="CA314" s="81">
        <f>'TAŞINIR İŞ. F.'!AF184</f>
        <v>0</v>
      </c>
      <c r="CB314" s="81">
        <f>'TAŞINIR İŞ. F.'!AG184</f>
        <v>0</v>
      </c>
      <c r="CC314" s="81">
        <f>'TAŞINIR İŞ. F.'!AH184</f>
        <v>0</v>
      </c>
      <c r="CD314" s="81">
        <f>'TAŞINIR İŞ. F.'!AI184</f>
        <v>0</v>
      </c>
      <c r="CE314" s="81" t="str">
        <f>'TAŞINIR İŞ. F.'!AJ184</f>
        <v/>
      </c>
    </row>
    <row r="315" spans="75:83">
      <c r="BW315" s="81">
        <f>'TAŞINIR İŞ. F.'!AB185</f>
        <v>0</v>
      </c>
      <c r="BX315" s="81">
        <f>'TAŞINIR İŞ. F.'!AC185</f>
        <v>0</v>
      </c>
      <c r="BY315" s="81">
        <f>'TAŞINIR İŞ. F.'!AD185</f>
        <v>0</v>
      </c>
      <c r="BZ315" s="81">
        <f>'TAŞINIR İŞ. F.'!AE185</f>
        <v>0</v>
      </c>
      <c r="CA315" s="81">
        <f>'TAŞINIR İŞ. F.'!AF185</f>
        <v>0</v>
      </c>
      <c r="CB315" s="81">
        <f>'TAŞINIR İŞ. F.'!AG185</f>
        <v>0</v>
      </c>
      <c r="CC315" s="81">
        <f>'TAŞINIR İŞ. F.'!AH185</f>
        <v>0</v>
      </c>
      <c r="CD315" s="81">
        <f>'TAŞINIR İŞ. F.'!AI185</f>
        <v>0</v>
      </c>
      <c r="CE315" s="81" t="str">
        <f>'TAŞINIR İŞ. F.'!AJ185</f>
        <v/>
      </c>
    </row>
    <row r="316" spans="75:83">
      <c r="BW316" s="81">
        <f>'TAŞINIR İŞ. F.'!AB186</f>
        <v>0</v>
      </c>
      <c r="BX316" s="81">
        <f>'TAŞINIR İŞ. F.'!AC186</f>
        <v>0</v>
      </c>
      <c r="BY316" s="81">
        <f>'TAŞINIR İŞ. F.'!AD186</f>
        <v>0</v>
      </c>
      <c r="BZ316" s="81">
        <f>'TAŞINIR İŞ. F.'!AE186</f>
        <v>0</v>
      </c>
      <c r="CA316" s="81">
        <f>'TAŞINIR İŞ. F.'!AF186</f>
        <v>0</v>
      </c>
      <c r="CB316" s="81">
        <f>'TAŞINIR İŞ. F.'!AG186</f>
        <v>0</v>
      </c>
      <c r="CC316" s="81">
        <f>'TAŞINIR İŞ. F.'!AH186</f>
        <v>0</v>
      </c>
      <c r="CD316" s="81">
        <f>'TAŞINIR İŞ. F.'!AI186</f>
        <v>0</v>
      </c>
      <c r="CE316" s="81" t="str">
        <f>'TAŞINIR İŞ. F.'!AJ186</f>
        <v/>
      </c>
    </row>
    <row r="317" spans="75:83">
      <c r="BW317" s="81">
        <f>'TAŞINIR İŞ. F.'!AB187</f>
        <v>0</v>
      </c>
      <c r="BX317" s="81">
        <f>'TAŞINIR İŞ. F.'!AC187</f>
        <v>0</v>
      </c>
      <c r="BY317" s="81">
        <f>'TAŞINIR İŞ. F.'!AD187</f>
        <v>0</v>
      </c>
      <c r="BZ317" s="81">
        <f>'TAŞINIR İŞ. F.'!AE187</f>
        <v>0</v>
      </c>
      <c r="CA317" s="81">
        <f>'TAŞINIR İŞ. F.'!AF187</f>
        <v>0</v>
      </c>
      <c r="CB317" s="81">
        <f>'TAŞINIR İŞ. F.'!AG187</f>
        <v>0</v>
      </c>
      <c r="CC317" s="81">
        <f>'TAŞINIR İŞ. F.'!AH187</f>
        <v>0</v>
      </c>
      <c r="CD317" s="81">
        <f>'TAŞINIR İŞ. F.'!AI187</f>
        <v>0</v>
      </c>
      <c r="CE317" s="81" t="str">
        <f>'TAŞINIR İŞ. F.'!AJ187</f>
        <v/>
      </c>
    </row>
    <row r="318" spans="75:83">
      <c r="BW318" s="81">
        <f>'TAŞINIR İŞ. F.'!AB188</f>
        <v>0</v>
      </c>
      <c r="BX318" s="81">
        <f>'TAŞINIR İŞ. F.'!AC188</f>
        <v>0</v>
      </c>
      <c r="BY318" s="81">
        <f>'TAŞINIR İŞ. F.'!AD188</f>
        <v>0</v>
      </c>
      <c r="BZ318" s="81">
        <f>'TAŞINIR İŞ. F.'!AE188</f>
        <v>0</v>
      </c>
      <c r="CA318" s="81">
        <f>'TAŞINIR İŞ. F.'!AF188</f>
        <v>0</v>
      </c>
      <c r="CB318" s="81">
        <f>'TAŞINIR İŞ. F.'!AG188</f>
        <v>0</v>
      </c>
      <c r="CC318" s="81">
        <f>'TAŞINIR İŞ. F.'!AH188</f>
        <v>0</v>
      </c>
      <c r="CD318" s="81">
        <f>'TAŞINIR İŞ. F.'!AI188</f>
        <v>0</v>
      </c>
      <c r="CE318" s="81" t="str">
        <f>'TAŞINIR İŞ. F.'!AJ188</f>
        <v/>
      </c>
    </row>
    <row r="319" spans="75:83">
      <c r="BW319" s="81">
        <f>'TAŞINIR İŞ. F.'!AB189</f>
        <v>0</v>
      </c>
      <c r="BX319" s="81">
        <f>'TAŞINIR İŞ. F.'!AC189</f>
        <v>0</v>
      </c>
      <c r="BY319" s="81">
        <f>'TAŞINIR İŞ. F.'!AD189</f>
        <v>0</v>
      </c>
      <c r="BZ319" s="81">
        <f>'TAŞINIR İŞ. F.'!AE189</f>
        <v>0</v>
      </c>
      <c r="CA319" s="81">
        <f>'TAŞINIR İŞ. F.'!AF189</f>
        <v>0</v>
      </c>
      <c r="CB319" s="81">
        <f>'TAŞINIR İŞ. F.'!AG189</f>
        <v>0</v>
      </c>
      <c r="CC319" s="81">
        <f>'TAŞINIR İŞ. F.'!AH189</f>
        <v>0</v>
      </c>
      <c r="CD319" s="81">
        <f>'TAŞINIR İŞ. F.'!AI189</f>
        <v>0</v>
      </c>
      <c r="CE319" s="81" t="str">
        <f>'TAŞINIR İŞ. F.'!AJ189</f>
        <v/>
      </c>
    </row>
    <row r="320" spans="75:83">
      <c r="BW320" s="81">
        <f>'TAŞINIR İŞ. F.'!AB190</f>
        <v>0</v>
      </c>
      <c r="BX320" s="81">
        <f>'TAŞINIR İŞ. F.'!AC190</f>
        <v>0</v>
      </c>
      <c r="BY320" s="81">
        <f>'TAŞINIR İŞ. F.'!AD190</f>
        <v>0</v>
      </c>
      <c r="BZ320" s="81">
        <f>'TAŞINIR İŞ. F.'!AE190</f>
        <v>0</v>
      </c>
      <c r="CA320" s="81">
        <f>'TAŞINIR İŞ. F.'!AF190</f>
        <v>0</v>
      </c>
      <c r="CB320" s="81">
        <f>'TAŞINIR İŞ. F.'!AG190</f>
        <v>0</v>
      </c>
      <c r="CC320" s="81">
        <f>'TAŞINIR İŞ. F.'!AH190</f>
        <v>0</v>
      </c>
      <c r="CD320" s="81">
        <f>'TAŞINIR İŞ. F.'!AI190</f>
        <v>0</v>
      </c>
      <c r="CE320" s="81" t="str">
        <f>'TAŞINIR İŞ. F.'!AJ190</f>
        <v/>
      </c>
    </row>
    <row r="321" spans="75:83">
      <c r="BW321" s="81">
        <f>'TAŞINIR İŞ. F.'!AB191</f>
        <v>0</v>
      </c>
      <c r="BX321" s="81">
        <f>'TAŞINIR İŞ. F.'!AC191</f>
        <v>0</v>
      </c>
      <c r="BY321" s="81">
        <f>'TAŞINIR İŞ. F.'!AD191</f>
        <v>0</v>
      </c>
      <c r="BZ321" s="81">
        <f>'TAŞINIR İŞ. F.'!AE191</f>
        <v>0</v>
      </c>
      <c r="CA321" s="81">
        <f>'TAŞINIR İŞ. F.'!AF191</f>
        <v>0</v>
      </c>
      <c r="CB321" s="81">
        <f>'TAŞINIR İŞ. F.'!AG191</f>
        <v>0</v>
      </c>
      <c r="CC321" s="81">
        <f>'TAŞINIR İŞ. F.'!AH191</f>
        <v>0</v>
      </c>
      <c r="CD321" s="81">
        <f>'TAŞINIR İŞ. F.'!AI191</f>
        <v>0</v>
      </c>
      <c r="CE321" s="81" t="str">
        <f>'TAŞINIR İŞ. F.'!AJ191</f>
        <v/>
      </c>
    </row>
    <row r="322" spans="75:83">
      <c r="BW322" s="81">
        <f>'TAŞINIR İŞ. F.'!AB192</f>
        <v>0</v>
      </c>
      <c r="BX322" s="81">
        <f>'TAŞINIR İŞ. F.'!AC192</f>
        <v>0</v>
      </c>
      <c r="BY322" s="81">
        <f>'TAŞINIR İŞ. F.'!AD192</f>
        <v>0</v>
      </c>
      <c r="BZ322" s="81">
        <f>'TAŞINIR İŞ. F.'!AE192</f>
        <v>0</v>
      </c>
      <c r="CA322" s="81">
        <f>'TAŞINIR İŞ. F.'!AF192</f>
        <v>0</v>
      </c>
      <c r="CB322" s="81">
        <f>'TAŞINIR İŞ. F.'!AG192</f>
        <v>0</v>
      </c>
      <c r="CC322" s="81">
        <f>'TAŞINIR İŞ. F.'!AH192</f>
        <v>0</v>
      </c>
      <c r="CD322" s="81">
        <f>'TAŞINIR İŞ. F.'!AI192</f>
        <v>0</v>
      </c>
      <c r="CE322" s="81" t="str">
        <f>'TAŞINIR İŞ. F.'!AJ192</f>
        <v/>
      </c>
    </row>
    <row r="323" spans="75:83">
      <c r="BW323" s="81">
        <f>'TAŞINIR İŞ. F.'!AB193</f>
        <v>0</v>
      </c>
      <c r="BX323" s="81">
        <f>'TAŞINIR İŞ. F.'!AC193</f>
        <v>0</v>
      </c>
      <c r="BY323" s="81">
        <f>'TAŞINIR İŞ. F.'!AD193</f>
        <v>0</v>
      </c>
      <c r="BZ323" s="81">
        <f>'TAŞINIR İŞ. F.'!AE193</f>
        <v>0</v>
      </c>
      <c r="CA323" s="81">
        <f>'TAŞINIR İŞ. F.'!AF193</f>
        <v>0</v>
      </c>
      <c r="CB323" s="81">
        <f>'TAŞINIR İŞ. F.'!AG193</f>
        <v>0</v>
      </c>
      <c r="CC323" s="81">
        <f>'TAŞINIR İŞ. F.'!AH193</f>
        <v>0</v>
      </c>
      <c r="CD323" s="81">
        <f>'TAŞINIR İŞ. F.'!AI193</f>
        <v>0</v>
      </c>
      <c r="CE323" s="81" t="str">
        <f>'TAŞINIR İŞ. F.'!AJ193</f>
        <v/>
      </c>
    </row>
    <row r="324" spans="75:83">
      <c r="BW324" s="81">
        <f>'TAŞINIR İŞ. F.'!AB194</f>
        <v>0</v>
      </c>
      <c r="BX324" s="81">
        <f>'TAŞINIR İŞ. F.'!AC194</f>
        <v>0</v>
      </c>
      <c r="BY324" s="81">
        <f>'TAŞINIR İŞ. F.'!AD194</f>
        <v>0</v>
      </c>
      <c r="BZ324" s="81">
        <f>'TAŞINIR İŞ. F.'!AE194</f>
        <v>0</v>
      </c>
      <c r="CA324" s="81">
        <f>'TAŞINIR İŞ. F.'!AF194</f>
        <v>0</v>
      </c>
      <c r="CB324" s="81">
        <f>'TAŞINIR İŞ. F.'!AG194</f>
        <v>0</v>
      </c>
      <c r="CC324" s="81">
        <f>'TAŞINIR İŞ. F.'!AH194</f>
        <v>0</v>
      </c>
      <c r="CD324" s="81">
        <f>'TAŞINIR İŞ. F.'!AI194</f>
        <v>0</v>
      </c>
      <c r="CE324" s="81" t="str">
        <f>'TAŞINIR İŞ. F.'!AJ194</f>
        <v/>
      </c>
    </row>
    <row r="325" spans="75:83">
      <c r="BW325" s="81">
        <f>'TAŞINIR İŞ. F.'!AB195</f>
        <v>0</v>
      </c>
      <c r="BX325" s="81">
        <f>'TAŞINIR İŞ. F.'!AC195</f>
        <v>0</v>
      </c>
      <c r="BY325" s="81">
        <f>'TAŞINIR İŞ. F.'!AD195</f>
        <v>0</v>
      </c>
      <c r="BZ325" s="81">
        <f>'TAŞINIR İŞ. F.'!AE195</f>
        <v>0</v>
      </c>
      <c r="CA325" s="81">
        <f>'TAŞINIR İŞ. F.'!AF195</f>
        <v>0</v>
      </c>
      <c r="CB325" s="81">
        <f>'TAŞINIR İŞ. F.'!AG195</f>
        <v>0</v>
      </c>
      <c r="CC325" s="81">
        <f>'TAŞINIR İŞ. F.'!AH195</f>
        <v>0</v>
      </c>
      <c r="CD325" s="81">
        <f>'TAŞINIR İŞ. F.'!AI195</f>
        <v>0</v>
      </c>
      <c r="CE325" s="81" t="str">
        <f>'TAŞINIR İŞ. F.'!AJ195</f>
        <v/>
      </c>
    </row>
    <row r="326" spans="75:83">
      <c r="BW326" s="81">
        <f>'TAŞINIR İŞ. F.'!AB196</f>
        <v>0</v>
      </c>
      <c r="BX326" s="81">
        <f>'TAŞINIR İŞ. F.'!AC196</f>
        <v>0</v>
      </c>
      <c r="BY326" s="81">
        <f>'TAŞINIR İŞ. F.'!AD196</f>
        <v>0</v>
      </c>
      <c r="BZ326" s="81">
        <f>'TAŞINIR İŞ. F.'!AE196</f>
        <v>0</v>
      </c>
      <c r="CA326" s="81">
        <f>'TAŞINIR İŞ. F.'!AF196</f>
        <v>0</v>
      </c>
      <c r="CB326" s="81">
        <f>'TAŞINIR İŞ. F.'!AG196</f>
        <v>0</v>
      </c>
      <c r="CC326" s="81">
        <f>'TAŞINIR İŞ. F.'!AH196</f>
        <v>0</v>
      </c>
      <c r="CD326" s="81">
        <f>'TAŞINIR İŞ. F.'!AI196</f>
        <v>0</v>
      </c>
      <c r="CE326" s="81" t="str">
        <f>'TAŞINIR İŞ. F.'!AJ196</f>
        <v/>
      </c>
    </row>
    <row r="327" spans="75:83">
      <c r="BW327" s="81">
        <f>'TAŞINIR İŞ. F.'!AB197</f>
        <v>0</v>
      </c>
      <c r="BX327" s="81">
        <f>'TAŞINIR İŞ. F.'!AC197</f>
        <v>0</v>
      </c>
      <c r="BY327" s="81">
        <f>'TAŞINIR İŞ. F.'!AD197</f>
        <v>0</v>
      </c>
      <c r="BZ327" s="81">
        <f>'TAŞINIR İŞ. F.'!AE197</f>
        <v>0</v>
      </c>
      <c r="CA327" s="81">
        <f>'TAŞINIR İŞ. F.'!AF197</f>
        <v>0</v>
      </c>
      <c r="CB327" s="81">
        <f>'TAŞINIR İŞ. F.'!AG197</f>
        <v>0</v>
      </c>
      <c r="CC327" s="81">
        <f>'TAŞINIR İŞ. F.'!AH197</f>
        <v>0</v>
      </c>
      <c r="CD327" s="81">
        <f>'TAŞINIR İŞ. F.'!AI197</f>
        <v>0</v>
      </c>
      <c r="CE327" s="81" t="str">
        <f>'TAŞINIR İŞ. F.'!AJ197</f>
        <v/>
      </c>
    </row>
    <row r="328" spans="75:83">
      <c r="BW328" s="81">
        <f>'TAŞINIR İŞ. F.'!AB198</f>
        <v>0</v>
      </c>
      <c r="BX328" s="81">
        <f>'TAŞINIR İŞ. F.'!AC198</f>
        <v>0</v>
      </c>
      <c r="BY328" s="81">
        <f>'TAŞINIR İŞ. F.'!AD198</f>
        <v>0</v>
      </c>
      <c r="BZ328" s="81">
        <f>'TAŞINIR İŞ. F.'!AE198</f>
        <v>0</v>
      </c>
      <c r="CA328" s="81">
        <f>'TAŞINIR İŞ. F.'!AF198</f>
        <v>0</v>
      </c>
      <c r="CB328" s="81">
        <f>'TAŞINIR İŞ. F.'!AG198</f>
        <v>0</v>
      </c>
      <c r="CC328" s="81">
        <f>'TAŞINIR İŞ. F.'!AH198</f>
        <v>0</v>
      </c>
      <c r="CD328" s="81">
        <f>'TAŞINIR İŞ. F.'!AI198</f>
        <v>0</v>
      </c>
      <c r="CE328" s="81" t="str">
        <f>'TAŞINIR İŞ. F.'!AJ198</f>
        <v/>
      </c>
    </row>
    <row r="329" spans="75:83">
      <c r="BW329" s="81">
        <f>'TAŞINIR İŞ. F.'!AB199</f>
        <v>0</v>
      </c>
      <c r="BX329" s="81">
        <f>'TAŞINIR İŞ. F.'!AC199</f>
        <v>0</v>
      </c>
      <c r="BY329" s="81">
        <f>'TAŞINIR İŞ. F.'!AD199</f>
        <v>0</v>
      </c>
      <c r="BZ329" s="81">
        <f>'TAŞINIR İŞ. F.'!AE199</f>
        <v>0</v>
      </c>
      <c r="CA329" s="81">
        <f>'TAŞINIR İŞ. F.'!AF199</f>
        <v>0</v>
      </c>
      <c r="CB329" s="81">
        <f>'TAŞINIR İŞ. F.'!AG199</f>
        <v>0</v>
      </c>
      <c r="CC329" s="81">
        <f>'TAŞINIR İŞ. F.'!AH199</f>
        <v>0</v>
      </c>
      <c r="CD329" s="81">
        <f>'TAŞINIR İŞ. F.'!AI199</f>
        <v>0</v>
      </c>
      <c r="CE329" s="81" t="str">
        <f>'TAŞINIR İŞ. F.'!AJ199</f>
        <v/>
      </c>
    </row>
    <row r="330" spans="75:83">
      <c r="BW330" s="81">
        <f>'TAŞINIR İŞ. F.'!AB200</f>
        <v>0</v>
      </c>
      <c r="BX330" s="81">
        <f>'TAŞINIR İŞ. F.'!AC200</f>
        <v>0</v>
      </c>
      <c r="BY330" s="81">
        <f>'TAŞINIR İŞ. F.'!AD200</f>
        <v>0</v>
      </c>
      <c r="BZ330" s="81">
        <f>'TAŞINIR İŞ. F.'!AE200</f>
        <v>0</v>
      </c>
      <c r="CA330" s="81">
        <f>'TAŞINIR İŞ. F.'!AF200</f>
        <v>0</v>
      </c>
      <c r="CB330" s="81">
        <f>'TAŞINIR İŞ. F.'!AG200</f>
        <v>0</v>
      </c>
      <c r="CC330" s="81">
        <f>'TAŞINIR İŞ. F.'!AH200</f>
        <v>0</v>
      </c>
      <c r="CD330" s="81">
        <f>'TAŞINIR İŞ. F.'!AI200</f>
        <v>0</v>
      </c>
      <c r="CE330" s="81" t="str">
        <f>'TAŞINIR İŞ. F.'!AJ200</f>
        <v/>
      </c>
    </row>
    <row r="331" spans="75:83">
      <c r="BW331" s="81">
        <f>'TAŞINIR İŞ. F.'!AB201</f>
        <v>0</v>
      </c>
      <c r="BX331" s="81">
        <f>'TAŞINIR İŞ. F.'!AC201</f>
        <v>0</v>
      </c>
      <c r="BY331" s="81">
        <f>'TAŞINIR İŞ. F.'!AD201</f>
        <v>0</v>
      </c>
      <c r="BZ331" s="81">
        <f>'TAŞINIR İŞ. F.'!AE201</f>
        <v>0</v>
      </c>
      <c r="CA331" s="81">
        <f>'TAŞINIR İŞ. F.'!AF201</f>
        <v>0</v>
      </c>
      <c r="CB331" s="81">
        <f>'TAŞINIR İŞ. F.'!AG201</f>
        <v>0</v>
      </c>
      <c r="CC331" s="81">
        <f>'TAŞINIR İŞ. F.'!AH201</f>
        <v>0</v>
      </c>
      <c r="CD331" s="81">
        <f>'TAŞINIR İŞ. F.'!AI201</f>
        <v>0</v>
      </c>
      <c r="CE331" s="81" t="str">
        <f>'TAŞINIR İŞ. F.'!AJ201</f>
        <v/>
      </c>
    </row>
    <row r="332" spans="75:83">
      <c r="BW332" s="81">
        <f>'TAŞINIR İŞ. F.'!AB202</f>
        <v>0</v>
      </c>
      <c r="BX332" s="81">
        <f>'TAŞINIR İŞ. F.'!AC202</f>
        <v>0</v>
      </c>
      <c r="BY332" s="81">
        <f>'TAŞINIR İŞ. F.'!AD202</f>
        <v>0</v>
      </c>
      <c r="BZ332" s="81">
        <f>'TAŞINIR İŞ. F.'!AE202</f>
        <v>0</v>
      </c>
      <c r="CA332" s="81">
        <f>'TAŞINIR İŞ. F.'!AF202</f>
        <v>0</v>
      </c>
      <c r="CB332" s="81">
        <f>'TAŞINIR İŞ. F.'!AG202</f>
        <v>0</v>
      </c>
      <c r="CC332" s="81">
        <f>'TAŞINIR İŞ. F.'!AH202</f>
        <v>0</v>
      </c>
      <c r="CD332" s="81">
        <f>'TAŞINIR İŞ. F.'!AI202</f>
        <v>0</v>
      </c>
      <c r="CE332" s="81" t="str">
        <f>'TAŞINIR İŞ. F.'!AJ202</f>
        <v/>
      </c>
    </row>
    <row r="333" spans="75:83">
      <c r="BW333" s="81">
        <f>'TAŞINIR İŞ. F.'!AB203</f>
        <v>0</v>
      </c>
      <c r="BX333" s="81">
        <f>'TAŞINIR İŞ. F.'!AC203</f>
        <v>0</v>
      </c>
      <c r="BY333" s="81">
        <f>'TAŞINIR İŞ. F.'!AD203</f>
        <v>0</v>
      </c>
      <c r="BZ333" s="81">
        <f>'TAŞINIR İŞ. F.'!AE203</f>
        <v>0</v>
      </c>
      <c r="CA333" s="81">
        <f>'TAŞINIR İŞ. F.'!AF203</f>
        <v>0</v>
      </c>
      <c r="CB333" s="81">
        <f>'TAŞINIR İŞ. F.'!AG203</f>
        <v>0</v>
      </c>
      <c r="CC333" s="81">
        <f>'TAŞINIR İŞ. F.'!AH203</f>
        <v>0</v>
      </c>
      <c r="CD333" s="81">
        <f>'TAŞINIR İŞ. F.'!AI203</f>
        <v>0</v>
      </c>
      <c r="CE333" s="81" t="str">
        <f>'TAŞINIR İŞ. F.'!AJ203</f>
        <v/>
      </c>
    </row>
    <row r="334" spans="75:83">
      <c r="BW334" s="81">
        <f>'TAŞINIR İŞ. F.'!AB204</f>
        <v>0</v>
      </c>
      <c r="BX334" s="81">
        <f>'TAŞINIR İŞ. F.'!AC204</f>
        <v>0</v>
      </c>
      <c r="BY334" s="81">
        <f>'TAŞINIR İŞ. F.'!AD204</f>
        <v>0</v>
      </c>
      <c r="BZ334" s="81">
        <f>'TAŞINIR İŞ. F.'!AE204</f>
        <v>0</v>
      </c>
      <c r="CA334" s="81">
        <f>'TAŞINIR İŞ. F.'!AF204</f>
        <v>0</v>
      </c>
      <c r="CB334" s="81">
        <f>'TAŞINIR İŞ. F.'!AG204</f>
        <v>0</v>
      </c>
      <c r="CC334" s="81">
        <f>'TAŞINIR İŞ. F.'!AH204</f>
        <v>0</v>
      </c>
      <c r="CD334" s="81">
        <f>'TAŞINIR İŞ. F.'!AI204</f>
        <v>0</v>
      </c>
      <c r="CE334" s="81" t="str">
        <f>'TAŞINIR İŞ. F.'!AJ204</f>
        <v/>
      </c>
    </row>
    <row r="335" spans="75:83">
      <c r="BW335" s="81">
        <f>'TAŞINIR İŞ. F.'!AB205</f>
        <v>0</v>
      </c>
      <c r="BX335" s="81">
        <f>'TAŞINIR İŞ. F.'!AC205</f>
        <v>0</v>
      </c>
      <c r="BY335" s="81">
        <f>'TAŞINIR İŞ. F.'!AD205</f>
        <v>0</v>
      </c>
      <c r="BZ335" s="81">
        <f>'TAŞINIR İŞ. F.'!AE205</f>
        <v>0</v>
      </c>
      <c r="CA335" s="81">
        <f>'TAŞINIR İŞ. F.'!AF205</f>
        <v>0</v>
      </c>
      <c r="CB335" s="81">
        <f>'TAŞINIR İŞ. F.'!AG205</f>
        <v>0</v>
      </c>
      <c r="CC335" s="81">
        <f>'TAŞINIR İŞ. F.'!AH205</f>
        <v>0</v>
      </c>
      <c r="CD335" s="81">
        <f>'TAŞINIR İŞ. F.'!AI205</f>
        <v>0</v>
      </c>
      <c r="CE335" s="81" t="str">
        <f>'TAŞINIR İŞ. F.'!AJ205</f>
        <v/>
      </c>
    </row>
    <row r="336" spans="75:83">
      <c r="BW336" s="81">
        <f>'TAŞINIR İŞ. F.'!AB206</f>
        <v>0</v>
      </c>
      <c r="BX336" s="81">
        <f>'TAŞINIR İŞ. F.'!AC206</f>
        <v>0</v>
      </c>
      <c r="BY336" s="81">
        <f>'TAŞINIR İŞ. F.'!AD206</f>
        <v>0</v>
      </c>
      <c r="BZ336" s="81">
        <f>'TAŞINIR İŞ. F.'!AE206</f>
        <v>0</v>
      </c>
      <c r="CA336" s="81">
        <f>'TAŞINIR İŞ. F.'!AF206</f>
        <v>0</v>
      </c>
      <c r="CB336" s="81">
        <f>'TAŞINIR İŞ. F.'!AG206</f>
        <v>0</v>
      </c>
      <c r="CC336" s="81">
        <f>'TAŞINIR İŞ. F.'!AH206</f>
        <v>0</v>
      </c>
      <c r="CD336" s="81">
        <f>'TAŞINIR İŞ. F.'!AI206</f>
        <v>0</v>
      </c>
      <c r="CE336" s="81" t="str">
        <f>'TAŞINIR İŞ. F.'!AJ206</f>
        <v/>
      </c>
    </row>
    <row r="337" spans="75:83">
      <c r="BW337" s="81">
        <f>'TAŞINIR İŞ. F.'!AB207</f>
        <v>0</v>
      </c>
      <c r="BX337" s="81">
        <f>'TAŞINIR İŞ. F.'!AC207</f>
        <v>0</v>
      </c>
      <c r="BY337" s="81">
        <f>'TAŞINIR İŞ. F.'!AD207</f>
        <v>0</v>
      </c>
      <c r="BZ337" s="81">
        <f>'TAŞINIR İŞ. F.'!AE207</f>
        <v>0</v>
      </c>
      <c r="CA337" s="81">
        <f>'TAŞINIR İŞ. F.'!AF207</f>
        <v>0</v>
      </c>
      <c r="CB337" s="81">
        <f>'TAŞINIR İŞ. F.'!AG207</f>
        <v>0</v>
      </c>
      <c r="CC337" s="81">
        <f>'TAŞINIR İŞ. F.'!AH207</f>
        <v>0</v>
      </c>
      <c r="CD337" s="81">
        <f>'TAŞINIR İŞ. F.'!AI207</f>
        <v>0</v>
      </c>
      <c r="CE337" s="81" t="str">
        <f>'TAŞINIR İŞ. F.'!AJ207</f>
        <v/>
      </c>
    </row>
    <row r="338" spans="75:83">
      <c r="BW338" s="81">
        <f>'TAŞINIR İŞ. F.'!AB208</f>
        <v>0</v>
      </c>
      <c r="BX338" s="81">
        <f>'TAŞINIR İŞ. F.'!AC208</f>
        <v>0</v>
      </c>
      <c r="BY338" s="81">
        <f>'TAŞINIR İŞ. F.'!AD208</f>
        <v>0</v>
      </c>
      <c r="BZ338" s="81">
        <f>'TAŞINIR İŞ. F.'!AE208</f>
        <v>0</v>
      </c>
      <c r="CA338" s="81">
        <f>'TAŞINIR İŞ. F.'!AF208</f>
        <v>0</v>
      </c>
      <c r="CB338" s="81">
        <f>'TAŞINIR İŞ. F.'!AG208</f>
        <v>0</v>
      </c>
      <c r="CC338" s="81">
        <f>'TAŞINIR İŞ. F.'!AH208</f>
        <v>0</v>
      </c>
      <c r="CD338" s="81">
        <f>'TAŞINIR İŞ. F.'!AI208</f>
        <v>0</v>
      </c>
      <c r="CE338" s="81" t="str">
        <f>'TAŞINIR İŞ. F.'!AJ208</f>
        <v/>
      </c>
    </row>
    <row r="339" spans="75:83">
      <c r="BW339" s="81">
        <f>'TAŞINIR İŞ. F.'!AB209</f>
        <v>0</v>
      </c>
      <c r="BX339" s="81">
        <f>'TAŞINIR İŞ. F.'!AC209</f>
        <v>0</v>
      </c>
      <c r="BY339" s="81">
        <f>'TAŞINIR İŞ. F.'!AD209</f>
        <v>0</v>
      </c>
      <c r="BZ339" s="81">
        <f>'TAŞINIR İŞ. F.'!AE209</f>
        <v>0</v>
      </c>
      <c r="CA339" s="81">
        <f>'TAŞINIR İŞ. F.'!AF209</f>
        <v>0</v>
      </c>
      <c r="CB339" s="81">
        <f>'TAŞINIR İŞ. F.'!AG209</f>
        <v>0</v>
      </c>
      <c r="CC339" s="81">
        <f>'TAŞINIR İŞ. F.'!AH209</f>
        <v>0</v>
      </c>
      <c r="CD339" s="81">
        <f>'TAŞINIR İŞ. F.'!AI209</f>
        <v>0</v>
      </c>
      <c r="CE339" s="81" t="str">
        <f>'TAŞINIR İŞ. F.'!AJ209</f>
        <v/>
      </c>
    </row>
    <row r="340" spans="75:83">
      <c r="BW340" s="81">
        <f>'TAŞINIR İŞ. F.'!AB210</f>
        <v>0</v>
      </c>
      <c r="BX340" s="81">
        <f>'TAŞINIR İŞ. F.'!AC210</f>
        <v>0</v>
      </c>
      <c r="BY340" s="81">
        <f>'TAŞINIR İŞ. F.'!AD210</f>
        <v>0</v>
      </c>
      <c r="BZ340" s="81">
        <f>'TAŞINIR İŞ. F.'!AE210</f>
        <v>0</v>
      </c>
      <c r="CA340" s="81">
        <f>'TAŞINIR İŞ. F.'!AF210</f>
        <v>0</v>
      </c>
      <c r="CB340" s="81">
        <f>'TAŞINIR İŞ. F.'!AG210</f>
        <v>0</v>
      </c>
      <c r="CC340" s="81">
        <f>'TAŞINIR İŞ. F.'!AH210</f>
        <v>0</v>
      </c>
      <c r="CD340" s="81">
        <f>'TAŞINIR İŞ. F.'!AI210</f>
        <v>0</v>
      </c>
      <c r="CE340" s="81" t="str">
        <f>'TAŞINIR İŞ. F.'!AJ210</f>
        <v/>
      </c>
    </row>
    <row r="341" spans="75:83">
      <c r="BW341" s="81">
        <f>'TAŞINIR İŞ. F.'!AB211</f>
        <v>0</v>
      </c>
      <c r="BX341" s="81">
        <f>'TAŞINIR İŞ. F.'!AC211</f>
        <v>0</v>
      </c>
      <c r="BY341" s="81">
        <f>'TAŞINIR İŞ. F.'!AD211</f>
        <v>0</v>
      </c>
      <c r="BZ341" s="81">
        <f>'TAŞINIR İŞ. F.'!AE211</f>
        <v>0</v>
      </c>
      <c r="CA341" s="81">
        <f>'TAŞINIR İŞ. F.'!AF211</f>
        <v>0</v>
      </c>
      <c r="CB341" s="81">
        <f>'TAŞINIR İŞ. F.'!AG211</f>
        <v>0</v>
      </c>
      <c r="CC341" s="81">
        <f>'TAŞINIR İŞ. F.'!AH211</f>
        <v>0</v>
      </c>
      <c r="CD341" s="81">
        <f>'TAŞINIR İŞ. F.'!AI211</f>
        <v>0</v>
      </c>
      <c r="CE341" s="81" t="str">
        <f>'TAŞINIR İŞ. F.'!AJ211</f>
        <v/>
      </c>
    </row>
    <row r="342" spans="75:83">
      <c r="BW342" s="81">
        <f>'TAŞINIR İŞ. F.'!AB212</f>
        <v>0</v>
      </c>
      <c r="BX342" s="81">
        <f>'TAŞINIR İŞ. F.'!AC212</f>
        <v>0</v>
      </c>
      <c r="BY342" s="81">
        <f>'TAŞINIR İŞ. F.'!AD212</f>
        <v>0</v>
      </c>
      <c r="BZ342" s="81">
        <f>'TAŞINIR İŞ. F.'!AE212</f>
        <v>0</v>
      </c>
      <c r="CA342" s="81">
        <f>'TAŞINIR İŞ. F.'!AF212</f>
        <v>0</v>
      </c>
      <c r="CB342" s="81">
        <f>'TAŞINIR İŞ. F.'!AG212</f>
        <v>0</v>
      </c>
      <c r="CC342" s="81">
        <f>'TAŞINIR İŞ. F.'!AH212</f>
        <v>0</v>
      </c>
      <c r="CD342" s="81">
        <f>'TAŞINIR İŞ. F.'!AI212</f>
        <v>0</v>
      </c>
      <c r="CE342" s="81" t="str">
        <f>'TAŞINIR İŞ. F.'!AJ212</f>
        <v/>
      </c>
    </row>
    <row r="343" spans="75:83">
      <c r="BW343" s="81">
        <f>'TAŞINIR İŞ. F.'!AB213</f>
        <v>0</v>
      </c>
      <c r="BX343" s="81">
        <f>'TAŞINIR İŞ. F.'!AC213</f>
        <v>0</v>
      </c>
      <c r="BY343" s="81">
        <f>'TAŞINIR İŞ. F.'!AD213</f>
        <v>0</v>
      </c>
      <c r="BZ343" s="81">
        <f>'TAŞINIR İŞ. F.'!AE213</f>
        <v>0</v>
      </c>
      <c r="CA343" s="81">
        <f>'TAŞINIR İŞ. F.'!AF213</f>
        <v>0</v>
      </c>
      <c r="CB343" s="81">
        <f>'TAŞINIR İŞ. F.'!AG213</f>
        <v>0</v>
      </c>
      <c r="CC343" s="81">
        <f>'TAŞINIR İŞ. F.'!AH213</f>
        <v>0</v>
      </c>
      <c r="CD343" s="81">
        <f>'TAŞINIR İŞ. F.'!AI213</f>
        <v>0</v>
      </c>
      <c r="CE343" s="81" t="str">
        <f>'TAŞINIR İŞ. F.'!AJ213</f>
        <v/>
      </c>
    </row>
    <row r="344" spans="75:83">
      <c r="BW344" s="81">
        <f>'TAŞINIR İŞ. F.'!AB214</f>
        <v>0</v>
      </c>
      <c r="BX344" s="81">
        <f>'TAŞINIR İŞ. F.'!AC214</f>
        <v>0</v>
      </c>
      <c r="BY344" s="81">
        <f>'TAŞINIR İŞ. F.'!AD214</f>
        <v>0</v>
      </c>
      <c r="BZ344" s="81">
        <f>'TAŞINIR İŞ. F.'!AE214</f>
        <v>0</v>
      </c>
      <c r="CA344" s="81">
        <f>'TAŞINIR İŞ. F.'!AF214</f>
        <v>0</v>
      </c>
      <c r="CB344" s="81">
        <f>'TAŞINIR İŞ. F.'!AG214</f>
        <v>0</v>
      </c>
      <c r="CC344" s="81">
        <f>'TAŞINIR İŞ. F.'!AH214</f>
        <v>0</v>
      </c>
      <c r="CD344" s="81">
        <f>'TAŞINIR İŞ. F.'!AI214</f>
        <v>0</v>
      </c>
      <c r="CE344" s="81" t="str">
        <f>'TAŞINIR İŞ. F.'!AJ214</f>
        <v/>
      </c>
    </row>
    <row r="345" spans="75:83">
      <c r="BW345" s="81">
        <f>'TAŞINIR İŞ. F.'!AB215</f>
        <v>0</v>
      </c>
      <c r="BX345" s="81">
        <f>'TAŞINIR İŞ. F.'!AC215</f>
        <v>0</v>
      </c>
      <c r="BY345" s="81">
        <f>'TAŞINIR İŞ. F.'!AD215</f>
        <v>0</v>
      </c>
      <c r="BZ345" s="81">
        <f>'TAŞINIR İŞ. F.'!AE215</f>
        <v>0</v>
      </c>
      <c r="CA345" s="81">
        <f>'TAŞINIR İŞ. F.'!AF215</f>
        <v>0</v>
      </c>
      <c r="CB345" s="81">
        <f>'TAŞINIR İŞ. F.'!AG215</f>
        <v>0</v>
      </c>
      <c r="CC345" s="81">
        <f>'TAŞINIR İŞ. F.'!AH215</f>
        <v>0</v>
      </c>
      <c r="CD345" s="81">
        <f>'TAŞINIR İŞ. F.'!AI215</f>
        <v>0</v>
      </c>
      <c r="CE345" s="81" t="str">
        <f>'TAŞINIR İŞ. F.'!AJ215</f>
        <v/>
      </c>
    </row>
    <row r="346" spans="75:83">
      <c r="BW346" s="81">
        <f>'TAŞINIR İŞ. F.'!AB216</f>
        <v>0</v>
      </c>
      <c r="BX346" s="81">
        <f>'TAŞINIR İŞ. F.'!AC216</f>
        <v>0</v>
      </c>
      <c r="BY346" s="81">
        <f>'TAŞINIR İŞ. F.'!AD216</f>
        <v>0</v>
      </c>
      <c r="BZ346" s="81">
        <f>'TAŞINIR İŞ. F.'!AE216</f>
        <v>0</v>
      </c>
      <c r="CA346" s="81">
        <f>'TAŞINIR İŞ. F.'!AF216</f>
        <v>0</v>
      </c>
      <c r="CB346" s="81">
        <f>'TAŞINIR İŞ. F.'!AG216</f>
        <v>0</v>
      </c>
      <c r="CC346" s="81">
        <f>'TAŞINIR İŞ. F.'!AH216</f>
        <v>0</v>
      </c>
      <c r="CD346" s="81">
        <f>'TAŞINIR İŞ. F.'!AI216</f>
        <v>0</v>
      </c>
      <c r="CE346" s="81" t="str">
        <f>'TAŞINIR İŞ. F.'!AJ216</f>
        <v/>
      </c>
    </row>
    <row r="347" spans="75:83">
      <c r="BW347" s="81">
        <f>'TAŞINIR İŞ. F.'!AB217</f>
        <v>0</v>
      </c>
      <c r="BX347" s="81">
        <f>'TAŞINIR İŞ. F.'!AC217</f>
        <v>0</v>
      </c>
      <c r="BY347" s="81">
        <f>'TAŞINIR İŞ. F.'!AD217</f>
        <v>0</v>
      </c>
      <c r="BZ347" s="81">
        <f>'TAŞINIR İŞ. F.'!AE217</f>
        <v>0</v>
      </c>
      <c r="CA347" s="81">
        <f>'TAŞINIR İŞ. F.'!AF217</f>
        <v>0</v>
      </c>
      <c r="CB347" s="81">
        <f>'TAŞINIR İŞ. F.'!AG217</f>
        <v>0</v>
      </c>
      <c r="CC347" s="81">
        <f>'TAŞINIR İŞ. F.'!AH217</f>
        <v>0</v>
      </c>
      <c r="CD347" s="81">
        <f>'TAŞINIR İŞ. F.'!AI217</f>
        <v>0</v>
      </c>
      <c r="CE347" s="81" t="str">
        <f>'TAŞINIR İŞ. F.'!AJ217</f>
        <v/>
      </c>
    </row>
    <row r="348" spans="75:83">
      <c r="BW348" s="81">
        <f>'TAŞINIR İŞ. F.'!AB218</f>
        <v>0</v>
      </c>
      <c r="BX348" s="81">
        <f>'TAŞINIR İŞ. F.'!AC218</f>
        <v>0</v>
      </c>
      <c r="BY348" s="81">
        <f>'TAŞINIR İŞ. F.'!AD218</f>
        <v>0</v>
      </c>
      <c r="BZ348" s="81">
        <f>'TAŞINIR İŞ. F.'!AE218</f>
        <v>0</v>
      </c>
      <c r="CA348" s="81">
        <f>'TAŞINIR İŞ. F.'!AF218</f>
        <v>0</v>
      </c>
      <c r="CB348" s="81">
        <f>'TAŞINIR İŞ. F.'!AG218</f>
        <v>0</v>
      </c>
      <c r="CC348" s="81">
        <f>'TAŞINIR İŞ. F.'!AH218</f>
        <v>0</v>
      </c>
      <c r="CD348" s="81">
        <f>'TAŞINIR İŞ. F.'!AI218</f>
        <v>0</v>
      </c>
      <c r="CE348" s="81" t="str">
        <f>'TAŞINIR İŞ. F.'!AJ218</f>
        <v/>
      </c>
    </row>
    <row r="349" spans="75:83">
      <c r="BW349" s="81">
        <f>'TAŞINIR İŞ. F.'!AB219</f>
        <v>0</v>
      </c>
      <c r="BX349" s="81">
        <f>'TAŞINIR İŞ. F.'!AC219</f>
        <v>0</v>
      </c>
      <c r="BY349" s="81">
        <f>'TAŞINIR İŞ. F.'!AD219</f>
        <v>0</v>
      </c>
      <c r="BZ349" s="81">
        <f>'TAŞINIR İŞ. F.'!AE219</f>
        <v>0</v>
      </c>
      <c r="CA349" s="81">
        <f>'TAŞINIR İŞ. F.'!AF219</f>
        <v>0</v>
      </c>
      <c r="CB349" s="81">
        <f>'TAŞINIR İŞ. F.'!AG219</f>
        <v>0</v>
      </c>
      <c r="CC349" s="81">
        <f>'TAŞINIR İŞ. F.'!AH219</f>
        <v>0</v>
      </c>
      <c r="CD349" s="81">
        <f>'TAŞINIR İŞ. F.'!AI219</f>
        <v>0</v>
      </c>
      <c r="CE349" s="81" t="str">
        <f>'TAŞINIR İŞ. F.'!AJ219</f>
        <v/>
      </c>
    </row>
    <row r="350" spans="75:83">
      <c r="BW350" s="81">
        <f>'TAŞINIR İŞ. F.'!AB220</f>
        <v>0</v>
      </c>
      <c r="BX350" s="81">
        <f>'TAŞINIR İŞ. F.'!AC220</f>
        <v>0</v>
      </c>
      <c r="BY350" s="81">
        <f>'TAŞINIR İŞ. F.'!AD220</f>
        <v>0</v>
      </c>
      <c r="BZ350" s="81">
        <f>'TAŞINIR İŞ. F.'!AE220</f>
        <v>0</v>
      </c>
      <c r="CA350" s="81">
        <f>'TAŞINIR İŞ. F.'!AF220</f>
        <v>0</v>
      </c>
      <c r="CB350" s="81">
        <f>'TAŞINIR İŞ. F.'!AG220</f>
        <v>0</v>
      </c>
      <c r="CC350" s="81">
        <f>'TAŞINIR İŞ. F.'!AH220</f>
        <v>0</v>
      </c>
      <c r="CD350" s="81">
        <f>'TAŞINIR İŞ. F.'!AI220</f>
        <v>0</v>
      </c>
      <c r="CE350" s="81" t="str">
        <f>'TAŞINIR İŞ. F.'!AJ220</f>
        <v/>
      </c>
    </row>
    <row r="351" spans="75:83">
      <c r="BW351" s="81">
        <f>'TAŞINIR İŞ. F.'!AB221</f>
        <v>0</v>
      </c>
      <c r="BX351" s="81">
        <f>'TAŞINIR İŞ. F.'!AC221</f>
        <v>0</v>
      </c>
      <c r="BY351" s="81">
        <f>'TAŞINIR İŞ. F.'!AD221</f>
        <v>0</v>
      </c>
      <c r="BZ351" s="81">
        <f>'TAŞINIR İŞ. F.'!AE221</f>
        <v>0</v>
      </c>
      <c r="CA351" s="81">
        <f>'TAŞINIR İŞ. F.'!AF221</f>
        <v>0</v>
      </c>
      <c r="CB351" s="81">
        <f>'TAŞINIR İŞ. F.'!AG221</f>
        <v>0</v>
      </c>
      <c r="CC351" s="81">
        <f>'TAŞINIR İŞ. F.'!AH221</f>
        <v>0</v>
      </c>
      <c r="CD351" s="81">
        <f>'TAŞINIR İŞ. F.'!AI221</f>
        <v>0</v>
      </c>
      <c r="CE351" s="81" t="str">
        <f>'TAŞINIR İŞ. F.'!AJ221</f>
        <v/>
      </c>
    </row>
    <row r="352" spans="75:83">
      <c r="BW352" s="81">
        <f>'TAŞINIR İŞ. F.'!AB222</f>
        <v>0</v>
      </c>
      <c r="BX352" s="81">
        <f>'TAŞINIR İŞ. F.'!AC222</f>
        <v>0</v>
      </c>
      <c r="BY352" s="81">
        <f>'TAŞINIR İŞ. F.'!AD222</f>
        <v>0</v>
      </c>
      <c r="BZ352" s="81">
        <f>'TAŞINIR İŞ. F.'!AE222</f>
        <v>0</v>
      </c>
      <c r="CA352" s="81">
        <f>'TAŞINIR İŞ. F.'!AF222</f>
        <v>0</v>
      </c>
      <c r="CB352" s="81">
        <f>'TAŞINIR İŞ. F.'!AG222</f>
        <v>0</v>
      </c>
      <c r="CC352" s="81">
        <f>'TAŞINIR İŞ. F.'!AH222</f>
        <v>0</v>
      </c>
      <c r="CD352" s="81">
        <f>'TAŞINIR İŞ. F.'!AI222</f>
        <v>0</v>
      </c>
      <c r="CE352" s="81" t="str">
        <f>'TAŞINIR İŞ. F.'!AJ222</f>
        <v/>
      </c>
    </row>
    <row r="353" spans="75:83">
      <c r="BW353" s="81">
        <f>'TAŞINIR İŞ. F.'!AB223</f>
        <v>0</v>
      </c>
      <c r="BX353" s="81">
        <f>'TAŞINIR İŞ. F.'!AC223</f>
        <v>0</v>
      </c>
      <c r="BY353" s="81">
        <f>'TAŞINIR İŞ. F.'!AD223</f>
        <v>0</v>
      </c>
      <c r="BZ353" s="81">
        <f>'TAŞINIR İŞ. F.'!AE223</f>
        <v>0</v>
      </c>
      <c r="CA353" s="81">
        <f>'TAŞINIR İŞ. F.'!AF223</f>
        <v>0</v>
      </c>
      <c r="CB353" s="81">
        <f>'TAŞINIR İŞ. F.'!AG223</f>
        <v>0</v>
      </c>
      <c r="CC353" s="81">
        <f>'TAŞINIR İŞ. F.'!AH223</f>
        <v>0</v>
      </c>
      <c r="CD353" s="81">
        <f>'TAŞINIR İŞ. F.'!AI223</f>
        <v>0</v>
      </c>
      <c r="CE353" s="81" t="str">
        <f>'TAŞINIR İŞ. F.'!AJ223</f>
        <v/>
      </c>
    </row>
    <row r="354" spans="75:83">
      <c r="BW354" s="81">
        <f>'TAŞINIR İŞ. F.'!AB224</f>
        <v>0</v>
      </c>
      <c r="BX354" s="81">
        <f>'TAŞINIR İŞ. F.'!AC224</f>
        <v>0</v>
      </c>
      <c r="BY354" s="81">
        <f>'TAŞINIR İŞ. F.'!AD224</f>
        <v>0</v>
      </c>
      <c r="BZ354" s="81">
        <f>'TAŞINIR İŞ. F.'!AE224</f>
        <v>0</v>
      </c>
      <c r="CA354" s="81">
        <f>'TAŞINIR İŞ. F.'!AF224</f>
        <v>0</v>
      </c>
      <c r="CB354" s="81">
        <f>'TAŞINIR İŞ. F.'!AG224</f>
        <v>0</v>
      </c>
      <c r="CC354" s="81">
        <f>'TAŞINIR İŞ. F.'!AH224</f>
        <v>0</v>
      </c>
      <c r="CD354" s="81">
        <f>'TAŞINIR İŞ. F.'!AI224</f>
        <v>0</v>
      </c>
      <c r="CE354" s="81" t="str">
        <f>'TAŞINIR İŞ. F.'!AJ224</f>
        <v/>
      </c>
    </row>
    <row r="355" spans="75:83">
      <c r="BW355" s="81">
        <f>'TAŞINIR İŞ. F.'!AB225</f>
        <v>0</v>
      </c>
      <c r="BX355" s="81">
        <f>'TAŞINIR İŞ. F.'!AC225</f>
        <v>0</v>
      </c>
      <c r="BY355" s="81">
        <f>'TAŞINIR İŞ. F.'!AD225</f>
        <v>0</v>
      </c>
      <c r="BZ355" s="81">
        <f>'TAŞINIR İŞ. F.'!AE225</f>
        <v>0</v>
      </c>
      <c r="CA355" s="81">
        <f>'TAŞINIR İŞ. F.'!AF225</f>
        <v>0</v>
      </c>
      <c r="CB355" s="81">
        <f>'TAŞINIR İŞ. F.'!AG225</f>
        <v>0</v>
      </c>
      <c r="CC355" s="81">
        <f>'TAŞINIR İŞ. F.'!AH225</f>
        <v>0</v>
      </c>
      <c r="CD355" s="81">
        <f>'TAŞINIR İŞ. F.'!AI225</f>
        <v>0</v>
      </c>
      <c r="CE355" s="81" t="str">
        <f>'TAŞINIR İŞ. F.'!AJ225</f>
        <v/>
      </c>
    </row>
    <row r="356" spans="75:83">
      <c r="BW356" s="81">
        <f>'TAŞINIR İŞ. F.'!AB226</f>
        <v>0</v>
      </c>
      <c r="BX356" s="81">
        <f>'TAŞINIR İŞ. F.'!AC226</f>
        <v>0</v>
      </c>
      <c r="BY356" s="81">
        <f>'TAŞINIR İŞ. F.'!AD226</f>
        <v>0</v>
      </c>
      <c r="BZ356" s="81">
        <f>'TAŞINIR İŞ. F.'!AE226</f>
        <v>0</v>
      </c>
      <c r="CA356" s="81">
        <f>'TAŞINIR İŞ. F.'!AF226</f>
        <v>0</v>
      </c>
      <c r="CB356" s="81">
        <f>'TAŞINIR İŞ. F.'!AG226</f>
        <v>0</v>
      </c>
      <c r="CC356" s="81">
        <f>'TAŞINIR İŞ. F.'!AH226</f>
        <v>0</v>
      </c>
      <c r="CD356" s="81">
        <f>'TAŞINIR İŞ. F.'!AI226</f>
        <v>0</v>
      </c>
      <c r="CE356" s="81" t="str">
        <f>'TAŞINIR İŞ. F.'!AJ226</f>
        <v/>
      </c>
    </row>
    <row r="357" spans="75:83">
      <c r="BW357" s="81">
        <f>'TAŞINIR İŞ. F.'!AB227</f>
        <v>0</v>
      </c>
      <c r="BX357" s="81">
        <f>'TAŞINIR İŞ. F.'!AC227</f>
        <v>0</v>
      </c>
      <c r="BY357" s="81">
        <f>'TAŞINIR İŞ. F.'!AD227</f>
        <v>0</v>
      </c>
      <c r="BZ357" s="81">
        <f>'TAŞINIR İŞ. F.'!AE227</f>
        <v>0</v>
      </c>
      <c r="CA357" s="81">
        <f>'TAŞINIR İŞ. F.'!AF227</f>
        <v>0</v>
      </c>
      <c r="CB357" s="81">
        <f>'TAŞINIR İŞ. F.'!AG227</f>
        <v>0</v>
      </c>
      <c r="CC357" s="81">
        <f>'TAŞINIR İŞ. F.'!AH227</f>
        <v>0</v>
      </c>
      <c r="CD357" s="81">
        <f>'TAŞINIR İŞ. F.'!AI227</f>
        <v>0</v>
      </c>
      <c r="CE357" s="81" t="str">
        <f>'TAŞINIR İŞ. F.'!AJ227</f>
        <v/>
      </c>
    </row>
    <row r="358" spans="75:83">
      <c r="BW358" s="81">
        <f>'TAŞINIR İŞ. F.'!AB228</f>
        <v>0</v>
      </c>
      <c r="BX358" s="81">
        <f>'TAŞINIR İŞ. F.'!AC228</f>
        <v>0</v>
      </c>
      <c r="BY358" s="81">
        <f>'TAŞINIR İŞ. F.'!AD228</f>
        <v>0</v>
      </c>
      <c r="BZ358" s="81">
        <f>'TAŞINIR İŞ. F.'!AE228</f>
        <v>0</v>
      </c>
      <c r="CA358" s="81">
        <f>'TAŞINIR İŞ. F.'!AF228</f>
        <v>0</v>
      </c>
      <c r="CB358" s="81">
        <f>'TAŞINIR İŞ. F.'!AG228</f>
        <v>0</v>
      </c>
      <c r="CC358" s="81">
        <f>'TAŞINIR İŞ. F.'!AH228</f>
        <v>0</v>
      </c>
      <c r="CD358" s="81">
        <f>'TAŞINIR İŞ. F.'!AI228</f>
        <v>0</v>
      </c>
      <c r="CE358" s="81" t="str">
        <f>'TAŞINIR İŞ. F.'!AJ228</f>
        <v/>
      </c>
    </row>
    <row r="359" spans="75:83">
      <c r="BW359" s="81">
        <f>'TAŞINIR İŞ. F.'!AB229</f>
        <v>0</v>
      </c>
      <c r="BX359" s="81">
        <f>'TAŞINIR İŞ. F.'!AC229</f>
        <v>0</v>
      </c>
      <c r="BY359" s="81">
        <f>'TAŞINIR İŞ. F.'!AD229</f>
        <v>0</v>
      </c>
      <c r="BZ359" s="81">
        <f>'TAŞINIR İŞ. F.'!AE229</f>
        <v>0</v>
      </c>
      <c r="CA359" s="81">
        <f>'TAŞINIR İŞ. F.'!AF229</f>
        <v>0</v>
      </c>
      <c r="CB359" s="81">
        <f>'TAŞINIR İŞ. F.'!AG229</f>
        <v>0</v>
      </c>
      <c r="CC359" s="81">
        <f>'TAŞINIR İŞ. F.'!AH229</f>
        <v>0</v>
      </c>
      <c r="CD359" s="81">
        <f>'TAŞINIR İŞ. F.'!AI229</f>
        <v>0</v>
      </c>
      <c r="CE359" s="81" t="str">
        <f>'TAŞINIR İŞ. F.'!AJ229</f>
        <v/>
      </c>
    </row>
    <row r="360" spans="75:83">
      <c r="BW360" s="81">
        <f>'TAŞINIR İŞ. F.'!AB230</f>
        <v>0</v>
      </c>
      <c r="BX360" s="81">
        <f>'TAŞINIR İŞ. F.'!AC230</f>
        <v>0</v>
      </c>
      <c r="BY360" s="81">
        <f>'TAŞINIR İŞ. F.'!AD230</f>
        <v>0</v>
      </c>
      <c r="BZ360" s="81">
        <f>'TAŞINIR İŞ. F.'!AE230</f>
        <v>0</v>
      </c>
      <c r="CA360" s="81">
        <f>'TAŞINIR İŞ. F.'!AF230</f>
        <v>0</v>
      </c>
      <c r="CB360" s="81">
        <f>'TAŞINIR İŞ. F.'!AG230</f>
        <v>0</v>
      </c>
      <c r="CC360" s="81">
        <f>'TAŞINIR İŞ. F.'!AH230</f>
        <v>0</v>
      </c>
      <c r="CD360" s="81">
        <f>'TAŞINIR İŞ. F.'!AI230</f>
        <v>0</v>
      </c>
      <c r="CE360" s="81" t="str">
        <f>'TAŞINIR İŞ. F.'!AJ230</f>
        <v/>
      </c>
    </row>
    <row r="361" spans="75:83">
      <c r="BW361" s="81">
        <f>'TAŞINIR İŞ. F.'!AB231</f>
        <v>0</v>
      </c>
      <c r="BX361" s="81">
        <f>'TAŞINIR İŞ. F.'!AC231</f>
        <v>0</v>
      </c>
      <c r="BY361" s="81">
        <f>'TAŞINIR İŞ. F.'!AD231</f>
        <v>0</v>
      </c>
      <c r="BZ361" s="81">
        <f>'TAŞINIR İŞ. F.'!AE231</f>
        <v>0</v>
      </c>
      <c r="CA361" s="81">
        <f>'TAŞINIR İŞ. F.'!AF231</f>
        <v>0</v>
      </c>
      <c r="CB361" s="81">
        <f>'TAŞINIR İŞ. F.'!AG231</f>
        <v>0</v>
      </c>
      <c r="CC361" s="81">
        <f>'TAŞINIR İŞ. F.'!AH231</f>
        <v>0</v>
      </c>
      <c r="CD361" s="81">
        <f>'TAŞINIR İŞ. F.'!AI231</f>
        <v>0</v>
      </c>
      <c r="CE361" s="81" t="str">
        <f>'TAŞINIR İŞ. F.'!AJ231</f>
        <v/>
      </c>
    </row>
    <row r="362" spans="75:83">
      <c r="BW362" s="81">
        <f>'TAŞINIR İŞ. F.'!AB232</f>
        <v>0</v>
      </c>
      <c r="BX362" s="81">
        <f>'TAŞINIR İŞ. F.'!AC232</f>
        <v>0</v>
      </c>
      <c r="BY362" s="81">
        <f>'TAŞINIR İŞ. F.'!AD232</f>
        <v>0</v>
      </c>
      <c r="BZ362" s="81">
        <f>'TAŞINIR İŞ. F.'!AE232</f>
        <v>0</v>
      </c>
      <c r="CA362" s="81">
        <f>'TAŞINIR İŞ. F.'!AF232</f>
        <v>0</v>
      </c>
      <c r="CB362" s="81">
        <f>'TAŞINIR İŞ. F.'!AG232</f>
        <v>0</v>
      </c>
      <c r="CC362" s="81">
        <f>'TAŞINIR İŞ. F.'!AH232</f>
        <v>0</v>
      </c>
      <c r="CD362" s="81">
        <f>'TAŞINIR İŞ. F.'!AI232</f>
        <v>0</v>
      </c>
      <c r="CE362" s="81" t="str">
        <f>'TAŞINIR İŞ. F.'!AJ232</f>
        <v/>
      </c>
    </row>
    <row r="363" spans="75:83">
      <c r="BW363" s="81">
        <f>'TAŞINIR İŞ. F.'!AB233</f>
        <v>0</v>
      </c>
      <c r="BX363" s="81">
        <f>'TAŞINIR İŞ. F.'!AC233</f>
        <v>0</v>
      </c>
      <c r="BY363" s="81">
        <f>'TAŞINIR İŞ. F.'!AD233</f>
        <v>0</v>
      </c>
      <c r="BZ363" s="81">
        <f>'TAŞINIR İŞ. F.'!AE233</f>
        <v>0</v>
      </c>
      <c r="CA363" s="81">
        <f>'TAŞINIR İŞ. F.'!AF233</f>
        <v>0</v>
      </c>
      <c r="CB363" s="81">
        <f>'TAŞINIR İŞ. F.'!AG233</f>
        <v>0</v>
      </c>
      <c r="CC363" s="81">
        <f>'TAŞINIR İŞ. F.'!AH233</f>
        <v>0</v>
      </c>
      <c r="CD363" s="81">
        <f>'TAŞINIR İŞ. F.'!AI233</f>
        <v>0</v>
      </c>
      <c r="CE363" s="81" t="str">
        <f>'TAŞINIR İŞ. F.'!AJ233</f>
        <v/>
      </c>
    </row>
    <row r="364" spans="75:83">
      <c r="BW364" s="81">
        <f>'TAŞINIR İŞ. F.'!AB234</f>
        <v>0</v>
      </c>
      <c r="BX364" s="81">
        <f>'TAŞINIR İŞ. F.'!AC234</f>
        <v>0</v>
      </c>
      <c r="BY364" s="81">
        <f>'TAŞINIR İŞ. F.'!AD234</f>
        <v>0</v>
      </c>
      <c r="BZ364" s="81">
        <f>'TAŞINIR İŞ. F.'!AE234</f>
        <v>0</v>
      </c>
      <c r="CA364" s="81">
        <f>'TAŞINIR İŞ. F.'!AF234</f>
        <v>0</v>
      </c>
      <c r="CB364" s="81">
        <f>'TAŞINIR İŞ. F.'!AG234</f>
        <v>0</v>
      </c>
      <c r="CC364" s="81">
        <f>'TAŞINIR İŞ. F.'!AH234</f>
        <v>0</v>
      </c>
      <c r="CD364" s="81">
        <f>'TAŞINIR İŞ. F.'!AI234</f>
        <v>0</v>
      </c>
      <c r="CE364" s="81" t="str">
        <f>'TAŞINIR İŞ. F.'!AJ234</f>
        <v/>
      </c>
    </row>
    <row r="365" spans="75:83">
      <c r="BW365" s="81">
        <f>'TAŞINIR İŞ. F.'!AB235</f>
        <v>0</v>
      </c>
      <c r="BX365" s="81">
        <f>'TAŞINIR İŞ. F.'!AC235</f>
        <v>0</v>
      </c>
      <c r="BY365" s="81">
        <f>'TAŞINIR İŞ. F.'!AD235</f>
        <v>0</v>
      </c>
      <c r="BZ365" s="81">
        <f>'TAŞINIR İŞ. F.'!AE235</f>
        <v>0</v>
      </c>
      <c r="CA365" s="81">
        <f>'TAŞINIR İŞ. F.'!AF235</f>
        <v>0</v>
      </c>
      <c r="CB365" s="81">
        <f>'TAŞINIR İŞ. F.'!AG235</f>
        <v>0</v>
      </c>
      <c r="CC365" s="81">
        <f>'TAŞINIR İŞ. F.'!AH235</f>
        <v>0</v>
      </c>
      <c r="CD365" s="81">
        <f>'TAŞINIR İŞ. F.'!AI235</f>
        <v>0</v>
      </c>
      <c r="CE365" s="81" t="str">
        <f>'TAŞINIR İŞ. F.'!AJ235</f>
        <v/>
      </c>
    </row>
    <row r="366" spans="75:83">
      <c r="BW366" s="81">
        <f>'TAŞINIR İŞ. F.'!AB236</f>
        <v>0</v>
      </c>
      <c r="BX366" s="81">
        <f>'TAŞINIR İŞ. F.'!AC236</f>
        <v>0</v>
      </c>
      <c r="BY366" s="81">
        <f>'TAŞINIR İŞ. F.'!AD236</f>
        <v>0</v>
      </c>
      <c r="BZ366" s="81">
        <f>'TAŞINIR İŞ. F.'!AE236</f>
        <v>0</v>
      </c>
      <c r="CA366" s="81">
        <f>'TAŞINIR İŞ. F.'!AF236</f>
        <v>0</v>
      </c>
      <c r="CB366" s="81">
        <f>'TAŞINIR İŞ. F.'!AG236</f>
        <v>0</v>
      </c>
      <c r="CC366" s="81">
        <f>'TAŞINIR İŞ. F.'!AH236</f>
        <v>0</v>
      </c>
      <c r="CD366" s="81">
        <f>'TAŞINIR İŞ. F.'!AI236</f>
        <v>0</v>
      </c>
      <c r="CE366" s="81" t="str">
        <f>'TAŞINIR İŞ. F.'!AJ236</f>
        <v/>
      </c>
    </row>
    <row r="367" spans="75:83">
      <c r="BW367" s="81">
        <f>'TAŞINIR İŞ. F.'!AB237</f>
        <v>0</v>
      </c>
      <c r="BX367" s="81">
        <f>'TAŞINIR İŞ. F.'!AC237</f>
        <v>0</v>
      </c>
      <c r="BY367" s="81">
        <f>'TAŞINIR İŞ. F.'!AD237</f>
        <v>0</v>
      </c>
      <c r="BZ367" s="81">
        <f>'TAŞINIR İŞ. F.'!AE237</f>
        <v>0</v>
      </c>
      <c r="CA367" s="81">
        <f>'TAŞINIR İŞ. F.'!AF237</f>
        <v>0</v>
      </c>
      <c r="CB367" s="81">
        <f>'TAŞINIR İŞ. F.'!AG237</f>
        <v>0</v>
      </c>
      <c r="CC367" s="81">
        <f>'TAŞINIR İŞ. F.'!AH237</f>
        <v>0</v>
      </c>
      <c r="CD367" s="81">
        <f>'TAŞINIR İŞ. F.'!AI237</f>
        <v>0</v>
      </c>
      <c r="CE367" s="81" t="str">
        <f>'TAŞINIR İŞ. F.'!AJ237</f>
        <v/>
      </c>
    </row>
    <row r="368" spans="75:83">
      <c r="BW368" s="81">
        <f>'TAŞINIR İŞ. F.'!AB238</f>
        <v>0</v>
      </c>
      <c r="BX368" s="81">
        <f>'TAŞINIR İŞ. F.'!AC238</f>
        <v>0</v>
      </c>
      <c r="BY368" s="81">
        <f>'TAŞINIR İŞ. F.'!AD238</f>
        <v>0</v>
      </c>
      <c r="BZ368" s="81">
        <f>'TAŞINIR İŞ. F.'!AE238</f>
        <v>0</v>
      </c>
      <c r="CA368" s="81">
        <f>'TAŞINIR İŞ. F.'!AF238</f>
        <v>0</v>
      </c>
      <c r="CB368" s="81">
        <f>'TAŞINIR İŞ. F.'!AG238</f>
        <v>0</v>
      </c>
      <c r="CC368" s="81">
        <f>'TAŞINIR İŞ. F.'!AH238</f>
        <v>0</v>
      </c>
      <c r="CD368" s="81">
        <f>'TAŞINIR İŞ. F.'!AI238</f>
        <v>0</v>
      </c>
      <c r="CE368" s="81" t="str">
        <f>'TAŞINIR İŞ. F.'!AJ238</f>
        <v/>
      </c>
    </row>
    <row r="369" spans="75:83">
      <c r="BW369" s="81">
        <f>'TAŞINIR İŞ. F.'!AB239</f>
        <v>0</v>
      </c>
      <c r="BX369" s="81">
        <f>'TAŞINIR İŞ. F.'!AC239</f>
        <v>0</v>
      </c>
      <c r="BY369" s="81">
        <f>'TAŞINIR İŞ. F.'!AD239</f>
        <v>0</v>
      </c>
      <c r="BZ369" s="81">
        <f>'TAŞINIR İŞ. F.'!AE239</f>
        <v>0</v>
      </c>
      <c r="CA369" s="81">
        <f>'TAŞINIR İŞ. F.'!AF239</f>
        <v>0</v>
      </c>
      <c r="CB369" s="81">
        <f>'TAŞINIR İŞ. F.'!AG239</f>
        <v>0</v>
      </c>
      <c r="CC369" s="81">
        <f>'TAŞINIR İŞ. F.'!AH239</f>
        <v>0</v>
      </c>
      <c r="CD369" s="81">
        <f>'TAŞINIR İŞ. F.'!AI239</f>
        <v>0</v>
      </c>
      <c r="CE369" s="81" t="str">
        <f>'TAŞINIR İŞ. F.'!AJ239</f>
        <v/>
      </c>
    </row>
    <row r="370" spans="75:83">
      <c r="BW370" s="81">
        <f>'TAŞINIR İŞ. F.'!AB240</f>
        <v>0</v>
      </c>
      <c r="BX370" s="81">
        <f>'TAŞINIR İŞ. F.'!AC240</f>
        <v>0</v>
      </c>
      <c r="BY370" s="81">
        <f>'TAŞINIR İŞ. F.'!AD240</f>
        <v>0</v>
      </c>
      <c r="BZ370" s="81">
        <f>'TAŞINIR İŞ. F.'!AE240</f>
        <v>0</v>
      </c>
      <c r="CA370" s="81">
        <f>'TAŞINIR İŞ. F.'!AF240</f>
        <v>0</v>
      </c>
      <c r="CB370" s="81">
        <f>'TAŞINIR İŞ. F.'!AG240</f>
        <v>0</v>
      </c>
      <c r="CC370" s="81">
        <f>'TAŞINIR İŞ. F.'!AH240</f>
        <v>0</v>
      </c>
      <c r="CD370" s="81">
        <f>'TAŞINIR İŞ. F.'!AI240</f>
        <v>0</v>
      </c>
      <c r="CE370" s="81" t="str">
        <f>'TAŞINIR İŞ. F.'!AJ240</f>
        <v/>
      </c>
    </row>
    <row r="371" spans="75:83">
      <c r="BW371" s="81">
        <f>'TAŞINIR İŞ. F.'!AB241</f>
        <v>0</v>
      </c>
      <c r="BX371" s="81">
        <f>'TAŞINIR İŞ. F.'!AC241</f>
        <v>0</v>
      </c>
      <c r="BY371" s="81">
        <f>'TAŞINIR İŞ. F.'!AD241</f>
        <v>0</v>
      </c>
      <c r="BZ371" s="81">
        <f>'TAŞINIR İŞ. F.'!AE241</f>
        <v>0</v>
      </c>
      <c r="CA371" s="81">
        <f>'TAŞINIR İŞ. F.'!AF241</f>
        <v>0</v>
      </c>
      <c r="CB371" s="81">
        <f>'TAŞINIR İŞ. F.'!AG241</f>
        <v>0</v>
      </c>
      <c r="CC371" s="81">
        <f>'TAŞINIR İŞ. F.'!AH241</f>
        <v>0</v>
      </c>
      <c r="CD371" s="81">
        <f>'TAŞINIR İŞ. F.'!AI241</f>
        <v>0</v>
      </c>
      <c r="CE371" s="81" t="str">
        <f>'TAŞINIR İŞ. F.'!AJ241</f>
        <v/>
      </c>
    </row>
    <row r="372" spans="75:83">
      <c r="BW372" s="81">
        <f>'TAŞINIR İŞ. F.'!AB242</f>
        <v>0</v>
      </c>
      <c r="BX372" s="81">
        <f>'TAŞINIR İŞ. F.'!AC242</f>
        <v>0</v>
      </c>
      <c r="BY372" s="81">
        <f>'TAŞINIR İŞ. F.'!AD242</f>
        <v>0</v>
      </c>
      <c r="BZ372" s="81">
        <f>'TAŞINIR İŞ. F.'!AE242</f>
        <v>0</v>
      </c>
      <c r="CA372" s="81">
        <f>'TAŞINIR İŞ. F.'!AF242</f>
        <v>0</v>
      </c>
      <c r="CB372" s="81">
        <f>'TAŞINIR İŞ. F.'!AG242</f>
        <v>0</v>
      </c>
      <c r="CC372" s="81">
        <f>'TAŞINIR İŞ. F.'!AH242</f>
        <v>0</v>
      </c>
      <c r="CD372" s="81">
        <f>'TAŞINIR İŞ. F.'!AI242</f>
        <v>0</v>
      </c>
      <c r="CE372" s="81" t="str">
        <f>'TAŞINIR İŞ. F.'!AJ242</f>
        <v/>
      </c>
    </row>
    <row r="373" spans="75:83">
      <c r="BW373" s="81">
        <f>'TAŞINIR İŞ. F.'!AB243</f>
        <v>0</v>
      </c>
      <c r="BX373" s="81">
        <f>'TAŞINIR İŞ. F.'!AC243</f>
        <v>0</v>
      </c>
      <c r="BY373" s="81">
        <f>'TAŞINIR İŞ. F.'!AD243</f>
        <v>0</v>
      </c>
      <c r="BZ373" s="81">
        <f>'TAŞINIR İŞ. F.'!AE243</f>
        <v>0</v>
      </c>
      <c r="CA373" s="81">
        <f>'TAŞINIR İŞ. F.'!AF243</f>
        <v>0</v>
      </c>
      <c r="CB373" s="81">
        <f>'TAŞINIR İŞ. F.'!AG243</f>
        <v>0</v>
      </c>
      <c r="CC373" s="81">
        <f>'TAŞINIR İŞ. F.'!AH243</f>
        <v>0</v>
      </c>
      <c r="CD373" s="81">
        <f>'TAŞINIR İŞ. F.'!AI243</f>
        <v>0</v>
      </c>
      <c r="CE373" s="81" t="str">
        <f>'TAŞINIR İŞ. F.'!AJ243</f>
        <v/>
      </c>
    </row>
    <row r="374" spans="75:83">
      <c r="BW374" s="81">
        <f>'TAŞINIR İŞ. F.'!AB244</f>
        <v>0</v>
      </c>
      <c r="BX374" s="81">
        <f>'TAŞINIR İŞ. F.'!AC244</f>
        <v>0</v>
      </c>
      <c r="BY374" s="81">
        <f>'TAŞINIR İŞ. F.'!AD244</f>
        <v>0</v>
      </c>
      <c r="BZ374" s="81">
        <f>'TAŞINIR İŞ. F.'!AE244</f>
        <v>0</v>
      </c>
      <c r="CA374" s="81">
        <f>'TAŞINIR İŞ. F.'!AF244</f>
        <v>0</v>
      </c>
      <c r="CB374" s="81">
        <f>'TAŞINIR İŞ. F.'!AG244</f>
        <v>0</v>
      </c>
      <c r="CC374" s="81">
        <f>'TAŞINIR İŞ. F.'!AH244</f>
        <v>0</v>
      </c>
      <c r="CD374" s="81">
        <f>'TAŞINIR İŞ. F.'!AI244</f>
        <v>0</v>
      </c>
      <c r="CE374" s="81" t="str">
        <f>'TAŞINIR İŞ. F.'!AJ244</f>
        <v/>
      </c>
    </row>
    <row r="375" spans="75:83">
      <c r="BW375" s="81">
        <f>'TAŞINIR İŞ. F.'!AB245</f>
        <v>0</v>
      </c>
      <c r="BX375" s="81">
        <f>'TAŞINIR İŞ. F.'!AC245</f>
        <v>0</v>
      </c>
      <c r="BY375" s="81">
        <f>'TAŞINIR İŞ. F.'!AD245</f>
        <v>0</v>
      </c>
      <c r="BZ375" s="81">
        <f>'TAŞINIR İŞ. F.'!AE245</f>
        <v>0</v>
      </c>
      <c r="CA375" s="81">
        <f>'TAŞINIR İŞ. F.'!AF245</f>
        <v>0</v>
      </c>
      <c r="CB375" s="81">
        <f>'TAŞINIR İŞ. F.'!AG245</f>
        <v>0</v>
      </c>
      <c r="CC375" s="81">
        <f>'TAŞINIR İŞ. F.'!AH245</f>
        <v>0</v>
      </c>
      <c r="CD375" s="81">
        <f>'TAŞINIR İŞ. F.'!AI245</f>
        <v>0</v>
      </c>
      <c r="CE375" s="81" t="str">
        <f>'TAŞINIR İŞ. F.'!AJ245</f>
        <v/>
      </c>
    </row>
    <row r="376" spans="75:83">
      <c r="BW376" s="81">
        <f>'TAŞINIR İŞ. F.'!AB246</f>
        <v>0</v>
      </c>
      <c r="BX376" s="81">
        <f>'TAŞINIR İŞ. F.'!AC246</f>
        <v>0</v>
      </c>
      <c r="BY376" s="81">
        <f>'TAŞINIR İŞ. F.'!AD246</f>
        <v>0</v>
      </c>
      <c r="BZ376" s="81">
        <f>'TAŞINIR İŞ. F.'!AE246</f>
        <v>0</v>
      </c>
      <c r="CA376" s="81">
        <f>'TAŞINIR İŞ. F.'!AF246</f>
        <v>0</v>
      </c>
      <c r="CB376" s="81">
        <f>'TAŞINIR İŞ. F.'!AG246</f>
        <v>0</v>
      </c>
      <c r="CC376" s="81">
        <f>'TAŞINIR İŞ. F.'!AH246</f>
        <v>0</v>
      </c>
      <c r="CD376" s="81">
        <f>'TAŞINIR İŞ. F.'!AI246</f>
        <v>0</v>
      </c>
      <c r="CE376" s="81" t="str">
        <f>'TAŞINIR İŞ. F.'!AJ246</f>
        <v/>
      </c>
    </row>
    <row r="377" spans="75:83">
      <c r="BW377" s="81">
        <f>'TAŞINIR İŞ. F.'!AB247</f>
        <v>0</v>
      </c>
      <c r="BX377" s="81">
        <f>'TAŞINIR İŞ. F.'!AC247</f>
        <v>0</v>
      </c>
      <c r="BY377" s="81">
        <f>'TAŞINIR İŞ. F.'!AD247</f>
        <v>0</v>
      </c>
      <c r="BZ377" s="81">
        <f>'TAŞINIR İŞ. F.'!AE247</f>
        <v>0</v>
      </c>
      <c r="CA377" s="81">
        <f>'TAŞINIR İŞ. F.'!AF247</f>
        <v>0</v>
      </c>
      <c r="CB377" s="81">
        <f>'TAŞINIR İŞ. F.'!AG247</f>
        <v>0</v>
      </c>
      <c r="CC377" s="81">
        <f>'TAŞINIR İŞ. F.'!AH247</f>
        <v>0</v>
      </c>
      <c r="CD377" s="81">
        <f>'TAŞINIR İŞ. F.'!AI247</f>
        <v>0</v>
      </c>
      <c r="CE377" s="81" t="str">
        <f>'TAŞINIR İŞ. F.'!AJ247</f>
        <v/>
      </c>
    </row>
    <row r="378" spans="75:83">
      <c r="BW378" s="81">
        <f>'TAŞINIR İŞ. F.'!AB248</f>
        <v>0</v>
      </c>
      <c r="BX378" s="81">
        <f>'TAŞINIR İŞ. F.'!AC248</f>
        <v>0</v>
      </c>
      <c r="BY378" s="81">
        <f>'TAŞINIR İŞ. F.'!AD248</f>
        <v>0</v>
      </c>
      <c r="BZ378" s="81">
        <f>'TAŞINIR İŞ. F.'!AE248</f>
        <v>0</v>
      </c>
      <c r="CA378" s="81">
        <f>'TAŞINIR İŞ. F.'!AF248</f>
        <v>0</v>
      </c>
      <c r="CB378" s="81">
        <f>'TAŞINIR İŞ. F.'!AG248</f>
        <v>0</v>
      </c>
      <c r="CC378" s="81">
        <f>'TAŞINIR İŞ. F.'!AH248</f>
        <v>0</v>
      </c>
      <c r="CD378" s="81">
        <f>'TAŞINIR İŞ. F.'!AI248</f>
        <v>0</v>
      </c>
      <c r="CE378" s="81" t="str">
        <f>'TAŞINIR İŞ. F.'!AJ248</f>
        <v/>
      </c>
    </row>
    <row r="379" spans="75:83">
      <c r="BW379" s="81">
        <f>'TAŞINIR İŞ. F.'!AB249</f>
        <v>0</v>
      </c>
      <c r="BX379" s="81">
        <f>'TAŞINIR İŞ. F.'!AC249</f>
        <v>0</v>
      </c>
      <c r="BY379" s="81">
        <f>'TAŞINIR İŞ. F.'!AD249</f>
        <v>0</v>
      </c>
      <c r="BZ379" s="81">
        <f>'TAŞINIR İŞ. F.'!AE249</f>
        <v>0</v>
      </c>
      <c r="CA379" s="81">
        <f>'TAŞINIR İŞ. F.'!AF249</f>
        <v>0</v>
      </c>
      <c r="CB379" s="81">
        <f>'TAŞINIR İŞ. F.'!AG249</f>
        <v>0</v>
      </c>
      <c r="CC379" s="81">
        <f>'TAŞINIR İŞ. F.'!AH249</f>
        <v>0</v>
      </c>
      <c r="CD379" s="81">
        <f>'TAŞINIR İŞ. F.'!AI249</f>
        <v>0</v>
      </c>
      <c r="CE379" s="81" t="str">
        <f>'TAŞINIR İŞ. F.'!AJ249</f>
        <v/>
      </c>
    </row>
    <row r="380" spans="75:83">
      <c r="BW380" s="81">
        <f>'TAŞINIR İŞ. F.'!AB250</f>
        <v>0</v>
      </c>
      <c r="BX380" s="81">
        <f>'TAŞINIR İŞ. F.'!AC250</f>
        <v>0</v>
      </c>
      <c r="BY380" s="81">
        <f>'TAŞINIR İŞ. F.'!AD250</f>
        <v>0</v>
      </c>
      <c r="BZ380" s="81">
        <f>'TAŞINIR İŞ. F.'!AE250</f>
        <v>0</v>
      </c>
      <c r="CA380" s="81">
        <f>'TAŞINIR İŞ. F.'!AF250</f>
        <v>0</v>
      </c>
      <c r="CB380" s="81">
        <f>'TAŞINIR İŞ. F.'!AG250</f>
        <v>0</v>
      </c>
      <c r="CC380" s="81">
        <f>'TAŞINIR İŞ. F.'!AH250</f>
        <v>0</v>
      </c>
      <c r="CD380" s="81">
        <f>'TAŞINIR İŞ. F.'!AI250</f>
        <v>0</v>
      </c>
      <c r="CE380" s="81" t="str">
        <f>'TAŞINIR İŞ. F.'!AJ250</f>
        <v/>
      </c>
    </row>
    <row r="381" spans="75:83">
      <c r="BW381" s="81">
        <f>'TAŞINIR İŞ. F.'!AB251</f>
        <v>0</v>
      </c>
      <c r="BX381" s="81">
        <f>'TAŞINIR İŞ. F.'!AC251</f>
        <v>0</v>
      </c>
      <c r="BY381" s="81">
        <f>'TAŞINIR İŞ. F.'!AD251</f>
        <v>0</v>
      </c>
      <c r="BZ381" s="81">
        <f>'TAŞINIR İŞ. F.'!AE251</f>
        <v>0</v>
      </c>
      <c r="CA381" s="81">
        <f>'TAŞINIR İŞ. F.'!AF251</f>
        <v>0</v>
      </c>
      <c r="CB381" s="81">
        <f>'TAŞINIR İŞ. F.'!AG251</f>
        <v>0</v>
      </c>
      <c r="CC381" s="81">
        <f>'TAŞINIR İŞ. F.'!AH251</f>
        <v>0</v>
      </c>
      <c r="CD381" s="81">
        <f>'TAŞINIR İŞ. F.'!AI251</f>
        <v>0</v>
      </c>
      <c r="CE381" s="81" t="str">
        <f>'TAŞINIR İŞ. F.'!AJ251</f>
        <v/>
      </c>
    </row>
    <row r="382" spans="75:83">
      <c r="BW382" s="81">
        <f>'TAŞINIR İŞ. F.'!AB252</f>
        <v>0</v>
      </c>
      <c r="BX382" s="81">
        <f>'TAŞINIR İŞ. F.'!AC252</f>
        <v>0</v>
      </c>
      <c r="BY382" s="81">
        <f>'TAŞINIR İŞ. F.'!AD252</f>
        <v>0</v>
      </c>
      <c r="BZ382" s="81">
        <f>'TAŞINIR İŞ. F.'!AE252</f>
        <v>0</v>
      </c>
      <c r="CA382" s="81">
        <f>'TAŞINIR İŞ. F.'!AF252</f>
        <v>0</v>
      </c>
      <c r="CB382" s="81">
        <f>'TAŞINIR İŞ. F.'!AG252</f>
        <v>0</v>
      </c>
      <c r="CC382" s="81">
        <f>'TAŞINIR İŞ. F.'!AH252</f>
        <v>0</v>
      </c>
      <c r="CD382" s="81">
        <f>'TAŞINIR İŞ. F.'!AI252</f>
        <v>0</v>
      </c>
      <c r="CE382" s="81" t="str">
        <f>'TAŞINIR İŞ. F.'!AJ252</f>
        <v/>
      </c>
    </row>
    <row r="383" spans="75:83">
      <c r="BW383" s="81">
        <f>'TAŞINIR İŞ. F.'!AB253</f>
        <v>0</v>
      </c>
      <c r="BX383" s="81">
        <f>'TAŞINIR İŞ. F.'!AC253</f>
        <v>0</v>
      </c>
      <c r="BY383" s="81">
        <f>'TAŞINIR İŞ. F.'!AD253</f>
        <v>0</v>
      </c>
      <c r="BZ383" s="81">
        <f>'TAŞINIR İŞ. F.'!AE253</f>
        <v>0</v>
      </c>
      <c r="CA383" s="81">
        <f>'TAŞINIR İŞ. F.'!AF253</f>
        <v>0</v>
      </c>
      <c r="CB383" s="81">
        <f>'TAŞINIR İŞ. F.'!AG253</f>
        <v>0</v>
      </c>
      <c r="CC383" s="81">
        <f>'TAŞINIR İŞ. F.'!AH253</f>
        <v>0</v>
      </c>
      <c r="CD383" s="81">
        <f>'TAŞINIR İŞ. F.'!AI253</f>
        <v>0</v>
      </c>
      <c r="CE383" s="81" t="str">
        <f>'TAŞINIR İŞ. F.'!AJ253</f>
        <v/>
      </c>
    </row>
    <row r="384" spans="75:83">
      <c r="BW384" s="81">
        <f>'TAŞINIR İŞ. F.'!AB254</f>
        <v>0</v>
      </c>
      <c r="BX384" s="81">
        <f>'TAŞINIR İŞ. F.'!AC254</f>
        <v>0</v>
      </c>
      <c r="BY384" s="81">
        <f>'TAŞINIR İŞ. F.'!AD254</f>
        <v>0</v>
      </c>
      <c r="BZ384" s="81">
        <f>'TAŞINIR İŞ. F.'!AE254</f>
        <v>0</v>
      </c>
      <c r="CA384" s="81">
        <f>'TAŞINIR İŞ. F.'!AF254</f>
        <v>0</v>
      </c>
      <c r="CB384" s="81">
        <f>'TAŞINIR İŞ. F.'!AG254</f>
        <v>0</v>
      </c>
      <c r="CC384" s="81">
        <f>'TAŞINIR İŞ. F.'!AH254</f>
        <v>0</v>
      </c>
      <c r="CD384" s="81">
        <f>'TAŞINIR İŞ. F.'!AI254</f>
        <v>0</v>
      </c>
      <c r="CE384" s="81" t="str">
        <f>'TAŞINIR İŞ. F.'!AJ254</f>
        <v/>
      </c>
    </row>
    <row r="385" spans="75:83">
      <c r="BW385" s="81">
        <f>'TAŞINIR İŞ. F.'!AB255</f>
        <v>0</v>
      </c>
      <c r="BX385" s="81">
        <f>'TAŞINIR İŞ. F.'!AC255</f>
        <v>0</v>
      </c>
      <c r="BY385" s="81">
        <f>'TAŞINIR İŞ. F.'!AD255</f>
        <v>0</v>
      </c>
      <c r="BZ385" s="81">
        <f>'TAŞINIR İŞ. F.'!AE255</f>
        <v>0</v>
      </c>
      <c r="CA385" s="81">
        <f>'TAŞINIR İŞ. F.'!AF255</f>
        <v>0</v>
      </c>
      <c r="CB385" s="81">
        <f>'TAŞINIR İŞ. F.'!AG255</f>
        <v>0</v>
      </c>
      <c r="CC385" s="81">
        <f>'TAŞINIR İŞ. F.'!AH255</f>
        <v>0</v>
      </c>
      <c r="CD385" s="81">
        <f>'TAŞINIR İŞ. F.'!AI255</f>
        <v>0</v>
      </c>
      <c r="CE385" s="81" t="str">
        <f>'TAŞINIR İŞ. F.'!AJ255</f>
        <v/>
      </c>
    </row>
    <row r="386" spans="75:83">
      <c r="BW386" s="81">
        <f>'TAŞINIR İŞ. F.'!AB256</f>
        <v>0</v>
      </c>
      <c r="BX386" s="81">
        <f>'TAŞINIR İŞ. F.'!AC256</f>
        <v>0</v>
      </c>
      <c r="BY386" s="81">
        <f>'TAŞINIR İŞ. F.'!AD256</f>
        <v>0</v>
      </c>
      <c r="BZ386" s="81">
        <f>'TAŞINIR İŞ. F.'!AE256</f>
        <v>0</v>
      </c>
      <c r="CA386" s="81">
        <f>'TAŞINIR İŞ. F.'!AF256</f>
        <v>0</v>
      </c>
      <c r="CB386" s="81">
        <f>'TAŞINIR İŞ. F.'!AG256</f>
        <v>0</v>
      </c>
      <c r="CC386" s="81">
        <f>'TAŞINIR İŞ. F.'!AH256</f>
        <v>0</v>
      </c>
      <c r="CD386" s="81">
        <f>'TAŞINIR İŞ. F.'!AI256</f>
        <v>0</v>
      </c>
      <c r="CE386" s="81" t="str">
        <f>'TAŞINIR İŞ. F.'!AJ256</f>
        <v/>
      </c>
    </row>
    <row r="387" spans="75:83">
      <c r="BW387" s="81">
        <f>'TAŞINIR İŞ. F.'!AB257</f>
        <v>0</v>
      </c>
      <c r="BX387" s="81">
        <f>'TAŞINIR İŞ. F.'!AC257</f>
        <v>0</v>
      </c>
      <c r="BY387" s="81">
        <f>'TAŞINIR İŞ. F.'!AD257</f>
        <v>0</v>
      </c>
      <c r="BZ387" s="81">
        <f>'TAŞINIR İŞ. F.'!AE257</f>
        <v>0</v>
      </c>
      <c r="CA387" s="81">
        <f>'TAŞINIR İŞ. F.'!AF257</f>
        <v>0</v>
      </c>
      <c r="CB387" s="81">
        <f>'TAŞINIR İŞ. F.'!AG257</f>
        <v>0</v>
      </c>
      <c r="CC387" s="81">
        <f>'TAŞINIR İŞ. F.'!AH257</f>
        <v>0</v>
      </c>
      <c r="CD387" s="81">
        <f>'TAŞINIR İŞ. F.'!AI257</f>
        <v>0</v>
      </c>
      <c r="CE387" s="81" t="str">
        <f>'TAŞINIR İŞ. F.'!AJ257</f>
        <v/>
      </c>
    </row>
    <row r="388" spans="75:83">
      <c r="BW388" s="81">
        <f>'TAŞINIR İŞ. F.'!AB258</f>
        <v>0</v>
      </c>
      <c r="BX388" s="81">
        <f>'TAŞINIR İŞ. F.'!AC258</f>
        <v>0</v>
      </c>
      <c r="BY388" s="81">
        <f>'TAŞINIR İŞ. F.'!AD258</f>
        <v>0</v>
      </c>
      <c r="BZ388" s="81">
        <f>'TAŞINIR İŞ. F.'!AE258</f>
        <v>0</v>
      </c>
      <c r="CA388" s="81">
        <f>'TAŞINIR İŞ. F.'!AF258</f>
        <v>0</v>
      </c>
      <c r="CB388" s="81">
        <f>'TAŞINIR İŞ. F.'!AG258</f>
        <v>0</v>
      </c>
      <c r="CC388" s="81">
        <f>'TAŞINIR İŞ. F.'!AH258</f>
        <v>0</v>
      </c>
      <c r="CD388" s="81">
        <f>'TAŞINIR İŞ. F.'!AI258</f>
        <v>0</v>
      </c>
      <c r="CE388" s="81" t="str">
        <f>'TAŞINIR İŞ. F.'!AJ258</f>
        <v/>
      </c>
    </row>
    <row r="389" spans="75:83">
      <c r="BW389" s="81">
        <f>'TAŞINIR İŞ. F.'!AB259</f>
        <v>0</v>
      </c>
      <c r="BX389" s="81">
        <f>'TAŞINIR İŞ. F.'!AC259</f>
        <v>0</v>
      </c>
      <c r="BY389" s="81">
        <f>'TAŞINIR İŞ. F.'!AD259</f>
        <v>0</v>
      </c>
      <c r="BZ389" s="81">
        <f>'TAŞINIR İŞ. F.'!AE259</f>
        <v>0</v>
      </c>
      <c r="CA389" s="81">
        <f>'TAŞINIR İŞ. F.'!AF259</f>
        <v>0</v>
      </c>
      <c r="CB389" s="81">
        <f>'TAŞINIR İŞ. F.'!AG259</f>
        <v>0</v>
      </c>
      <c r="CC389" s="81">
        <f>'TAŞINIR İŞ. F.'!AH259</f>
        <v>0</v>
      </c>
      <c r="CD389" s="81">
        <f>'TAŞINIR İŞ. F.'!AI259</f>
        <v>0</v>
      </c>
      <c r="CE389" s="81" t="str">
        <f>'TAŞINIR İŞ. F.'!AJ259</f>
        <v/>
      </c>
    </row>
    <row r="390" spans="75:83">
      <c r="BW390" s="81">
        <f>'TAŞINIR İŞ. F.'!AB260</f>
        <v>0</v>
      </c>
      <c r="BX390" s="81">
        <f>'TAŞINIR İŞ. F.'!AC260</f>
        <v>0</v>
      </c>
      <c r="BY390" s="81">
        <f>'TAŞINIR İŞ. F.'!AD260</f>
        <v>0</v>
      </c>
      <c r="BZ390" s="81">
        <f>'TAŞINIR İŞ. F.'!AE260</f>
        <v>0</v>
      </c>
      <c r="CA390" s="81">
        <f>'TAŞINIR İŞ. F.'!AF260</f>
        <v>0</v>
      </c>
      <c r="CB390" s="81" t="str">
        <f>'TAŞINIR İŞ. F.'!AG260</f>
        <v>KDV DAHİL 
GENEL TOPLAM</v>
      </c>
      <c r="CC390" s="81">
        <f>'TAŞINIR İŞ. F.'!AH260</f>
        <v>0</v>
      </c>
      <c r="CD390" s="81">
        <f>'TAŞINIR İŞ. F.'!AI260</f>
        <v>0</v>
      </c>
      <c r="CE390" s="81">
        <f>'TAŞINIR İŞ. F.'!AJ260</f>
        <v>0</v>
      </c>
    </row>
    <row r="391" spans="75:83">
      <c r="BW391" s="81" t="str">
        <f>'TAŞINIR İŞ. F.'!AB261</f>
        <v xml:space="preserve">                                            </v>
      </c>
      <c r="BX391" s="81">
        <f>'TAŞINIR İŞ. F.'!AC261</f>
        <v>0</v>
      </c>
      <c r="BY391" s="81">
        <f>'TAŞINIR İŞ. F.'!AD261</f>
        <v>0</v>
      </c>
      <c r="BZ391" s="81">
        <f>'TAŞINIR İŞ. F.'!AE261</f>
        <v>0</v>
      </c>
      <c r="CA391" s="81">
        <f>'TAŞINIR İŞ. F.'!AF261</f>
        <v>0</v>
      </c>
      <c r="CB391" s="81">
        <f>'TAŞINIR İŞ. F.'!AG261</f>
        <v>0</v>
      </c>
      <c r="CC391" s="81">
        <f>'TAŞINIR İŞ. F.'!AH261</f>
        <v>0</v>
      </c>
      <c r="CD391" s="81">
        <f>'TAŞINIR İŞ. F.'!AI261</f>
        <v>0</v>
      </c>
      <c r="CE391" s="81">
        <f>'TAŞINIR İŞ. F.'!AJ261</f>
        <v>0</v>
      </c>
    </row>
    <row r="392" spans="75:83">
      <c r="BW392" s="81">
        <f>'TAŞINIR İŞ. F.'!AB262</f>
        <v>0</v>
      </c>
      <c r="BX392" s="81">
        <f>'TAŞINIR İŞ. F.'!AC262</f>
        <v>0</v>
      </c>
      <c r="BY392" s="81">
        <f>'TAŞINIR İŞ. F.'!AD262</f>
        <v>0</v>
      </c>
      <c r="BZ392" s="81">
        <f>'TAŞINIR İŞ. F.'!AE262</f>
        <v>0</v>
      </c>
      <c r="CA392" s="81">
        <f>'TAŞINIR İŞ. F.'!AF262</f>
        <v>0</v>
      </c>
      <c r="CB392" s="81">
        <f>'TAŞINIR İŞ. F.'!AG262</f>
        <v>0</v>
      </c>
      <c r="CC392" s="81">
        <f>'TAŞINIR İŞ. F.'!AH262</f>
        <v>0</v>
      </c>
      <c r="CD392" s="81">
        <f>'TAŞINIR İŞ. F.'!AI262</f>
        <v>0</v>
      </c>
      <c r="CE392" s="81">
        <f>'TAŞINIR İŞ. F.'!AJ262</f>
        <v>0</v>
      </c>
    </row>
  </sheetData>
  <sheetProtection password="CB70" sheet="1" objects="1" scenarios="1" formatCells="0"/>
  <customSheetViews>
    <customSheetView guid="{95D0C6C0-F15D-449A-B6BA-3466C2F1E3FF}" showGridLines="0" zeroValues="0" hiddenRows="1" hiddenColumns="1" showRuler="0">
      <selection activeCell="B110" sqref="B110:H113"/>
      <pageMargins left="0.59055118110236227" right="0.39370078740157483" top="0.59055118110236227" bottom="0.19685039370078741" header="0" footer="0"/>
      <printOptions horizontalCentered="1"/>
      <pageSetup paperSize="9" scale="90" orientation="portrait" blackAndWhite="1" r:id="rId1"/>
      <headerFooter alignWithMargins="0"/>
    </customSheetView>
  </customSheetViews>
  <mergeCells count="228">
    <mergeCell ref="B5:H5"/>
    <mergeCell ref="D96:E96"/>
    <mergeCell ref="F96:H96"/>
    <mergeCell ref="D16:E16"/>
    <mergeCell ref="F16:H16"/>
    <mergeCell ref="D17:E17"/>
    <mergeCell ref="B6:H6"/>
    <mergeCell ref="D100:E100"/>
    <mergeCell ref="D9:E9"/>
    <mergeCell ref="F9:H9"/>
    <mergeCell ref="D10:E10"/>
    <mergeCell ref="F10:H10"/>
    <mergeCell ref="D11:E11"/>
    <mergeCell ref="F11:H11"/>
    <mergeCell ref="D12:E12"/>
    <mergeCell ref="F98:H98"/>
    <mergeCell ref="D94:E94"/>
    <mergeCell ref="D18:E18"/>
    <mergeCell ref="F18:H18"/>
    <mergeCell ref="D7:E7"/>
    <mergeCell ref="D13:E13"/>
    <mergeCell ref="F13:H13"/>
    <mergeCell ref="D21:E21"/>
    <mergeCell ref="F21:H21"/>
    <mergeCell ref="F94:H94"/>
    <mergeCell ref="D95:E95"/>
    <mergeCell ref="F7:H7"/>
    <mergeCell ref="F8:H8"/>
    <mergeCell ref="F100:H100"/>
    <mergeCell ref="F101:H101"/>
    <mergeCell ref="F12:H12"/>
    <mergeCell ref="D14:E14"/>
    <mergeCell ref="F14:H14"/>
    <mergeCell ref="D15:E15"/>
    <mergeCell ref="F15:H15"/>
    <mergeCell ref="D8:E8"/>
    <mergeCell ref="F17:H17"/>
    <mergeCell ref="F24:H24"/>
    <mergeCell ref="F19:H19"/>
    <mergeCell ref="D26:E26"/>
    <mergeCell ref="F26:H26"/>
    <mergeCell ref="D27:E27"/>
    <mergeCell ref="F27:H27"/>
    <mergeCell ref="D28:E28"/>
    <mergeCell ref="F28:H28"/>
    <mergeCell ref="D20:E20"/>
    <mergeCell ref="F20:H20"/>
    <mergeCell ref="D25:E25"/>
    <mergeCell ref="B110:H113"/>
    <mergeCell ref="A127:H171"/>
    <mergeCell ref="D108:E108"/>
    <mergeCell ref="D99:E99"/>
    <mergeCell ref="F99:H99"/>
    <mergeCell ref="D97:E97"/>
    <mergeCell ref="F97:H97"/>
    <mergeCell ref="D98:E98"/>
    <mergeCell ref="D105:E105"/>
    <mergeCell ref="D106:E106"/>
    <mergeCell ref="F106:H106"/>
    <mergeCell ref="F121:H121"/>
    <mergeCell ref="F117:H117"/>
    <mergeCell ref="B124:H124"/>
    <mergeCell ref="F107:H107"/>
    <mergeCell ref="F103:H103"/>
    <mergeCell ref="F104:H104"/>
    <mergeCell ref="F105:H105"/>
    <mergeCell ref="D104:E104"/>
    <mergeCell ref="D107:E107"/>
    <mergeCell ref="F102:H102"/>
    <mergeCell ref="B2:H2"/>
    <mergeCell ref="B3:H3"/>
    <mergeCell ref="B4:H4"/>
    <mergeCell ref="D120:E120"/>
    <mergeCell ref="D121:E121"/>
    <mergeCell ref="F118:H118"/>
    <mergeCell ref="F119:H119"/>
    <mergeCell ref="B120:C120"/>
    <mergeCell ref="F120:H120"/>
    <mergeCell ref="D114:E114"/>
    <mergeCell ref="B118:C118"/>
    <mergeCell ref="B117:C117"/>
    <mergeCell ref="D117:E117"/>
    <mergeCell ref="D118:E118"/>
    <mergeCell ref="D119:E119"/>
    <mergeCell ref="B119:C119"/>
    <mergeCell ref="D103:E103"/>
    <mergeCell ref="D101:E101"/>
    <mergeCell ref="D102:E102"/>
    <mergeCell ref="B115:H115"/>
    <mergeCell ref="D109:E109"/>
    <mergeCell ref="F95:H95"/>
    <mergeCell ref="D19:E19"/>
    <mergeCell ref="D24:E24"/>
    <mergeCell ref="F25:H25"/>
    <mergeCell ref="D22:E22"/>
    <mergeCell ref="F22:H22"/>
    <mergeCell ref="D23:E23"/>
    <mergeCell ref="F23:H23"/>
    <mergeCell ref="D32:E32"/>
    <mergeCell ref="F32:H32"/>
    <mergeCell ref="D33:E33"/>
    <mergeCell ref="F33:H33"/>
    <mergeCell ref="D34:E34"/>
    <mergeCell ref="F34:H34"/>
    <mergeCell ref="D29:E29"/>
    <mergeCell ref="F29:H29"/>
    <mergeCell ref="D30:E30"/>
    <mergeCell ref="F30:H30"/>
    <mergeCell ref="D31:E31"/>
    <mergeCell ref="F31:H31"/>
    <mergeCell ref="D38:E38"/>
    <mergeCell ref="F38:H38"/>
    <mergeCell ref="D39:E39"/>
    <mergeCell ref="F39:H39"/>
    <mergeCell ref="D40:E40"/>
    <mergeCell ref="F40:H40"/>
    <mergeCell ref="D35:E35"/>
    <mergeCell ref="F35:H35"/>
    <mergeCell ref="D36:E36"/>
    <mergeCell ref="F36:H36"/>
    <mergeCell ref="D37:E37"/>
    <mergeCell ref="F37:H37"/>
    <mergeCell ref="D44:E44"/>
    <mergeCell ref="F44:H44"/>
    <mergeCell ref="D45:E45"/>
    <mergeCell ref="F45:H45"/>
    <mergeCell ref="D46:E46"/>
    <mergeCell ref="F46:H46"/>
    <mergeCell ref="D41:E41"/>
    <mergeCell ref="F41:H41"/>
    <mergeCell ref="D42:E42"/>
    <mergeCell ref="F42:H42"/>
    <mergeCell ref="D43:E43"/>
    <mergeCell ref="F43:H43"/>
    <mergeCell ref="D50:E50"/>
    <mergeCell ref="F50:H50"/>
    <mergeCell ref="D51:E51"/>
    <mergeCell ref="F51:H51"/>
    <mergeCell ref="D52:E52"/>
    <mergeCell ref="F52:H52"/>
    <mergeCell ref="D47:E47"/>
    <mergeCell ref="F47:H47"/>
    <mergeCell ref="D48:E48"/>
    <mergeCell ref="F48:H48"/>
    <mergeCell ref="D49:E49"/>
    <mergeCell ref="F49:H49"/>
    <mergeCell ref="D56:E56"/>
    <mergeCell ref="F56:H56"/>
    <mergeCell ref="D57:E57"/>
    <mergeCell ref="F57:H57"/>
    <mergeCell ref="D58:E58"/>
    <mergeCell ref="F58:H58"/>
    <mergeCell ref="D53:E53"/>
    <mergeCell ref="F53:H53"/>
    <mergeCell ref="D54:E54"/>
    <mergeCell ref="F54:H54"/>
    <mergeCell ref="D55:E55"/>
    <mergeCell ref="F55:H55"/>
    <mergeCell ref="D62:E62"/>
    <mergeCell ref="F62:H62"/>
    <mergeCell ref="D63:E63"/>
    <mergeCell ref="F63:H63"/>
    <mergeCell ref="D64:E64"/>
    <mergeCell ref="F64:H64"/>
    <mergeCell ref="D59:E59"/>
    <mergeCell ref="F59:H59"/>
    <mergeCell ref="D60:E60"/>
    <mergeCell ref="F60:H60"/>
    <mergeCell ref="D61:E61"/>
    <mergeCell ref="F61:H61"/>
    <mergeCell ref="D68:E68"/>
    <mergeCell ref="F68:H68"/>
    <mergeCell ref="D69:E69"/>
    <mergeCell ref="F69:H69"/>
    <mergeCell ref="D70:E70"/>
    <mergeCell ref="F70:H70"/>
    <mergeCell ref="D65:E65"/>
    <mergeCell ref="F65:H65"/>
    <mergeCell ref="D66:E66"/>
    <mergeCell ref="F66:H66"/>
    <mergeCell ref="D67:E67"/>
    <mergeCell ref="F67:H67"/>
    <mergeCell ref="D74:E74"/>
    <mergeCell ref="F74:H74"/>
    <mergeCell ref="D75:E75"/>
    <mergeCell ref="F75:H75"/>
    <mergeCell ref="D76:E76"/>
    <mergeCell ref="F76:H76"/>
    <mergeCell ref="D71:E71"/>
    <mergeCell ref="F71:H71"/>
    <mergeCell ref="D72:E72"/>
    <mergeCell ref="F72:H72"/>
    <mergeCell ref="D73:E73"/>
    <mergeCell ref="F73:H73"/>
    <mergeCell ref="D80:E80"/>
    <mergeCell ref="F80:H80"/>
    <mergeCell ref="D81:E81"/>
    <mergeCell ref="F81:H81"/>
    <mergeCell ref="D82:E82"/>
    <mergeCell ref="F82:H82"/>
    <mergeCell ref="D77:E77"/>
    <mergeCell ref="F77:H77"/>
    <mergeCell ref="D78:E78"/>
    <mergeCell ref="F78:H78"/>
    <mergeCell ref="D79:E79"/>
    <mergeCell ref="F79:H79"/>
    <mergeCell ref="D86:E86"/>
    <mergeCell ref="F86:H86"/>
    <mergeCell ref="D87:E87"/>
    <mergeCell ref="F87:H87"/>
    <mergeCell ref="D88:E88"/>
    <mergeCell ref="F88:H88"/>
    <mergeCell ref="D83:E83"/>
    <mergeCell ref="F83:H83"/>
    <mergeCell ref="D84:E84"/>
    <mergeCell ref="F84:H84"/>
    <mergeCell ref="D85:E85"/>
    <mergeCell ref="F85:H85"/>
    <mergeCell ref="D92:E92"/>
    <mergeCell ref="F92:H92"/>
    <mergeCell ref="D93:E93"/>
    <mergeCell ref="F93:H93"/>
    <mergeCell ref="D89:E89"/>
    <mergeCell ref="F89:H89"/>
    <mergeCell ref="D90:E90"/>
    <mergeCell ref="F90:H90"/>
    <mergeCell ref="D91:E91"/>
    <mergeCell ref="F91:H91"/>
  </mergeCells>
  <phoneticPr fontId="0" type="noConversion"/>
  <printOptions horizontalCentered="1"/>
  <pageMargins left="0.59055118110236227" right="0.39370078740157483" top="0.59055118110236227" bottom="0.19685039370078741" header="0" footer="0"/>
  <pageSetup paperSize="9" scale="90" orientation="portrait" blackAndWhite="1" horizontalDpi="4294967293" r:id="rId2"/>
  <headerFooter alignWithMargins="0"/>
  <drawing r:id="rId3"/>
  <legacyDrawing r:id="rId4"/>
</worksheet>
</file>

<file path=xl/worksheets/sheet11.xml><?xml version="1.0" encoding="utf-8"?>
<worksheet xmlns="http://schemas.openxmlformats.org/spreadsheetml/2006/main" xmlns:r="http://schemas.openxmlformats.org/officeDocument/2006/relationships">
  <sheetPr codeName="Sayfa11" enableFormatConditionsCalculation="0">
    <tabColor indexed="34"/>
    <pageSetUpPr fitToPage="1"/>
  </sheetPr>
  <dimension ref="A1:IV288"/>
  <sheetViews>
    <sheetView showZeros="0" zoomScale="102" zoomScaleNormal="102" zoomScaleSheetLayoutView="102" workbookViewId="0">
      <selection activeCell="M25" sqref="M25"/>
    </sheetView>
  </sheetViews>
  <sheetFormatPr defaultColWidth="59.44140625" defaultRowHeight="4.2" zeroHeight="1"/>
  <cols>
    <col min="1" max="1" width="0.88671875" style="969" customWidth="1"/>
    <col min="2" max="2" width="8.109375" style="627" customWidth="1"/>
    <col min="3" max="3" width="4" style="627" customWidth="1"/>
    <col min="4" max="7" width="3.109375" style="627" customWidth="1"/>
    <col min="8" max="8" width="11.88671875" style="627" customWidth="1"/>
    <col min="9" max="9" width="11.33203125" style="627" customWidth="1"/>
    <col min="10" max="10" width="22.109375" style="627" customWidth="1"/>
    <col min="11" max="11" width="10.44140625" style="627" customWidth="1"/>
    <col min="12" max="12" width="11.109375" style="627" customWidth="1"/>
    <col min="13" max="13" width="10.88671875" style="627" customWidth="1"/>
    <col min="14" max="14" width="6.33203125" style="627" customWidth="1"/>
    <col min="15" max="15" width="10.33203125" style="627" customWidth="1"/>
    <col min="16" max="16" width="0.5546875" style="627" customWidth="1"/>
    <col min="17" max="17" width="2.5546875" style="969" customWidth="1"/>
    <col min="18" max="18" width="4.33203125" style="1042" hidden="1" customWidth="1"/>
    <col min="19" max="20" width="0" style="1042" hidden="1" customWidth="1"/>
    <col min="21" max="21" width="0" style="1076" hidden="1" customWidth="1"/>
    <col min="22" max="26" width="0" style="1042" hidden="1" customWidth="1"/>
    <col min="27" max="27" width="5.33203125" style="1043" hidden="1" customWidth="1"/>
    <col min="28" max="28" width="5.44140625" style="1043" hidden="1" customWidth="1"/>
    <col min="29" max="29" width="35.88671875" style="1043" hidden="1" customWidth="1"/>
    <col min="30" max="30" width="13.44140625" style="1043" hidden="1" customWidth="1"/>
    <col min="31" max="31" width="18.33203125" style="1043" hidden="1" customWidth="1"/>
    <col min="32" max="32" width="13.88671875" style="1043" hidden="1" customWidth="1"/>
    <col min="33" max="33" width="4" style="1043" hidden="1" customWidth="1"/>
    <col min="34" max="34" width="7.44140625" style="1043" hidden="1" customWidth="1"/>
    <col min="35" max="35" width="6.5546875" style="1043" hidden="1" customWidth="1"/>
    <col min="36" max="36" width="20.109375" style="1043" hidden="1" customWidth="1"/>
    <col min="37" max="37" width="3.109375" style="1042" hidden="1" customWidth="1"/>
    <col min="38" max="40" width="4.6640625" style="1042" hidden="1" customWidth="1"/>
    <col min="41" max="41" width="0" style="1042" hidden="1" customWidth="1"/>
    <col min="42" max="42" width="13" style="1042" hidden="1" customWidth="1"/>
    <col min="43" max="43" width="12.109375" style="1042" hidden="1" customWidth="1"/>
    <col min="44" max="44" width="15.33203125" style="1042" hidden="1" customWidth="1"/>
    <col min="45" max="45" width="12" style="1042" hidden="1" customWidth="1"/>
    <col min="46" max="46" width="15.33203125" style="1042" hidden="1" customWidth="1"/>
    <col min="47" max="47" width="12.5546875" style="1042" hidden="1" customWidth="1"/>
    <col min="48" max="48" width="10.6640625" style="1042" hidden="1" customWidth="1"/>
    <col min="49" max="49" width="12.33203125" style="1042" hidden="1" customWidth="1"/>
    <col min="50" max="50" width="15.44140625" style="1042" hidden="1" customWidth="1"/>
    <col min="51" max="51" width="12.44140625" style="1042" hidden="1" customWidth="1"/>
    <col min="52" max="52" width="13.6640625" style="1042" hidden="1" customWidth="1"/>
    <col min="53" max="53" width="13" style="1042" hidden="1" customWidth="1"/>
    <col min="54" max="222" width="0" style="1042" hidden="1" customWidth="1"/>
    <col min="223" max="249" width="0" style="611" hidden="1" customWidth="1"/>
    <col min="250" max="250" width="7.5546875" style="611" hidden="1" customWidth="1"/>
    <col min="251" max="255" width="9.109375" style="611" hidden="1" customWidth="1"/>
    <col min="256" max="16384" width="59.44140625" style="611"/>
  </cols>
  <sheetData>
    <row r="1" spans="1:256" ht="4.5" customHeight="1">
      <c r="A1" s="2185" t="s">
        <v>779</v>
      </c>
      <c r="B1" s="203"/>
      <c r="C1" s="203"/>
      <c r="D1" s="203"/>
      <c r="E1" s="203"/>
      <c r="F1" s="203"/>
      <c r="G1" s="203"/>
      <c r="H1" s="204"/>
      <c r="I1" s="204"/>
      <c r="J1" s="204"/>
      <c r="K1" s="204"/>
      <c r="L1" s="204"/>
      <c r="M1" s="204"/>
      <c r="N1" s="204"/>
      <c r="O1" s="204"/>
      <c r="P1" s="205"/>
      <c r="Q1" s="1140">
        <v>8</v>
      </c>
      <c r="IV1" s="1109"/>
    </row>
    <row r="2" spans="1:256" ht="2.25" customHeight="1">
      <c r="A2" s="2185"/>
      <c r="B2" s="206"/>
      <c r="C2" s="206"/>
      <c r="D2" s="206"/>
      <c r="E2" s="206"/>
      <c r="F2" s="206"/>
      <c r="G2" s="206"/>
      <c r="H2" s="205"/>
      <c r="I2" s="205"/>
      <c r="J2" s="205"/>
      <c r="K2" s="205"/>
      <c r="L2" s="205"/>
      <c r="M2" s="205"/>
      <c r="N2" s="205"/>
      <c r="O2" s="205"/>
      <c r="P2" s="205"/>
      <c r="Q2" s="1140">
        <v>9</v>
      </c>
      <c r="IV2" s="1109"/>
    </row>
    <row r="3" spans="1:256" ht="13.8">
      <c r="A3" s="2185"/>
      <c r="B3" s="2188" t="s">
        <v>136</v>
      </c>
      <c r="C3" s="2188"/>
      <c r="D3" s="2188"/>
      <c r="E3" s="2188"/>
      <c r="F3" s="2188"/>
      <c r="G3" s="2188"/>
      <c r="H3" s="1110" t="str">
        <f>'VERİ GİRİŞİ'!K11</f>
        <v>…../…../2023</v>
      </c>
      <c r="I3" s="2189" t="s">
        <v>137</v>
      </c>
      <c r="J3" s="2190"/>
      <c r="K3" s="2190"/>
      <c r="L3" s="2191"/>
      <c r="M3" s="207" t="s">
        <v>138</v>
      </c>
      <c r="N3" s="2192" t="str">
        <f>'VERİ GİRİŞİ'!K12</f>
        <v>…../…../2023</v>
      </c>
      <c r="O3" s="2193"/>
      <c r="P3" s="2193"/>
      <c r="Q3" s="1140"/>
      <c r="IV3" s="1109"/>
    </row>
    <row r="4" spans="1:256" ht="13.8">
      <c r="A4" s="2185"/>
      <c r="B4" s="2154" t="s">
        <v>559</v>
      </c>
      <c r="C4" s="2155"/>
      <c r="D4" s="2155"/>
      <c r="E4" s="2155"/>
      <c r="F4" s="2155"/>
      <c r="G4" s="2155"/>
      <c r="H4" s="2155"/>
      <c r="I4" s="2155"/>
      <c r="J4" s="2156"/>
      <c r="K4" s="2161" t="s">
        <v>139</v>
      </c>
      <c r="L4" s="2162"/>
      <c r="M4" s="2163"/>
      <c r="N4" s="208" t="s">
        <v>140</v>
      </c>
      <c r="O4" s="2194"/>
      <c r="P4" s="2160"/>
      <c r="Q4" s="1140"/>
      <c r="IV4" s="1109"/>
    </row>
    <row r="5" spans="1:256" ht="13.8">
      <c r="A5" s="2185"/>
      <c r="B5" s="2154" t="s">
        <v>560</v>
      </c>
      <c r="C5" s="2155"/>
      <c r="D5" s="2155"/>
      <c r="E5" s="2155"/>
      <c r="F5" s="2155"/>
      <c r="G5" s="2155"/>
      <c r="H5" s="2155"/>
      <c r="I5" s="2155"/>
      <c r="J5" s="2156"/>
      <c r="K5" s="2157" t="str">
        <f>'VERİ GİRİŞİ'!H21</f>
        <v>ZELİHA SEYMEN İLKOKULU</v>
      </c>
      <c r="L5" s="2158"/>
      <c r="M5" s="2159"/>
      <c r="N5" s="208" t="s">
        <v>140</v>
      </c>
      <c r="O5" s="2160"/>
      <c r="P5" s="2160"/>
      <c r="Q5" s="1140"/>
      <c r="IV5" s="1109"/>
    </row>
    <row r="6" spans="1:256" ht="13.8">
      <c r="A6" s="2185"/>
      <c r="B6" s="2154" t="s">
        <v>141</v>
      </c>
      <c r="C6" s="2155"/>
      <c r="D6" s="2155"/>
      <c r="E6" s="2155"/>
      <c r="F6" s="2155"/>
      <c r="G6" s="2155"/>
      <c r="H6" s="2155"/>
      <c r="I6" s="2155"/>
      <c r="J6" s="2156"/>
      <c r="K6" s="2161"/>
      <c r="L6" s="2162"/>
      <c r="M6" s="2163"/>
      <c r="N6" s="208" t="s">
        <v>140</v>
      </c>
      <c r="O6" s="2160"/>
      <c r="P6" s="2160"/>
      <c r="Q6" s="1140"/>
      <c r="IV6" s="1109"/>
    </row>
    <row r="7" spans="1:256" ht="13.8">
      <c r="A7" s="968"/>
      <c r="B7" s="2141" t="s">
        <v>561</v>
      </c>
      <c r="C7" s="2142"/>
      <c r="D7" s="2142"/>
      <c r="E7" s="2142"/>
      <c r="F7" s="2142"/>
      <c r="G7" s="2142"/>
      <c r="H7" s="2142"/>
      <c r="I7" s="2142"/>
      <c r="J7" s="2143"/>
      <c r="K7" s="2195" t="str">
        <f>'ÖDEME EMRİ'!D4</f>
        <v>ÇARŞIBAŞI MALMÜDÜRLÜĞÜ</v>
      </c>
      <c r="L7" s="2158"/>
      <c r="M7" s="2159"/>
      <c r="N7" s="208" t="s">
        <v>140</v>
      </c>
      <c r="O7" s="2194"/>
      <c r="P7" s="2160"/>
      <c r="Q7" s="1139"/>
      <c r="IV7" s="1109"/>
    </row>
    <row r="8" spans="1:256" ht="9" customHeight="1">
      <c r="A8" s="968"/>
      <c r="B8" s="209"/>
      <c r="C8" s="209"/>
      <c r="D8" s="209"/>
      <c r="E8" s="209"/>
      <c r="F8" s="209"/>
      <c r="G8" s="209"/>
      <c r="H8" s="209"/>
      <c r="I8" s="209"/>
      <c r="J8" s="209"/>
      <c r="K8" s="205"/>
      <c r="L8" s="205"/>
      <c r="M8" s="205"/>
      <c r="N8" s="205"/>
      <c r="O8" s="205"/>
      <c r="P8" s="205"/>
      <c r="Q8" s="1089"/>
      <c r="IV8" s="1109"/>
    </row>
    <row r="9" spans="1:256" ht="13.8">
      <c r="A9" s="968"/>
      <c r="B9" s="2150" t="s">
        <v>562</v>
      </c>
      <c r="C9" s="2151"/>
      <c r="D9" s="2151"/>
      <c r="E9" s="2151"/>
      <c r="F9" s="2151"/>
      <c r="G9" s="2151"/>
      <c r="H9" s="2151"/>
      <c r="I9" s="2151"/>
      <c r="J9" s="2152"/>
      <c r="K9" s="2144" t="s">
        <v>142</v>
      </c>
      <c r="L9" s="2145"/>
      <c r="M9" s="210"/>
      <c r="N9" s="2153"/>
      <c r="O9" s="2153"/>
      <c r="P9" s="2147"/>
      <c r="Q9" s="1089"/>
      <c r="IV9" s="1109"/>
    </row>
    <row r="10" spans="1:256" ht="13.8">
      <c r="A10" s="968"/>
      <c r="B10" s="2141" t="s">
        <v>563</v>
      </c>
      <c r="C10" s="2142"/>
      <c r="D10" s="2142"/>
      <c r="E10" s="2142"/>
      <c r="F10" s="2142"/>
      <c r="G10" s="2142"/>
      <c r="H10" s="2142"/>
      <c r="I10" s="2142"/>
      <c r="J10" s="2143"/>
      <c r="K10" s="2144" t="s">
        <v>143</v>
      </c>
      <c r="L10" s="2145"/>
      <c r="M10" s="210"/>
      <c r="N10" s="2147"/>
      <c r="O10" s="2148"/>
      <c r="P10" s="2148"/>
      <c r="Q10" s="1089"/>
      <c r="IV10" s="1109"/>
    </row>
    <row r="11" spans="1:256" ht="13.8">
      <c r="A11" s="968"/>
      <c r="B11" s="2149" t="s">
        <v>564</v>
      </c>
      <c r="C11" s="2149"/>
      <c r="D11" s="2149"/>
      <c r="E11" s="2149"/>
      <c r="F11" s="2149"/>
      <c r="G11" s="2149"/>
      <c r="H11" s="2149"/>
      <c r="I11" s="2149" t="s">
        <v>565</v>
      </c>
      <c r="J11" s="2149"/>
      <c r="K11" s="2177" t="s">
        <v>566</v>
      </c>
      <c r="L11" s="2178"/>
      <c r="M11" s="2179"/>
      <c r="N11" s="2138" t="s">
        <v>567</v>
      </c>
      <c r="O11" s="2139"/>
      <c r="P11" s="2140"/>
      <c r="Q11" s="1089"/>
      <c r="IV11" s="1109"/>
    </row>
    <row r="12" spans="1:256" ht="13.8">
      <c r="A12" s="968"/>
      <c r="B12" s="2180" t="s">
        <v>144</v>
      </c>
      <c r="C12" s="2180"/>
      <c r="D12" s="2180"/>
      <c r="E12" s="2180"/>
      <c r="F12" s="2180"/>
      <c r="G12" s="2180"/>
      <c r="H12" s="2180"/>
      <c r="I12" s="2180"/>
      <c r="J12" s="2180"/>
      <c r="K12" s="2144"/>
      <c r="L12" s="2145"/>
      <c r="M12" s="2146"/>
      <c r="N12" s="2144"/>
      <c r="O12" s="2145"/>
      <c r="P12" s="2146"/>
      <c r="Q12" s="1089"/>
      <c r="IV12" s="1109"/>
    </row>
    <row r="13" spans="1:256" ht="8.25" customHeight="1">
      <c r="A13" s="968"/>
      <c r="B13" s="205"/>
      <c r="C13" s="205"/>
      <c r="D13" s="205"/>
      <c r="E13" s="205"/>
      <c r="F13" s="205"/>
      <c r="G13" s="205"/>
      <c r="H13" s="205"/>
      <c r="I13" s="205"/>
      <c r="J13" s="205"/>
      <c r="K13" s="205"/>
      <c r="L13" s="205"/>
      <c r="M13" s="205"/>
      <c r="N13" s="205"/>
      <c r="O13" s="205"/>
      <c r="P13" s="205"/>
      <c r="Q13" s="1089"/>
      <c r="IV13" s="1109"/>
    </row>
    <row r="14" spans="1:256" ht="18" customHeight="1">
      <c r="A14" s="968"/>
      <c r="B14" s="2126" t="s">
        <v>145</v>
      </c>
      <c r="C14" s="2127"/>
      <c r="D14" s="2127"/>
      <c r="E14" s="2127"/>
      <c r="F14" s="2127"/>
      <c r="G14" s="2127"/>
      <c r="H14" s="2127"/>
      <c r="I14" s="2127"/>
      <c r="J14" s="2127"/>
      <c r="K14" s="2127"/>
      <c r="L14" s="2127"/>
      <c r="M14" s="2127"/>
      <c r="N14" s="2127"/>
      <c r="O14" s="2127"/>
      <c r="P14" s="2128"/>
      <c r="Q14" s="1089"/>
      <c r="IV14" s="1109"/>
    </row>
    <row r="15" spans="1:256" ht="13.8">
      <c r="A15" s="968"/>
      <c r="B15" s="2141" t="s">
        <v>568</v>
      </c>
      <c r="C15" s="2142"/>
      <c r="D15" s="2142"/>
      <c r="E15" s="2142"/>
      <c r="F15" s="2142"/>
      <c r="G15" s="2142"/>
      <c r="H15" s="2142"/>
      <c r="I15" s="2142"/>
      <c r="J15" s="211"/>
      <c r="K15" s="2144"/>
      <c r="L15" s="2145"/>
      <c r="M15" s="2146"/>
      <c r="N15" s="212" t="s">
        <v>146</v>
      </c>
      <c r="O15" s="2144"/>
      <c r="P15" s="2146"/>
      <c r="Q15" s="1089"/>
      <c r="IV15" s="1109"/>
    </row>
    <row r="16" spans="1:256" ht="13.8">
      <c r="A16" s="968"/>
      <c r="B16" s="2141" t="s">
        <v>569</v>
      </c>
      <c r="C16" s="2142"/>
      <c r="D16" s="2142"/>
      <c r="E16" s="2142"/>
      <c r="F16" s="2142"/>
      <c r="G16" s="2142"/>
      <c r="H16" s="2142"/>
      <c r="I16" s="2142"/>
      <c r="J16" s="2143"/>
      <c r="K16" s="2144"/>
      <c r="L16" s="2145"/>
      <c r="M16" s="2146"/>
      <c r="N16" s="212" t="s">
        <v>146</v>
      </c>
      <c r="O16" s="2144"/>
      <c r="P16" s="2146"/>
      <c r="Q16" s="1089"/>
      <c r="IV16" s="1109"/>
    </row>
    <row r="17" spans="1:256" ht="13.8">
      <c r="A17" s="968"/>
      <c r="B17" s="2141" t="s">
        <v>570</v>
      </c>
      <c r="C17" s="2142"/>
      <c r="D17" s="2142"/>
      <c r="E17" s="2142"/>
      <c r="F17" s="2142"/>
      <c r="G17" s="2142"/>
      <c r="H17" s="2142"/>
      <c r="I17" s="213"/>
      <c r="J17" s="211"/>
      <c r="K17" s="2144"/>
      <c r="L17" s="2145"/>
      <c r="M17" s="2146"/>
      <c r="N17" s="212" t="s">
        <v>146</v>
      </c>
      <c r="O17" s="2144"/>
      <c r="P17" s="2146"/>
      <c r="Q17" s="1089"/>
      <c r="IV17" s="1109"/>
    </row>
    <row r="18" spans="1:256" ht="7.5" customHeight="1">
      <c r="A18" s="968"/>
      <c r="B18" s="205"/>
      <c r="C18" s="205"/>
      <c r="D18" s="205"/>
      <c r="E18" s="205"/>
      <c r="F18" s="205"/>
      <c r="G18" s="205"/>
      <c r="H18" s="205"/>
      <c r="I18" s="205"/>
      <c r="J18" s="205"/>
      <c r="K18" s="205"/>
      <c r="L18" s="205"/>
      <c r="M18" s="205"/>
      <c r="N18" s="205"/>
      <c r="O18" s="205"/>
      <c r="P18" s="205"/>
      <c r="Q18" s="1089"/>
      <c r="IV18" s="1109"/>
    </row>
    <row r="19" spans="1:256" ht="13.8">
      <c r="A19" s="968"/>
      <c r="B19" s="2126" t="s">
        <v>147</v>
      </c>
      <c r="C19" s="2127"/>
      <c r="D19" s="2127"/>
      <c r="E19" s="2127"/>
      <c r="F19" s="2127"/>
      <c r="G19" s="2127"/>
      <c r="H19" s="2127"/>
      <c r="I19" s="2127"/>
      <c r="J19" s="2127"/>
      <c r="K19" s="2127"/>
      <c r="L19" s="2127"/>
      <c r="M19" s="2127"/>
      <c r="N19" s="2127"/>
      <c r="O19" s="2127"/>
      <c r="P19" s="2128"/>
      <c r="Q19" s="1089"/>
      <c r="IV19" s="1109"/>
    </row>
    <row r="20" spans="1:256" ht="11.25" customHeight="1">
      <c r="A20" s="968"/>
      <c r="B20" s="2050" t="s">
        <v>792</v>
      </c>
      <c r="C20" s="2138" t="s">
        <v>804</v>
      </c>
      <c r="D20" s="2139"/>
      <c r="E20" s="2139"/>
      <c r="F20" s="2139"/>
      <c r="G20" s="2140"/>
      <c r="H20" s="2050" t="s">
        <v>805</v>
      </c>
      <c r="I20" s="2132" t="s">
        <v>149</v>
      </c>
      <c r="J20" s="2134"/>
      <c r="K20" s="2129" t="s">
        <v>801</v>
      </c>
      <c r="L20" s="2131" t="s">
        <v>3</v>
      </c>
      <c r="M20" s="2129" t="s">
        <v>802</v>
      </c>
      <c r="N20" s="2132" t="s">
        <v>150</v>
      </c>
      <c r="O20" s="2133"/>
      <c r="P20" s="2134"/>
      <c r="Q20" s="1089"/>
      <c r="IV20" s="1109"/>
    </row>
    <row r="21" spans="1:256" ht="33" customHeight="1">
      <c r="A21" s="968"/>
      <c r="B21" s="2051"/>
      <c r="C21" s="1092" t="s">
        <v>251</v>
      </c>
      <c r="D21" s="1091" t="s">
        <v>247</v>
      </c>
      <c r="E21" s="1091" t="s">
        <v>248</v>
      </c>
      <c r="F21" s="1091" t="s">
        <v>249</v>
      </c>
      <c r="G21" s="1091" t="s">
        <v>250</v>
      </c>
      <c r="H21" s="2051"/>
      <c r="I21" s="2135"/>
      <c r="J21" s="2137"/>
      <c r="K21" s="2130"/>
      <c r="L21" s="2130"/>
      <c r="M21" s="2130"/>
      <c r="N21" s="2135"/>
      <c r="O21" s="2136"/>
      <c r="P21" s="2137"/>
      <c r="Q21" s="1089"/>
      <c r="IV21" s="1109"/>
    </row>
    <row r="22" spans="1:256" ht="15" customHeight="1">
      <c r="A22" s="882" t="str">
        <f>IF(N22&gt;0,1,"")</f>
        <v/>
      </c>
      <c r="B22" s="1158"/>
      <c r="C22" s="1159"/>
      <c r="D22" s="1160"/>
      <c r="E22" s="1160"/>
      <c r="F22" s="1160"/>
      <c r="G22" s="1161"/>
      <c r="H22" s="1162"/>
      <c r="I22" s="2063"/>
      <c r="J22" s="2064"/>
      <c r="K22" s="1097"/>
      <c r="L22" s="1098"/>
      <c r="M22" s="1099"/>
      <c r="N22" s="2099"/>
      <c r="O22" s="2100"/>
      <c r="P22" s="1157"/>
      <c r="Q22" s="1089"/>
      <c r="U22" s="1077">
        <v>17</v>
      </c>
      <c r="IV22" s="1109"/>
    </row>
    <row r="23" spans="1:256" ht="15" customHeight="1">
      <c r="A23" s="882" t="str">
        <f t="shared" ref="A23:A86" si="0">IF(N23&gt;0,1,"")</f>
        <v/>
      </c>
      <c r="B23" s="1163"/>
      <c r="C23" s="1164"/>
      <c r="D23" s="1164"/>
      <c r="E23" s="1164"/>
      <c r="F23" s="1164"/>
      <c r="G23" s="1165"/>
      <c r="H23" s="1166"/>
      <c r="I23" s="2059"/>
      <c r="J23" s="2059"/>
      <c r="K23" s="2049"/>
      <c r="L23" s="2049"/>
      <c r="M23" s="1112"/>
      <c r="N23" s="2067"/>
      <c r="O23" s="2049"/>
      <c r="P23" s="1104"/>
      <c r="Q23" s="1089"/>
      <c r="U23" s="1077"/>
      <c r="IV23" s="1109"/>
    </row>
    <row r="24" spans="1:256" ht="15" customHeight="1">
      <c r="A24" s="882" t="str">
        <f t="shared" si="0"/>
        <v/>
      </c>
      <c r="B24" s="1158"/>
      <c r="C24" s="1159"/>
      <c r="D24" s="1160"/>
      <c r="E24" s="1160"/>
      <c r="F24" s="1160"/>
      <c r="G24" s="1161"/>
      <c r="H24" s="1162"/>
      <c r="I24" s="2063"/>
      <c r="J24" s="2064"/>
      <c r="K24" s="1097"/>
      <c r="L24" s="1098"/>
      <c r="M24" s="1099"/>
      <c r="N24" s="2099"/>
      <c r="O24" s="2100"/>
      <c r="P24" s="1157"/>
      <c r="Q24" s="1089"/>
      <c r="U24" s="1077">
        <v>13</v>
      </c>
      <c r="IV24" s="1109"/>
    </row>
    <row r="25" spans="1:256" ht="15" customHeight="1">
      <c r="A25" s="882" t="str">
        <f t="shared" si="0"/>
        <v/>
      </c>
      <c r="B25" s="1163"/>
      <c r="C25" s="1164"/>
      <c r="D25" s="1164"/>
      <c r="E25" s="1164"/>
      <c r="F25" s="1164"/>
      <c r="G25" s="1165"/>
      <c r="H25" s="1166"/>
      <c r="I25" s="2059"/>
      <c r="J25" s="2059"/>
      <c r="K25" s="2049"/>
      <c r="L25" s="2049"/>
      <c r="M25" s="1112"/>
      <c r="N25" s="2067"/>
      <c r="O25" s="2049"/>
      <c r="P25" s="1104"/>
      <c r="Q25" s="1089"/>
      <c r="U25" s="1077"/>
      <c r="IV25" s="1109"/>
    </row>
    <row r="26" spans="1:256" ht="15" customHeight="1">
      <c r="A26" s="882" t="str">
        <f t="shared" si="0"/>
        <v/>
      </c>
      <c r="B26" s="1158"/>
      <c r="C26" s="1159"/>
      <c r="D26" s="1160"/>
      <c r="E26" s="1160"/>
      <c r="F26" s="1160"/>
      <c r="G26" s="1161"/>
      <c r="H26" s="1162"/>
      <c r="I26" s="2063"/>
      <c r="J26" s="2064"/>
      <c r="K26" s="1097"/>
      <c r="L26" s="1098"/>
      <c r="M26" s="1099"/>
      <c r="N26" s="2099"/>
      <c r="O26" s="2100"/>
      <c r="P26" s="1157"/>
      <c r="Q26" s="1089"/>
      <c r="U26" s="1077">
        <v>23</v>
      </c>
      <c r="IV26" s="1109"/>
    </row>
    <row r="27" spans="1:256" ht="15" customHeight="1">
      <c r="A27" s="882" t="str">
        <f t="shared" si="0"/>
        <v/>
      </c>
      <c r="B27" s="1163"/>
      <c r="C27" s="1164"/>
      <c r="D27" s="1164"/>
      <c r="E27" s="1164"/>
      <c r="F27" s="1164"/>
      <c r="G27" s="1165"/>
      <c r="H27" s="1166"/>
      <c r="I27" s="2059"/>
      <c r="J27" s="2059"/>
      <c r="K27" s="2049"/>
      <c r="L27" s="2049"/>
      <c r="M27" s="1112"/>
      <c r="N27" s="2067"/>
      <c r="O27" s="2049"/>
      <c r="P27" s="1104"/>
      <c r="Q27" s="1089"/>
      <c r="U27" s="1077"/>
      <c r="IV27" s="1109"/>
    </row>
    <row r="28" spans="1:256" ht="15" customHeight="1">
      <c r="A28" s="882" t="str">
        <f t="shared" si="0"/>
        <v/>
      </c>
      <c r="B28" s="1158"/>
      <c r="C28" s="1159"/>
      <c r="D28" s="1160"/>
      <c r="E28" s="1160"/>
      <c r="F28" s="1160"/>
      <c r="G28" s="1161"/>
      <c r="H28" s="1162"/>
      <c r="I28" s="2063"/>
      <c r="J28" s="2064"/>
      <c r="K28" s="1097"/>
      <c r="L28" s="1098"/>
      <c r="M28" s="1099"/>
      <c r="N28" s="2099"/>
      <c r="O28" s="2100"/>
      <c r="P28" s="1157"/>
      <c r="Q28" s="1089"/>
      <c r="U28" s="1077">
        <v>80</v>
      </c>
      <c r="IV28" s="1109"/>
    </row>
    <row r="29" spans="1:256" ht="15" customHeight="1">
      <c r="A29" s="882" t="str">
        <f t="shared" si="0"/>
        <v/>
      </c>
      <c r="B29" s="1163"/>
      <c r="C29" s="1164"/>
      <c r="D29" s="1164"/>
      <c r="E29" s="1164"/>
      <c r="F29" s="1164"/>
      <c r="G29" s="1165"/>
      <c r="H29" s="1166"/>
      <c r="I29" s="2059"/>
      <c r="J29" s="2059"/>
      <c r="K29" s="2049"/>
      <c r="L29" s="2049"/>
      <c r="M29" s="1112"/>
      <c r="N29" s="2067"/>
      <c r="O29" s="2049"/>
      <c r="P29" s="1104"/>
      <c r="Q29" s="1089"/>
      <c r="U29" s="1077"/>
      <c r="IV29" s="1109"/>
    </row>
    <row r="30" spans="1:256" ht="15" customHeight="1">
      <c r="A30" s="882" t="str">
        <f t="shared" si="0"/>
        <v/>
      </c>
      <c r="B30" s="1158"/>
      <c r="C30" s="1159"/>
      <c r="D30" s="1160"/>
      <c r="E30" s="1160"/>
      <c r="F30" s="1160"/>
      <c r="G30" s="1161"/>
      <c r="H30" s="1162"/>
      <c r="I30" s="2063"/>
      <c r="J30" s="2064"/>
      <c r="K30" s="1097"/>
      <c r="L30" s="1098"/>
      <c r="M30" s="1099"/>
      <c r="N30" s="2099"/>
      <c r="O30" s="2100"/>
      <c r="P30" s="1157"/>
      <c r="Q30" s="1089"/>
      <c r="U30" s="1077">
        <v>90</v>
      </c>
      <c r="IV30" s="1109"/>
    </row>
    <row r="31" spans="1:256" ht="15" customHeight="1">
      <c r="A31" s="882" t="str">
        <f t="shared" si="0"/>
        <v/>
      </c>
      <c r="B31" s="1163"/>
      <c r="C31" s="1164"/>
      <c r="D31" s="1164"/>
      <c r="E31" s="1164"/>
      <c r="F31" s="1164"/>
      <c r="G31" s="1165"/>
      <c r="H31" s="1166"/>
      <c r="I31" s="2059"/>
      <c r="J31" s="2059"/>
      <c r="K31" s="2049"/>
      <c r="L31" s="2049"/>
      <c r="M31" s="1112"/>
      <c r="N31" s="2067"/>
      <c r="O31" s="2049"/>
      <c r="P31" s="1104"/>
      <c r="Q31" s="1089"/>
      <c r="U31" s="1077"/>
      <c r="IV31" s="1109"/>
    </row>
    <row r="32" spans="1:256" ht="15" customHeight="1">
      <c r="A32" s="882" t="str">
        <f t="shared" si="0"/>
        <v/>
      </c>
      <c r="B32" s="1158"/>
      <c r="C32" s="1159"/>
      <c r="D32" s="1160"/>
      <c r="E32" s="1160"/>
      <c r="F32" s="1160"/>
      <c r="G32" s="1161"/>
      <c r="H32" s="1162"/>
      <c r="I32" s="2063"/>
      <c r="J32" s="2064"/>
      <c r="K32" s="1097"/>
      <c r="L32" s="1098"/>
      <c r="M32" s="1099"/>
      <c r="N32" s="2099"/>
      <c r="O32" s="2100"/>
      <c r="P32" s="1157"/>
      <c r="Q32" s="1089"/>
      <c r="U32" s="1077">
        <v>1</v>
      </c>
      <c r="IV32" s="1109"/>
    </row>
    <row r="33" spans="1:256" ht="15" customHeight="1">
      <c r="A33" s="882" t="str">
        <f t="shared" si="0"/>
        <v/>
      </c>
      <c r="B33" s="1163"/>
      <c r="C33" s="1164"/>
      <c r="D33" s="1164"/>
      <c r="E33" s="1164"/>
      <c r="F33" s="1164"/>
      <c r="G33" s="1165"/>
      <c r="H33" s="1166"/>
      <c r="I33" s="2059"/>
      <c r="J33" s="2059"/>
      <c r="K33" s="2049"/>
      <c r="L33" s="2049"/>
      <c r="M33" s="1112"/>
      <c r="N33" s="2067"/>
      <c r="O33" s="2049"/>
      <c r="P33" s="1104"/>
      <c r="Q33" s="1089"/>
      <c r="U33" s="1077"/>
      <c r="IV33" s="1109"/>
    </row>
    <row r="34" spans="1:256" ht="15" customHeight="1">
      <c r="A34" s="882" t="str">
        <f t="shared" si="0"/>
        <v/>
      </c>
      <c r="B34" s="1158"/>
      <c r="C34" s="1159"/>
      <c r="D34" s="1160"/>
      <c r="E34" s="1160"/>
      <c r="F34" s="1160"/>
      <c r="G34" s="1161"/>
      <c r="H34" s="1162"/>
      <c r="I34" s="2063"/>
      <c r="J34" s="2064"/>
      <c r="K34" s="1097"/>
      <c r="L34" s="1098"/>
      <c r="M34" s="1099"/>
      <c r="N34" s="2099"/>
      <c r="O34" s="2100"/>
      <c r="P34" s="1157"/>
      <c r="Q34" s="1089"/>
      <c r="U34" s="1077">
        <v>1</v>
      </c>
      <c r="IV34" s="1109"/>
    </row>
    <row r="35" spans="1:256" ht="15" customHeight="1">
      <c r="A35" s="882" t="str">
        <f t="shared" si="0"/>
        <v/>
      </c>
      <c r="B35" s="1163"/>
      <c r="C35" s="1164"/>
      <c r="D35" s="1164"/>
      <c r="E35" s="1164"/>
      <c r="F35" s="1164"/>
      <c r="G35" s="1165"/>
      <c r="H35" s="1166"/>
      <c r="I35" s="2059"/>
      <c r="J35" s="2059"/>
      <c r="K35" s="2049"/>
      <c r="L35" s="2049"/>
      <c r="M35" s="1112"/>
      <c r="N35" s="2067"/>
      <c r="O35" s="2049"/>
      <c r="P35" s="1104"/>
      <c r="Q35" s="1089"/>
      <c r="U35" s="1077"/>
      <c r="IV35" s="1109"/>
    </row>
    <row r="36" spans="1:256" ht="15" customHeight="1">
      <c r="A36" s="882" t="str">
        <f t="shared" si="0"/>
        <v/>
      </c>
      <c r="B36" s="1158"/>
      <c r="C36" s="1159"/>
      <c r="D36" s="1160"/>
      <c r="E36" s="1160"/>
      <c r="F36" s="1160"/>
      <c r="G36" s="1161"/>
      <c r="H36" s="1162"/>
      <c r="I36" s="2063"/>
      <c r="J36" s="2064"/>
      <c r="K36" s="1097"/>
      <c r="L36" s="1098"/>
      <c r="M36" s="1099"/>
      <c r="N36" s="2099"/>
      <c r="O36" s="2100"/>
      <c r="P36" s="1157"/>
      <c r="Q36" s="1089"/>
      <c r="U36" s="1077">
        <v>1</v>
      </c>
      <c r="IV36" s="1109"/>
    </row>
    <row r="37" spans="1:256" ht="15" customHeight="1">
      <c r="A37" s="882" t="str">
        <f t="shared" si="0"/>
        <v/>
      </c>
      <c r="B37" s="1163"/>
      <c r="C37" s="1164"/>
      <c r="D37" s="1164"/>
      <c r="E37" s="1164"/>
      <c r="F37" s="1164"/>
      <c r="G37" s="1165"/>
      <c r="H37" s="1166"/>
      <c r="I37" s="2059"/>
      <c r="J37" s="2059"/>
      <c r="K37" s="2049"/>
      <c r="L37" s="2049"/>
      <c r="M37" s="1112"/>
      <c r="N37" s="2067"/>
      <c r="O37" s="2049"/>
      <c r="P37" s="1104"/>
      <c r="Q37" s="1089"/>
      <c r="U37" s="1077"/>
      <c r="IV37" s="1109"/>
    </row>
    <row r="38" spans="1:256" ht="15" customHeight="1">
      <c r="A38" s="882" t="str">
        <f t="shared" si="0"/>
        <v/>
      </c>
      <c r="B38" s="1158"/>
      <c r="C38" s="1159"/>
      <c r="D38" s="1160"/>
      <c r="E38" s="1160"/>
      <c r="F38" s="1160"/>
      <c r="G38" s="1161"/>
      <c r="H38" s="1162"/>
      <c r="I38" s="2063"/>
      <c r="J38" s="2064"/>
      <c r="K38" s="1097"/>
      <c r="L38" s="1098"/>
      <c r="M38" s="1099"/>
      <c r="N38" s="2099"/>
      <c r="O38" s="2100"/>
      <c r="P38" s="1157"/>
      <c r="Q38" s="1089"/>
      <c r="U38" s="1077">
        <v>1</v>
      </c>
      <c r="IV38" s="1109"/>
    </row>
    <row r="39" spans="1:256" ht="15" customHeight="1">
      <c r="A39" s="882" t="str">
        <f t="shared" si="0"/>
        <v/>
      </c>
      <c r="B39" s="1163"/>
      <c r="C39" s="1164"/>
      <c r="D39" s="1164"/>
      <c r="E39" s="1164"/>
      <c r="F39" s="1164"/>
      <c r="G39" s="1165"/>
      <c r="H39" s="1166"/>
      <c r="I39" s="2059"/>
      <c r="J39" s="2059"/>
      <c r="K39" s="2049"/>
      <c r="L39" s="2049"/>
      <c r="M39" s="1112"/>
      <c r="N39" s="2067"/>
      <c r="O39" s="2049"/>
      <c r="P39" s="1104"/>
      <c r="Q39" s="1089"/>
      <c r="U39" s="1077"/>
      <c r="IV39" s="1109"/>
    </row>
    <row r="40" spans="1:256" ht="15" customHeight="1">
      <c r="A40" s="882" t="str">
        <f t="shared" si="0"/>
        <v/>
      </c>
      <c r="B40" s="1158"/>
      <c r="C40" s="1159"/>
      <c r="D40" s="1160"/>
      <c r="E40" s="1160"/>
      <c r="F40" s="1160"/>
      <c r="G40" s="1161"/>
      <c r="H40" s="1162"/>
      <c r="I40" s="2063"/>
      <c r="J40" s="2064"/>
      <c r="K40" s="1097"/>
      <c r="L40" s="1098"/>
      <c r="M40" s="1099"/>
      <c r="N40" s="2099"/>
      <c r="O40" s="2100"/>
      <c r="P40" s="1157"/>
      <c r="Q40" s="1089"/>
      <c r="U40" s="1077">
        <v>1</v>
      </c>
      <c r="IV40" s="1109"/>
    </row>
    <row r="41" spans="1:256" ht="15" customHeight="1">
      <c r="A41" s="882" t="str">
        <f t="shared" si="0"/>
        <v/>
      </c>
      <c r="B41" s="1163"/>
      <c r="C41" s="1164"/>
      <c r="D41" s="1164"/>
      <c r="E41" s="1164"/>
      <c r="F41" s="1164"/>
      <c r="G41" s="1165"/>
      <c r="H41" s="1166"/>
      <c r="I41" s="2059"/>
      <c r="J41" s="2059"/>
      <c r="K41" s="2049"/>
      <c r="L41" s="2049"/>
      <c r="M41" s="1112"/>
      <c r="N41" s="2067"/>
      <c r="O41" s="2049"/>
      <c r="P41" s="1104"/>
      <c r="Q41" s="1089"/>
      <c r="U41" s="1077"/>
      <c r="IV41" s="1109"/>
    </row>
    <row r="42" spans="1:256" ht="15" customHeight="1">
      <c r="A42" s="882" t="str">
        <f t="shared" si="0"/>
        <v/>
      </c>
      <c r="B42" s="1158"/>
      <c r="C42" s="1159"/>
      <c r="D42" s="1160"/>
      <c r="E42" s="1160"/>
      <c r="F42" s="1160"/>
      <c r="G42" s="1161"/>
      <c r="H42" s="1162"/>
      <c r="I42" s="2063"/>
      <c r="J42" s="2064"/>
      <c r="K42" s="1097"/>
      <c r="L42" s="1098"/>
      <c r="M42" s="1099"/>
      <c r="N42" s="2099"/>
      <c r="O42" s="2100"/>
      <c r="P42" s="1157"/>
      <c r="Q42" s="1089"/>
      <c r="U42" s="1077">
        <v>1</v>
      </c>
      <c r="IV42" s="1109"/>
    </row>
    <row r="43" spans="1:256" ht="15" customHeight="1">
      <c r="A43" s="882" t="str">
        <f t="shared" si="0"/>
        <v/>
      </c>
      <c r="B43" s="1163"/>
      <c r="C43" s="1164"/>
      <c r="D43" s="1164"/>
      <c r="E43" s="1164"/>
      <c r="F43" s="1164"/>
      <c r="G43" s="1165"/>
      <c r="H43" s="1166"/>
      <c r="I43" s="2059"/>
      <c r="J43" s="2059"/>
      <c r="K43" s="2049"/>
      <c r="L43" s="2049"/>
      <c r="M43" s="1112"/>
      <c r="N43" s="2067"/>
      <c r="O43" s="2049"/>
      <c r="P43" s="1104"/>
      <c r="Q43" s="1089"/>
      <c r="U43" s="1077"/>
      <c r="IV43" s="1109"/>
    </row>
    <row r="44" spans="1:256" ht="15" customHeight="1">
      <c r="A44" s="882" t="str">
        <f t="shared" si="0"/>
        <v/>
      </c>
      <c r="B44" s="1158"/>
      <c r="C44" s="1159"/>
      <c r="D44" s="1160"/>
      <c r="E44" s="1160"/>
      <c r="F44" s="1160"/>
      <c r="G44" s="1161"/>
      <c r="H44" s="1162"/>
      <c r="I44" s="2063"/>
      <c r="J44" s="2064"/>
      <c r="K44" s="1097"/>
      <c r="L44" s="1098"/>
      <c r="M44" s="1099"/>
      <c r="N44" s="2099"/>
      <c r="O44" s="2100"/>
      <c r="P44" s="1157"/>
      <c r="Q44" s="1089"/>
      <c r="U44" s="1077">
        <v>1</v>
      </c>
      <c r="IV44" s="1109"/>
    </row>
    <row r="45" spans="1:256" ht="15" customHeight="1">
      <c r="A45" s="882" t="str">
        <f t="shared" si="0"/>
        <v/>
      </c>
      <c r="B45" s="1163"/>
      <c r="C45" s="1164"/>
      <c r="D45" s="1164"/>
      <c r="E45" s="1164"/>
      <c r="F45" s="1164"/>
      <c r="G45" s="1165"/>
      <c r="H45" s="1166"/>
      <c r="I45" s="2059"/>
      <c r="J45" s="2059"/>
      <c r="K45" s="2049"/>
      <c r="L45" s="2049"/>
      <c r="M45" s="1112"/>
      <c r="N45" s="2067"/>
      <c r="O45" s="2049"/>
      <c r="P45" s="1104"/>
      <c r="Q45" s="1089"/>
      <c r="U45" s="1077"/>
      <c r="IV45" s="1109"/>
    </row>
    <row r="46" spans="1:256" ht="15" customHeight="1">
      <c r="A46" s="882" t="str">
        <f t="shared" si="0"/>
        <v/>
      </c>
      <c r="B46" s="1158"/>
      <c r="C46" s="1159"/>
      <c r="D46" s="1160"/>
      <c r="E46" s="1160"/>
      <c r="F46" s="1160"/>
      <c r="G46" s="1161"/>
      <c r="H46" s="1162"/>
      <c r="I46" s="2063"/>
      <c r="J46" s="2064"/>
      <c r="K46" s="1097"/>
      <c r="L46" s="1098"/>
      <c r="M46" s="1099"/>
      <c r="N46" s="2099"/>
      <c r="O46" s="2100"/>
      <c r="P46" s="1157"/>
      <c r="Q46" s="1089"/>
      <c r="U46" s="1077">
        <v>1</v>
      </c>
      <c r="IV46" s="1109"/>
    </row>
    <row r="47" spans="1:256" ht="15" customHeight="1">
      <c r="A47" s="882" t="str">
        <f t="shared" si="0"/>
        <v/>
      </c>
      <c r="B47" s="1163"/>
      <c r="C47" s="1164"/>
      <c r="D47" s="1164"/>
      <c r="E47" s="1164"/>
      <c r="F47" s="1164"/>
      <c r="G47" s="1165"/>
      <c r="H47" s="1166"/>
      <c r="I47" s="2059"/>
      <c r="J47" s="2059"/>
      <c r="K47" s="2049"/>
      <c r="L47" s="2049"/>
      <c r="M47" s="1112"/>
      <c r="N47" s="2067"/>
      <c r="O47" s="2049"/>
      <c r="P47" s="1104"/>
      <c r="Q47" s="1089"/>
      <c r="U47" s="1077"/>
      <c r="IV47" s="1109"/>
    </row>
    <row r="48" spans="1:256" ht="15" customHeight="1">
      <c r="A48" s="882" t="str">
        <f t="shared" si="0"/>
        <v/>
      </c>
      <c r="B48" s="1158"/>
      <c r="C48" s="1159"/>
      <c r="D48" s="1160"/>
      <c r="E48" s="1160"/>
      <c r="F48" s="1160"/>
      <c r="G48" s="1161"/>
      <c r="H48" s="1162"/>
      <c r="I48" s="2063"/>
      <c r="J48" s="2064"/>
      <c r="K48" s="1097"/>
      <c r="L48" s="1098"/>
      <c r="M48" s="1099"/>
      <c r="N48" s="2099"/>
      <c r="O48" s="2100"/>
      <c r="P48" s="1157"/>
      <c r="Q48" s="1089"/>
      <c r="U48" s="1077">
        <v>1</v>
      </c>
      <c r="IV48" s="1109"/>
    </row>
    <row r="49" spans="1:256" ht="15" customHeight="1">
      <c r="A49" s="882" t="str">
        <f t="shared" si="0"/>
        <v/>
      </c>
      <c r="B49" s="1163"/>
      <c r="C49" s="1164"/>
      <c r="D49" s="1164"/>
      <c r="E49" s="1164"/>
      <c r="F49" s="1164"/>
      <c r="G49" s="1165"/>
      <c r="H49" s="1166"/>
      <c r="I49" s="2059"/>
      <c r="J49" s="2059"/>
      <c r="K49" s="2049"/>
      <c r="L49" s="2049"/>
      <c r="M49" s="1112"/>
      <c r="N49" s="2067"/>
      <c r="O49" s="2049"/>
      <c r="P49" s="1104"/>
      <c r="Q49" s="1089"/>
      <c r="U49" s="1077"/>
      <c r="IV49" s="1109"/>
    </row>
    <row r="50" spans="1:256" ht="15" customHeight="1">
      <c r="A50" s="882" t="str">
        <f t="shared" si="0"/>
        <v/>
      </c>
      <c r="B50" s="1158"/>
      <c r="C50" s="1159"/>
      <c r="D50" s="1160"/>
      <c r="E50" s="1160"/>
      <c r="F50" s="1160"/>
      <c r="G50" s="1161"/>
      <c r="H50" s="1162"/>
      <c r="I50" s="2063"/>
      <c r="J50" s="2064"/>
      <c r="K50" s="1097"/>
      <c r="L50" s="1098"/>
      <c r="M50" s="1099"/>
      <c r="N50" s="2099"/>
      <c r="O50" s="2100"/>
      <c r="P50" s="1157"/>
      <c r="Q50" s="1089"/>
      <c r="U50" s="1077">
        <v>1</v>
      </c>
      <c r="IV50" s="1109"/>
    </row>
    <row r="51" spans="1:256" ht="15" customHeight="1">
      <c r="A51" s="882" t="str">
        <f t="shared" si="0"/>
        <v/>
      </c>
      <c r="B51" s="1163"/>
      <c r="C51" s="1164"/>
      <c r="D51" s="1164"/>
      <c r="E51" s="1164"/>
      <c r="F51" s="1164"/>
      <c r="G51" s="1165"/>
      <c r="H51" s="1166"/>
      <c r="I51" s="2059"/>
      <c r="J51" s="2059"/>
      <c r="K51" s="2049"/>
      <c r="L51" s="2049"/>
      <c r="M51" s="1112"/>
      <c r="N51" s="2067"/>
      <c r="O51" s="2049"/>
      <c r="P51" s="1104"/>
      <c r="Q51" s="1089"/>
      <c r="U51" s="1077"/>
      <c r="IV51" s="1109"/>
    </row>
    <row r="52" spans="1:256" ht="15" customHeight="1">
      <c r="A52" s="882" t="str">
        <f t="shared" si="0"/>
        <v/>
      </c>
      <c r="B52" s="1158"/>
      <c r="C52" s="1159"/>
      <c r="D52" s="1160"/>
      <c r="E52" s="1160"/>
      <c r="F52" s="1160"/>
      <c r="G52" s="1161"/>
      <c r="H52" s="1162"/>
      <c r="I52" s="2063"/>
      <c r="J52" s="2064"/>
      <c r="K52" s="1097"/>
      <c r="L52" s="1098"/>
      <c r="M52" s="1099"/>
      <c r="N52" s="2099"/>
      <c r="O52" s="2100"/>
      <c r="P52" s="1157"/>
      <c r="Q52" s="1089"/>
      <c r="U52" s="1077">
        <v>1</v>
      </c>
      <c r="IV52" s="1109"/>
    </row>
    <row r="53" spans="1:256" ht="15" customHeight="1">
      <c r="A53" s="882" t="str">
        <f t="shared" si="0"/>
        <v/>
      </c>
      <c r="B53" s="1163"/>
      <c r="C53" s="1164"/>
      <c r="D53" s="1164"/>
      <c r="E53" s="1164"/>
      <c r="F53" s="1164"/>
      <c r="G53" s="1165"/>
      <c r="H53" s="1166"/>
      <c r="I53" s="2059"/>
      <c r="J53" s="2059"/>
      <c r="K53" s="2049"/>
      <c r="L53" s="2049"/>
      <c r="M53" s="1112"/>
      <c r="N53" s="2067"/>
      <c r="O53" s="2049"/>
      <c r="P53" s="1104"/>
      <c r="Q53" s="1089"/>
      <c r="U53" s="1077"/>
      <c r="IV53" s="1109"/>
    </row>
    <row r="54" spans="1:256" ht="15" hidden="1" customHeight="1">
      <c r="A54" s="882" t="str">
        <f t="shared" si="0"/>
        <v/>
      </c>
      <c r="B54" s="1106"/>
      <c r="C54" s="1093"/>
      <c r="D54" s="1094"/>
      <c r="E54" s="1094"/>
      <c r="F54" s="1094"/>
      <c r="G54" s="1095"/>
      <c r="H54" s="1096"/>
      <c r="I54" s="2061"/>
      <c r="J54" s="2062"/>
      <c r="K54" s="1097"/>
      <c r="L54" s="1098"/>
      <c r="M54" s="1099"/>
      <c r="N54" s="2068"/>
      <c r="O54" s="2069"/>
      <c r="P54" s="1157"/>
      <c r="Q54" s="1089"/>
      <c r="U54" s="1077">
        <v>1</v>
      </c>
      <c r="IV54" s="1109"/>
    </row>
    <row r="55" spans="1:256" ht="15" hidden="1" customHeight="1">
      <c r="A55" s="882" t="str">
        <f t="shared" si="0"/>
        <v/>
      </c>
      <c r="B55" s="1100"/>
      <c r="C55" s="1101"/>
      <c r="D55" s="1101"/>
      <c r="E55" s="1101"/>
      <c r="F55" s="1101"/>
      <c r="G55" s="1102"/>
      <c r="H55" s="1103"/>
      <c r="I55" s="2060"/>
      <c r="J55" s="2060"/>
      <c r="K55" s="2049"/>
      <c r="L55" s="2049"/>
      <c r="M55" s="1105"/>
      <c r="N55" s="2067"/>
      <c r="O55" s="2049"/>
      <c r="P55" s="1104"/>
      <c r="Q55" s="1089"/>
      <c r="U55" s="1077"/>
      <c r="IV55" s="1109"/>
    </row>
    <row r="56" spans="1:256" ht="15" hidden="1" customHeight="1">
      <c r="A56" s="882" t="str">
        <f t="shared" si="0"/>
        <v/>
      </c>
      <c r="B56" s="1106"/>
      <c r="C56" s="1093"/>
      <c r="D56" s="1094"/>
      <c r="E56" s="1094"/>
      <c r="F56" s="1094"/>
      <c r="G56" s="1095"/>
      <c r="H56" s="1096"/>
      <c r="I56" s="2061"/>
      <c r="J56" s="2062"/>
      <c r="K56" s="1097"/>
      <c r="L56" s="1098"/>
      <c r="M56" s="1099"/>
      <c r="N56" s="2068"/>
      <c r="O56" s="2069"/>
      <c r="P56" s="1157"/>
      <c r="Q56" s="1089"/>
      <c r="U56" s="1077">
        <v>1</v>
      </c>
      <c r="IV56" s="1109"/>
    </row>
    <row r="57" spans="1:256" ht="15" hidden="1" customHeight="1">
      <c r="A57" s="882" t="str">
        <f t="shared" si="0"/>
        <v/>
      </c>
      <c r="B57" s="1100"/>
      <c r="C57" s="1101"/>
      <c r="D57" s="1101"/>
      <c r="E57" s="1101"/>
      <c r="F57" s="1101"/>
      <c r="G57" s="1102"/>
      <c r="H57" s="1103"/>
      <c r="I57" s="2060"/>
      <c r="J57" s="2060"/>
      <c r="K57" s="2049"/>
      <c r="L57" s="2049"/>
      <c r="M57" s="1105"/>
      <c r="N57" s="2067"/>
      <c r="O57" s="2049"/>
      <c r="P57" s="1104"/>
      <c r="Q57" s="1089"/>
      <c r="U57" s="1077"/>
      <c r="IV57" s="1109"/>
    </row>
    <row r="58" spans="1:256" ht="15" hidden="1" customHeight="1">
      <c r="A58" s="882" t="str">
        <f t="shared" si="0"/>
        <v/>
      </c>
      <c r="B58" s="1106"/>
      <c r="C58" s="1093"/>
      <c r="D58" s="1094"/>
      <c r="E58" s="1094"/>
      <c r="F58" s="1094"/>
      <c r="G58" s="1095"/>
      <c r="H58" s="1096"/>
      <c r="I58" s="2061"/>
      <c r="J58" s="2062"/>
      <c r="K58" s="1097"/>
      <c r="L58" s="1098"/>
      <c r="M58" s="1099"/>
      <c r="N58" s="2068"/>
      <c r="O58" s="2069"/>
      <c r="P58" s="1157"/>
      <c r="Q58" s="1089"/>
      <c r="U58" s="1077">
        <v>1</v>
      </c>
      <c r="IV58" s="1109"/>
    </row>
    <row r="59" spans="1:256" ht="15" hidden="1" customHeight="1">
      <c r="A59" s="882" t="str">
        <f t="shared" si="0"/>
        <v/>
      </c>
      <c r="B59" s="1100"/>
      <c r="C59" s="1101"/>
      <c r="D59" s="1101"/>
      <c r="E59" s="1101"/>
      <c r="F59" s="1101"/>
      <c r="G59" s="1102"/>
      <c r="H59" s="1103"/>
      <c r="I59" s="2060"/>
      <c r="J59" s="2060"/>
      <c r="K59" s="2049"/>
      <c r="L59" s="2049"/>
      <c r="M59" s="1105"/>
      <c r="N59" s="2067"/>
      <c r="O59" s="2049"/>
      <c r="P59" s="1104"/>
      <c r="Q59" s="1089"/>
      <c r="U59" s="1077"/>
      <c r="IV59" s="1109"/>
    </row>
    <row r="60" spans="1:256" ht="15" hidden="1" customHeight="1">
      <c r="A60" s="882" t="str">
        <f t="shared" si="0"/>
        <v/>
      </c>
      <c r="B60" s="1106"/>
      <c r="C60" s="1093"/>
      <c r="D60" s="1094"/>
      <c r="E60" s="1094"/>
      <c r="F60" s="1094"/>
      <c r="G60" s="1095"/>
      <c r="H60" s="1096"/>
      <c r="I60" s="2061"/>
      <c r="J60" s="2062"/>
      <c r="K60" s="1097"/>
      <c r="L60" s="1098"/>
      <c r="M60" s="1099"/>
      <c r="N60" s="2068"/>
      <c r="O60" s="2069"/>
      <c r="P60" s="1157"/>
      <c r="Q60" s="1089"/>
      <c r="U60" s="1077">
        <v>1</v>
      </c>
      <c r="IV60" s="1109"/>
    </row>
    <row r="61" spans="1:256" ht="15" hidden="1" customHeight="1">
      <c r="A61" s="882" t="str">
        <f t="shared" si="0"/>
        <v/>
      </c>
      <c r="B61" s="1100"/>
      <c r="C61" s="1101"/>
      <c r="D61" s="1101"/>
      <c r="E61" s="1101"/>
      <c r="F61" s="1101"/>
      <c r="G61" s="1102"/>
      <c r="H61" s="1103"/>
      <c r="I61" s="2060"/>
      <c r="J61" s="2060"/>
      <c r="K61" s="2049"/>
      <c r="L61" s="2049"/>
      <c r="M61" s="1105"/>
      <c r="N61" s="2067"/>
      <c r="O61" s="2049"/>
      <c r="P61" s="1104"/>
      <c r="Q61" s="1089"/>
      <c r="U61" s="1077"/>
      <c r="IV61" s="1109"/>
    </row>
    <row r="62" spans="1:256" ht="15" hidden="1" customHeight="1">
      <c r="A62" s="882" t="str">
        <f t="shared" si="0"/>
        <v/>
      </c>
      <c r="B62" s="1106"/>
      <c r="C62" s="1093"/>
      <c r="D62" s="1094"/>
      <c r="E62" s="1094"/>
      <c r="F62" s="1094"/>
      <c r="G62" s="1095"/>
      <c r="H62" s="1096"/>
      <c r="I62" s="2061"/>
      <c r="J62" s="2062"/>
      <c r="K62" s="1097"/>
      <c r="L62" s="1098"/>
      <c r="M62" s="1099"/>
      <c r="N62" s="2068"/>
      <c r="O62" s="2069"/>
      <c r="P62" s="1157"/>
      <c r="Q62" s="1089"/>
      <c r="U62" s="1077">
        <v>1</v>
      </c>
      <c r="IV62" s="1109"/>
    </row>
    <row r="63" spans="1:256" ht="15" hidden="1" customHeight="1">
      <c r="A63" s="882" t="str">
        <f t="shared" si="0"/>
        <v/>
      </c>
      <c r="B63" s="1100"/>
      <c r="C63" s="1101"/>
      <c r="D63" s="1101"/>
      <c r="E63" s="1101"/>
      <c r="F63" s="1101"/>
      <c r="G63" s="1102"/>
      <c r="H63" s="1103"/>
      <c r="I63" s="2060"/>
      <c r="J63" s="2060"/>
      <c r="K63" s="2049"/>
      <c r="L63" s="2049"/>
      <c r="M63" s="1105"/>
      <c r="N63" s="2067"/>
      <c r="O63" s="2049"/>
      <c r="P63" s="1104"/>
      <c r="Q63" s="1089"/>
      <c r="U63" s="1077"/>
      <c r="IV63" s="1109"/>
    </row>
    <row r="64" spans="1:256" ht="15" hidden="1" customHeight="1">
      <c r="A64" s="882" t="str">
        <f t="shared" si="0"/>
        <v/>
      </c>
      <c r="B64" s="1106"/>
      <c r="C64" s="1093"/>
      <c r="D64" s="1094"/>
      <c r="E64" s="1094"/>
      <c r="F64" s="1094"/>
      <c r="G64" s="1095"/>
      <c r="H64" s="1096"/>
      <c r="I64" s="2061"/>
      <c r="J64" s="2062"/>
      <c r="K64" s="1097"/>
      <c r="L64" s="1098"/>
      <c r="M64" s="1099"/>
      <c r="N64" s="2068"/>
      <c r="O64" s="2069"/>
      <c r="P64" s="1157"/>
      <c r="Q64" s="1089"/>
      <c r="U64" s="1077">
        <v>1</v>
      </c>
      <c r="IV64" s="1109"/>
    </row>
    <row r="65" spans="1:256" ht="15" hidden="1" customHeight="1">
      <c r="A65" s="882" t="str">
        <f t="shared" si="0"/>
        <v/>
      </c>
      <c r="B65" s="1100"/>
      <c r="C65" s="1101"/>
      <c r="D65" s="1101"/>
      <c r="E65" s="1101"/>
      <c r="F65" s="1101"/>
      <c r="G65" s="1102"/>
      <c r="H65" s="1103"/>
      <c r="I65" s="2060"/>
      <c r="J65" s="2060"/>
      <c r="K65" s="2049"/>
      <c r="L65" s="2049"/>
      <c r="M65" s="1105"/>
      <c r="N65" s="2067"/>
      <c r="O65" s="2049"/>
      <c r="P65" s="1104"/>
      <c r="Q65" s="1089"/>
      <c r="U65" s="1077"/>
      <c r="IV65" s="1109"/>
    </row>
    <row r="66" spans="1:256" ht="15" hidden="1" customHeight="1">
      <c r="A66" s="882" t="str">
        <f t="shared" si="0"/>
        <v/>
      </c>
      <c r="B66" s="1106"/>
      <c r="C66" s="1093"/>
      <c r="D66" s="1094"/>
      <c r="E66" s="1094"/>
      <c r="F66" s="1094"/>
      <c r="G66" s="1095"/>
      <c r="H66" s="1096"/>
      <c r="I66" s="2061"/>
      <c r="J66" s="2062"/>
      <c r="K66" s="1097"/>
      <c r="L66" s="1098"/>
      <c r="M66" s="1099"/>
      <c r="N66" s="2068"/>
      <c r="O66" s="2069"/>
      <c r="P66" s="1157"/>
      <c r="Q66" s="1089"/>
      <c r="U66" s="1077">
        <v>1</v>
      </c>
      <c r="IV66" s="1109"/>
    </row>
    <row r="67" spans="1:256" ht="15" hidden="1" customHeight="1">
      <c r="A67" s="882" t="str">
        <f t="shared" si="0"/>
        <v/>
      </c>
      <c r="B67" s="1100"/>
      <c r="C67" s="1101"/>
      <c r="D67" s="1101"/>
      <c r="E67" s="1101"/>
      <c r="F67" s="1101"/>
      <c r="G67" s="1102"/>
      <c r="H67" s="1103"/>
      <c r="I67" s="2060"/>
      <c r="J67" s="2060"/>
      <c r="K67" s="2049"/>
      <c r="L67" s="2049"/>
      <c r="M67" s="1105"/>
      <c r="N67" s="2067"/>
      <c r="O67" s="2049"/>
      <c r="P67" s="1104"/>
      <c r="Q67" s="1089"/>
      <c r="U67" s="1077"/>
      <c r="IV67" s="1109"/>
    </row>
    <row r="68" spans="1:256" ht="15" hidden="1" customHeight="1">
      <c r="A68" s="882" t="str">
        <f t="shared" si="0"/>
        <v/>
      </c>
      <c r="B68" s="1106"/>
      <c r="C68" s="1093"/>
      <c r="D68" s="1094"/>
      <c r="E68" s="1094"/>
      <c r="F68" s="1094"/>
      <c r="G68" s="1095"/>
      <c r="H68" s="1096"/>
      <c r="I68" s="2061"/>
      <c r="J68" s="2062"/>
      <c r="K68" s="1097"/>
      <c r="L68" s="1098"/>
      <c r="M68" s="1099"/>
      <c r="N68" s="2068"/>
      <c r="O68" s="2069"/>
      <c r="P68" s="1157"/>
      <c r="Q68" s="1089"/>
      <c r="U68" s="1077">
        <v>1</v>
      </c>
      <c r="IV68" s="1109"/>
    </row>
    <row r="69" spans="1:256" ht="15" hidden="1" customHeight="1">
      <c r="A69" s="882" t="str">
        <f t="shared" si="0"/>
        <v/>
      </c>
      <c r="B69" s="1100"/>
      <c r="C69" s="1101"/>
      <c r="D69" s="1101"/>
      <c r="E69" s="1101"/>
      <c r="F69" s="1101"/>
      <c r="G69" s="1102"/>
      <c r="H69" s="1103"/>
      <c r="I69" s="2060"/>
      <c r="J69" s="2060"/>
      <c r="K69" s="2049"/>
      <c r="L69" s="2049"/>
      <c r="M69" s="1105"/>
      <c r="N69" s="2067"/>
      <c r="O69" s="2049"/>
      <c r="P69" s="1104"/>
      <c r="Q69" s="1089"/>
      <c r="U69" s="1077"/>
      <c r="IV69" s="1109"/>
    </row>
    <row r="70" spans="1:256" ht="15" hidden="1" customHeight="1">
      <c r="A70" s="882" t="str">
        <f t="shared" si="0"/>
        <v/>
      </c>
      <c r="B70" s="1106"/>
      <c r="C70" s="1093"/>
      <c r="D70" s="1094"/>
      <c r="E70" s="1094"/>
      <c r="F70" s="1094"/>
      <c r="G70" s="1095"/>
      <c r="H70" s="1096"/>
      <c r="I70" s="2061"/>
      <c r="J70" s="2062"/>
      <c r="K70" s="1097"/>
      <c r="L70" s="1098"/>
      <c r="M70" s="1099"/>
      <c r="N70" s="2068"/>
      <c r="O70" s="2069"/>
      <c r="P70" s="1157"/>
      <c r="Q70" s="1089"/>
      <c r="U70" s="1077">
        <v>1</v>
      </c>
      <c r="IV70" s="1109"/>
    </row>
    <row r="71" spans="1:256" ht="15" hidden="1" customHeight="1">
      <c r="A71" s="882" t="str">
        <f t="shared" si="0"/>
        <v/>
      </c>
      <c r="B71" s="1100"/>
      <c r="C71" s="1101"/>
      <c r="D71" s="1101"/>
      <c r="E71" s="1101"/>
      <c r="F71" s="1101"/>
      <c r="G71" s="1102"/>
      <c r="H71" s="1103"/>
      <c r="I71" s="2060"/>
      <c r="J71" s="2060"/>
      <c r="K71" s="2049"/>
      <c r="L71" s="2049"/>
      <c r="M71" s="1105"/>
      <c r="N71" s="2067"/>
      <c r="O71" s="2049"/>
      <c r="P71" s="1104"/>
      <c r="Q71" s="1089"/>
      <c r="U71" s="1077"/>
      <c r="IV71" s="1109"/>
    </row>
    <row r="72" spans="1:256" ht="15" hidden="1" customHeight="1">
      <c r="A72" s="882" t="str">
        <f t="shared" si="0"/>
        <v/>
      </c>
      <c r="B72" s="1106"/>
      <c r="C72" s="1093"/>
      <c r="D72" s="1094"/>
      <c r="E72" s="1094"/>
      <c r="F72" s="1094"/>
      <c r="G72" s="1095"/>
      <c r="H72" s="1096"/>
      <c r="I72" s="2061"/>
      <c r="J72" s="2062"/>
      <c r="K72" s="1097"/>
      <c r="L72" s="1098"/>
      <c r="M72" s="1099"/>
      <c r="N72" s="2068"/>
      <c r="O72" s="2069"/>
      <c r="P72" s="1157"/>
      <c r="Q72" s="1089"/>
      <c r="U72" s="1077">
        <v>1</v>
      </c>
      <c r="IV72" s="1109"/>
    </row>
    <row r="73" spans="1:256" ht="15" hidden="1" customHeight="1">
      <c r="A73" s="882" t="str">
        <f t="shared" si="0"/>
        <v/>
      </c>
      <c r="B73" s="1100"/>
      <c r="C73" s="1101"/>
      <c r="D73" s="1101"/>
      <c r="E73" s="1101"/>
      <c r="F73" s="1101"/>
      <c r="G73" s="1102"/>
      <c r="H73" s="1103"/>
      <c r="I73" s="2060"/>
      <c r="J73" s="2060"/>
      <c r="K73" s="2049"/>
      <c r="L73" s="2049"/>
      <c r="M73" s="1105"/>
      <c r="N73" s="2067"/>
      <c r="O73" s="2049"/>
      <c r="P73" s="1104"/>
      <c r="Q73" s="1089"/>
      <c r="U73" s="1077"/>
      <c r="IV73" s="1109"/>
    </row>
    <row r="74" spans="1:256" ht="15" hidden="1" customHeight="1">
      <c r="A74" s="882" t="str">
        <f t="shared" si="0"/>
        <v/>
      </c>
      <c r="B74" s="1106"/>
      <c r="C74" s="1093"/>
      <c r="D74" s="1094"/>
      <c r="E74" s="1094"/>
      <c r="F74" s="1094"/>
      <c r="G74" s="1095"/>
      <c r="H74" s="1096"/>
      <c r="I74" s="2061"/>
      <c r="J74" s="2062"/>
      <c r="K74" s="1097"/>
      <c r="L74" s="1098"/>
      <c r="M74" s="1099"/>
      <c r="N74" s="2068"/>
      <c r="O74" s="2069"/>
      <c r="P74" s="1157"/>
      <c r="Q74" s="1089"/>
      <c r="U74" s="1077">
        <v>1</v>
      </c>
      <c r="IV74" s="1109"/>
    </row>
    <row r="75" spans="1:256" ht="15" hidden="1" customHeight="1">
      <c r="A75" s="882" t="str">
        <f t="shared" si="0"/>
        <v/>
      </c>
      <c r="B75" s="1100"/>
      <c r="C75" s="1101"/>
      <c r="D75" s="1101"/>
      <c r="E75" s="1101"/>
      <c r="F75" s="1101"/>
      <c r="G75" s="1102"/>
      <c r="H75" s="1103"/>
      <c r="I75" s="2060"/>
      <c r="J75" s="2060"/>
      <c r="K75" s="2049"/>
      <c r="L75" s="2049"/>
      <c r="M75" s="1105"/>
      <c r="N75" s="2067"/>
      <c r="O75" s="2049"/>
      <c r="P75" s="1104"/>
      <c r="Q75" s="1089"/>
      <c r="U75" s="1077"/>
      <c r="IV75" s="1109"/>
    </row>
    <row r="76" spans="1:256" ht="15" hidden="1" customHeight="1">
      <c r="A76" s="882" t="str">
        <f t="shared" si="0"/>
        <v/>
      </c>
      <c r="B76" s="1106"/>
      <c r="C76" s="1093"/>
      <c r="D76" s="1094"/>
      <c r="E76" s="1094"/>
      <c r="F76" s="1094"/>
      <c r="G76" s="1095"/>
      <c r="H76" s="1096"/>
      <c r="I76" s="2061"/>
      <c r="J76" s="2062"/>
      <c r="K76" s="1097"/>
      <c r="L76" s="1098"/>
      <c r="M76" s="1099"/>
      <c r="N76" s="2068"/>
      <c r="O76" s="2069"/>
      <c r="P76" s="1157"/>
      <c r="Q76" s="1089"/>
      <c r="U76" s="1077">
        <v>1</v>
      </c>
      <c r="IV76" s="1109"/>
    </row>
    <row r="77" spans="1:256" ht="15" hidden="1" customHeight="1">
      <c r="A77" s="882" t="str">
        <f t="shared" si="0"/>
        <v/>
      </c>
      <c r="B77" s="1100"/>
      <c r="C77" s="1101"/>
      <c r="D77" s="1101"/>
      <c r="E77" s="1101"/>
      <c r="F77" s="1101"/>
      <c r="G77" s="1102"/>
      <c r="H77" s="1103"/>
      <c r="I77" s="2060"/>
      <c r="J77" s="2060"/>
      <c r="K77" s="2049"/>
      <c r="L77" s="2049"/>
      <c r="M77" s="1105"/>
      <c r="N77" s="2067"/>
      <c r="O77" s="2049"/>
      <c r="P77" s="1104"/>
      <c r="Q77" s="1089"/>
      <c r="U77" s="1077"/>
      <c r="IV77" s="1109"/>
    </row>
    <row r="78" spans="1:256" ht="15" hidden="1" customHeight="1">
      <c r="A78" s="882" t="str">
        <f t="shared" si="0"/>
        <v/>
      </c>
      <c r="B78" s="1106"/>
      <c r="C78" s="1093"/>
      <c r="D78" s="1094"/>
      <c r="E78" s="1094"/>
      <c r="F78" s="1094"/>
      <c r="G78" s="1095"/>
      <c r="H78" s="1096"/>
      <c r="I78" s="2061"/>
      <c r="J78" s="2062"/>
      <c r="K78" s="1097"/>
      <c r="L78" s="1098"/>
      <c r="M78" s="1099"/>
      <c r="N78" s="2068"/>
      <c r="O78" s="2069"/>
      <c r="P78" s="1157"/>
      <c r="Q78" s="1089"/>
      <c r="U78" s="1077">
        <v>1</v>
      </c>
      <c r="IV78" s="1109"/>
    </row>
    <row r="79" spans="1:256" ht="15" hidden="1" customHeight="1">
      <c r="A79" s="882" t="str">
        <f t="shared" si="0"/>
        <v/>
      </c>
      <c r="B79" s="1100"/>
      <c r="C79" s="1101"/>
      <c r="D79" s="1101"/>
      <c r="E79" s="1101"/>
      <c r="F79" s="1101"/>
      <c r="G79" s="1102"/>
      <c r="H79" s="1103"/>
      <c r="I79" s="2060"/>
      <c r="J79" s="2060"/>
      <c r="K79" s="2049"/>
      <c r="L79" s="2049"/>
      <c r="M79" s="1105"/>
      <c r="N79" s="2067"/>
      <c r="O79" s="2049"/>
      <c r="P79" s="1104"/>
      <c r="Q79" s="1089"/>
      <c r="U79" s="1077"/>
      <c r="IV79" s="1109"/>
    </row>
    <row r="80" spans="1:256" ht="15" hidden="1" customHeight="1">
      <c r="A80" s="882" t="str">
        <f t="shared" si="0"/>
        <v/>
      </c>
      <c r="B80" s="1106"/>
      <c r="C80" s="1093"/>
      <c r="D80" s="1094"/>
      <c r="E80" s="1094"/>
      <c r="F80" s="1094"/>
      <c r="G80" s="1095"/>
      <c r="H80" s="1096"/>
      <c r="I80" s="2061"/>
      <c r="J80" s="2062"/>
      <c r="K80" s="1097"/>
      <c r="L80" s="1098"/>
      <c r="M80" s="1099"/>
      <c r="N80" s="2068"/>
      <c r="O80" s="2069"/>
      <c r="P80" s="1157"/>
      <c r="Q80" s="1089"/>
      <c r="U80" s="1077">
        <v>1</v>
      </c>
      <c r="IV80" s="1109"/>
    </row>
    <row r="81" spans="1:256" ht="15" hidden="1" customHeight="1">
      <c r="A81" s="882" t="str">
        <f t="shared" si="0"/>
        <v/>
      </c>
      <c r="B81" s="1100"/>
      <c r="C81" s="1101"/>
      <c r="D81" s="1101"/>
      <c r="E81" s="1101"/>
      <c r="F81" s="1101"/>
      <c r="G81" s="1102"/>
      <c r="H81" s="1103"/>
      <c r="I81" s="2060"/>
      <c r="J81" s="2060"/>
      <c r="K81" s="2049"/>
      <c r="L81" s="2049"/>
      <c r="M81" s="1105"/>
      <c r="N81" s="2067"/>
      <c r="O81" s="2049"/>
      <c r="P81" s="1104"/>
      <c r="Q81" s="1089"/>
      <c r="U81" s="1077"/>
      <c r="IV81" s="1109"/>
    </row>
    <row r="82" spans="1:256" ht="15" hidden="1" customHeight="1">
      <c r="A82" s="882" t="str">
        <f t="shared" si="0"/>
        <v/>
      </c>
      <c r="B82" s="1106"/>
      <c r="C82" s="1093"/>
      <c r="D82" s="1094"/>
      <c r="E82" s="1094"/>
      <c r="F82" s="1094"/>
      <c r="G82" s="1095"/>
      <c r="H82" s="1096"/>
      <c r="I82" s="2061"/>
      <c r="J82" s="2062"/>
      <c r="K82" s="1097"/>
      <c r="L82" s="1098"/>
      <c r="M82" s="1099"/>
      <c r="N82" s="2068"/>
      <c r="O82" s="2069"/>
      <c r="P82" s="1157"/>
      <c r="Q82" s="1089"/>
      <c r="U82" s="1077">
        <v>1</v>
      </c>
      <c r="IV82" s="1109"/>
    </row>
    <row r="83" spans="1:256" ht="15" hidden="1" customHeight="1">
      <c r="A83" s="882" t="str">
        <f t="shared" si="0"/>
        <v/>
      </c>
      <c r="B83" s="1100"/>
      <c r="C83" s="1101"/>
      <c r="D83" s="1101"/>
      <c r="E83" s="1101"/>
      <c r="F83" s="1101"/>
      <c r="G83" s="1102"/>
      <c r="H83" s="1103"/>
      <c r="I83" s="2060"/>
      <c r="J83" s="2060"/>
      <c r="K83" s="2049"/>
      <c r="L83" s="2049"/>
      <c r="M83" s="1105"/>
      <c r="N83" s="2067"/>
      <c r="O83" s="2049"/>
      <c r="P83" s="1104"/>
      <c r="Q83" s="1089"/>
      <c r="U83" s="1077"/>
      <c r="IV83" s="1109"/>
    </row>
    <row r="84" spans="1:256" ht="15" hidden="1" customHeight="1">
      <c r="A84" s="882" t="str">
        <f t="shared" si="0"/>
        <v/>
      </c>
      <c r="B84" s="1106"/>
      <c r="C84" s="1093"/>
      <c r="D84" s="1094"/>
      <c r="E84" s="1094"/>
      <c r="F84" s="1094"/>
      <c r="G84" s="1095"/>
      <c r="H84" s="1096"/>
      <c r="I84" s="2061"/>
      <c r="J84" s="2062"/>
      <c r="K84" s="1097"/>
      <c r="L84" s="1098"/>
      <c r="M84" s="1099"/>
      <c r="N84" s="2068"/>
      <c r="O84" s="2069"/>
      <c r="P84" s="1157"/>
      <c r="Q84" s="1089"/>
      <c r="U84" s="1077">
        <v>1</v>
      </c>
      <c r="IV84" s="1109"/>
    </row>
    <row r="85" spans="1:256" ht="15" hidden="1" customHeight="1">
      <c r="A85" s="882" t="str">
        <f t="shared" si="0"/>
        <v/>
      </c>
      <c r="B85" s="1100"/>
      <c r="C85" s="1101"/>
      <c r="D85" s="1101"/>
      <c r="E85" s="1101"/>
      <c r="F85" s="1101"/>
      <c r="G85" s="1102"/>
      <c r="H85" s="1103"/>
      <c r="I85" s="2060"/>
      <c r="J85" s="2060"/>
      <c r="K85" s="2049"/>
      <c r="L85" s="2049"/>
      <c r="M85" s="1105"/>
      <c r="N85" s="2067"/>
      <c r="O85" s="2049"/>
      <c r="P85" s="1104"/>
      <c r="Q85" s="1089"/>
      <c r="U85" s="1077"/>
      <c r="IV85" s="1109"/>
    </row>
    <row r="86" spans="1:256" ht="15" hidden="1" customHeight="1">
      <c r="A86" s="882" t="str">
        <f t="shared" si="0"/>
        <v/>
      </c>
      <c r="B86" s="1106"/>
      <c r="C86" s="1093"/>
      <c r="D86" s="1094"/>
      <c r="E86" s="1094"/>
      <c r="F86" s="1094"/>
      <c r="G86" s="1095"/>
      <c r="H86" s="1096"/>
      <c r="I86" s="2061"/>
      <c r="J86" s="2062"/>
      <c r="K86" s="1097"/>
      <c r="L86" s="1098"/>
      <c r="M86" s="1099"/>
      <c r="N86" s="2068"/>
      <c r="O86" s="2069"/>
      <c r="P86" s="1157"/>
      <c r="Q86" s="1089"/>
      <c r="U86" s="1077">
        <v>1</v>
      </c>
      <c r="IV86" s="1109"/>
    </row>
    <row r="87" spans="1:256" ht="15" hidden="1" customHeight="1">
      <c r="A87" s="882" t="str">
        <f t="shared" ref="A87:A120" si="1">IF(N87&gt;0,1,"")</f>
        <v/>
      </c>
      <c r="B87" s="1100"/>
      <c r="C87" s="1101"/>
      <c r="D87" s="1101"/>
      <c r="E87" s="1101"/>
      <c r="F87" s="1101"/>
      <c r="G87" s="1102"/>
      <c r="H87" s="1103"/>
      <c r="I87" s="2060"/>
      <c r="J87" s="2060"/>
      <c r="K87" s="2049"/>
      <c r="L87" s="2049"/>
      <c r="M87" s="1105"/>
      <c r="N87" s="2067"/>
      <c r="O87" s="2049"/>
      <c r="P87" s="1104"/>
      <c r="Q87" s="1089"/>
      <c r="U87" s="1077"/>
      <c r="IV87" s="1109"/>
    </row>
    <row r="88" spans="1:256" ht="15" hidden="1" customHeight="1">
      <c r="A88" s="882" t="str">
        <f t="shared" si="1"/>
        <v/>
      </c>
      <c r="B88" s="1106"/>
      <c r="C88" s="1093"/>
      <c r="D88" s="1094"/>
      <c r="E88" s="1094"/>
      <c r="F88" s="1094"/>
      <c r="G88" s="1095"/>
      <c r="H88" s="1096"/>
      <c r="I88" s="2061"/>
      <c r="J88" s="2062"/>
      <c r="K88" s="1097"/>
      <c r="L88" s="1098"/>
      <c r="M88" s="1099"/>
      <c r="N88" s="2068"/>
      <c r="O88" s="2069"/>
      <c r="P88" s="1157"/>
      <c r="Q88" s="1089"/>
      <c r="U88" s="1077">
        <v>1</v>
      </c>
      <c r="IV88" s="1109"/>
    </row>
    <row r="89" spans="1:256" ht="15" hidden="1" customHeight="1">
      <c r="A89" s="882" t="str">
        <f t="shared" si="1"/>
        <v/>
      </c>
      <c r="B89" s="1100"/>
      <c r="C89" s="1101"/>
      <c r="D89" s="1101"/>
      <c r="E89" s="1101"/>
      <c r="F89" s="1101"/>
      <c r="G89" s="1102"/>
      <c r="H89" s="1103"/>
      <c r="I89" s="2060"/>
      <c r="J89" s="2060"/>
      <c r="K89" s="2049"/>
      <c r="L89" s="2049"/>
      <c r="M89" s="1105"/>
      <c r="N89" s="2067"/>
      <c r="O89" s="2049"/>
      <c r="P89" s="1104"/>
      <c r="Q89" s="1089"/>
      <c r="U89" s="1077"/>
      <c r="IV89" s="1109"/>
    </row>
    <row r="90" spans="1:256" ht="15" hidden="1" customHeight="1">
      <c r="A90" s="882" t="str">
        <f t="shared" si="1"/>
        <v/>
      </c>
      <c r="B90" s="1106"/>
      <c r="C90" s="1093"/>
      <c r="D90" s="1094"/>
      <c r="E90" s="1094"/>
      <c r="F90" s="1094"/>
      <c r="G90" s="1095"/>
      <c r="H90" s="1096"/>
      <c r="I90" s="2061"/>
      <c r="J90" s="2062"/>
      <c r="K90" s="1097"/>
      <c r="L90" s="1098"/>
      <c r="M90" s="1099"/>
      <c r="N90" s="2068"/>
      <c r="O90" s="2069"/>
      <c r="P90" s="1157"/>
      <c r="Q90" s="1089"/>
      <c r="U90" s="1077">
        <v>1</v>
      </c>
      <c r="IV90" s="1109"/>
    </row>
    <row r="91" spans="1:256" ht="15" hidden="1" customHeight="1">
      <c r="A91" s="882" t="str">
        <f t="shared" si="1"/>
        <v/>
      </c>
      <c r="B91" s="1100"/>
      <c r="C91" s="1101"/>
      <c r="D91" s="1101"/>
      <c r="E91" s="1101"/>
      <c r="F91" s="1101"/>
      <c r="G91" s="1102"/>
      <c r="H91" s="1103"/>
      <c r="I91" s="2060"/>
      <c r="J91" s="2060"/>
      <c r="K91" s="2049"/>
      <c r="L91" s="2049"/>
      <c r="M91" s="1105"/>
      <c r="N91" s="2067"/>
      <c r="O91" s="2049"/>
      <c r="P91" s="1104"/>
      <c r="Q91" s="1089"/>
      <c r="U91" s="1077"/>
      <c r="IV91" s="1109"/>
    </row>
    <row r="92" spans="1:256" ht="15" hidden="1" customHeight="1">
      <c r="A92" s="882" t="str">
        <f t="shared" si="1"/>
        <v/>
      </c>
      <c r="B92" s="1106"/>
      <c r="C92" s="1093"/>
      <c r="D92" s="1094"/>
      <c r="E92" s="1094"/>
      <c r="F92" s="1094"/>
      <c r="G92" s="1095"/>
      <c r="H92" s="1096"/>
      <c r="I92" s="2061"/>
      <c r="J92" s="2062"/>
      <c r="K92" s="1097"/>
      <c r="L92" s="1098"/>
      <c r="M92" s="1099"/>
      <c r="N92" s="2068"/>
      <c r="O92" s="2069"/>
      <c r="P92" s="1157"/>
      <c r="Q92" s="1089"/>
      <c r="U92" s="1077">
        <v>1</v>
      </c>
      <c r="IV92" s="1109"/>
    </row>
    <row r="93" spans="1:256" ht="15" hidden="1" customHeight="1">
      <c r="A93" s="882" t="str">
        <f t="shared" si="1"/>
        <v/>
      </c>
      <c r="B93" s="1100"/>
      <c r="C93" s="1101"/>
      <c r="D93" s="1101"/>
      <c r="E93" s="1101"/>
      <c r="F93" s="1101"/>
      <c r="G93" s="1102"/>
      <c r="H93" s="1103"/>
      <c r="I93" s="2060"/>
      <c r="J93" s="2060"/>
      <c r="K93" s="2049"/>
      <c r="L93" s="2049"/>
      <c r="M93" s="1105"/>
      <c r="N93" s="2067"/>
      <c r="O93" s="2049"/>
      <c r="P93" s="1104"/>
      <c r="Q93" s="1089"/>
      <c r="U93" s="1077"/>
      <c r="IV93" s="1109"/>
    </row>
    <row r="94" spans="1:256" ht="15" hidden="1" customHeight="1">
      <c r="A94" s="882" t="str">
        <f t="shared" si="1"/>
        <v/>
      </c>
      <c r="B94" s="1106"/>
      <c r="C94" s="1093"/>
      <c r="D94" s="1094"/>
      <c r="E94" s="1094"/>
      <c r="F94" s="1094"/>
      <c r="G94" s="1095"/>
      <c r="H94" s="1096"/>
      <c r="I94" s="2061"/>
      <c r="J94" s="2062"/>
      <c r="K94" s="1097"/>
      <c r="L94" s="1098"/>
      <c r="M94" s="1099"/>
      <c r="N94" s="2068"/>
      <c r="O94" s="2069"/>
      <c r="P94" s="1157"/>
      <c r="Q94" s="1089"/>
      <c r="U94" s="1077">
        <v>1</v>
      </c>
      <c r="IV94" s="1109"/>
    </row>
    <row r="95" spans="1:256" ht="15" hidden="1" customHeight="1">
      <c r="A95" s="882" t="str">
        <f t="shared" si="1"/>
        <v/>
      </c>
      <c r="B95" s="1100"/>
      <c r="C95" s="1101"/>
      <c r="D95" s="1101"/>
      <c r="E95" s="1101"/>
      <c r="F95" s="1101"/>
      <c r="G95" s="1102"/>
      <c r="H95" s="1103"/>
      <c r="I95" s="2060"/>
      <c r="J95" s="2060"/>
      <c r="K95" s="2049"/>
      <c r="L95" s="2049"/>
      <c r="M95" s="1105"/>
      <c r="N95" s="2067"/>
      <c r="O95" s="2049"/>
      <c r="P95" s="1104"/>
      <c r="Q95" s="1089"/>
      <c r="U95" s="1077"/>
      <c r="IV95" s="1109"/>
    </row>
    <row r="96" spans="1:256" ht="15" hidden="1" customHeight="1">
      <c r="A96" s="882" t="str">
        <f t="shared" si="1"/>
        <v/>
      </c>
      <c r="B96" s="1106"/>
      <c r="C96" s="1093"/>
      <c r="D96" s="1094"/>
      <c r="E96" s="1094"/>
      <c r="F96" s="1094"/>
      <c r="G96" s="1095"/>
      <c r="H96" s="1096"/>
      <c r="I96" s="2061"/>
      <c r="J96" s="2062"/>
      <c r="K96" s="1097"/>
      <c r="L96" s="1098"/>
      <c r="M96" s="1099"/>
      <c r="N96" s="2068"/>
      <c r="O96" s="2069"/>
      <c r="P96" s="1157"/>
      <c r="Q96" s="1089"/>
      <c r="U96" s="1077">
        <v>1</v>
      </c>
      <c r="IV96" s="1109"/>
    </row>
    <row r="97" spans="1:256" ht="15" hidden="1" customHeight="1">
      <c r="A97" s="882" t="str">
        <f t="shared" si="1"/>
        <v/>
      </c>
      <c r="B97" s="1100"/>
      <c r="C97" s="1101"/>
      <c r="D97" s="1101"/>
      <c r="E97" s="1101"/>
      <c r="F97" s="1101"/>
      <c r="G97" s="1102"/>
      <c r="H97" s="1103"/>
      <c r="I97" s="2060"/>
      <c r="J97" s="2060"/>
      <c r="K97" s="2049"/>
      <c r="L97" s="2049"/>
      <c r="M97" s="1105"/>
      <c r="N97" s="2067"/>
      <c r="O97" s="2049"/>
      <c r="P97" s="1104"/>
      <c r="Q97" s="1089"/>
      <c r="U97" s="1077"/>
      <c r="IV97" s="1109"/>
    </row>
    <row r="98" spans="1:256" ht="15" hidden="1" customHeight="1">
      <c r="A98" s="882" t="str">
        <f t="shared" si="1"/>
        <v/>
      </c>
      <c r="B98" s="1106"/>
      <c r="C98" s="1093"/>
      <c r="D98" s="1094"/>
      <c r="E98" s="1094"/>
      <c r="F98" s="1094"/>
      <c r="G98" s="1095"/>
      <c r="H98" s="1096"/>
      <c r="I98" s="2061"/>
      <c r="J98" s="2062"/>
      <c r="K98" s="1097"/>
      <c r="L98" s="1098"/>
      <c r="M98" s="1099"/>
      <c r="N98" s="2068"/>
      <c r="O98" s="2069"/>
      <c r="P98" s="1157"/>
      <c r="Q98" s="1089"/>
      <c r="U98" s="1077">
        <v>1</v>
      </c>
      <c r="IV98" s="1109"/>
    </row>
    <row r="99" spans="1:256" ht="15" hidden="1" customHeight="1">
      <c r="A99" s="882" t="str">
        <f t="shared" si="1"/>
        <v/>
      </c>
      <c r="B99" s="1100"/>
      <c r="C99" s="1101"/>
      <c r="D99" s="1101"/>
      <c r="E99" s="1101"/>
      <c r="F99" s="1101"/>
      <c r="G99" s="1102"/>
      <c r="H99" s="1103"/>
      <c r="I99" s="2060"/>
      <c r="J99" s="2060"/>
      <c r="K99" s="2049"/>
      <c r="L99" s="2049"/>
      <c r="M99" s="1105"/>
      <c r="N99" s="2067"/>
      <c r="O99" s="2049"/>
      <c r="P99" s="1104"/>
      <c r="Q99" s="1089"/>
      <c r="U99" s="1077"/>
      <c r="IV99" s="1109"/>
    </row>
    <row r="100" spans="1:256" ht="15" hidden="1" customHeight="1">
      <c r="A100" s="882" t="str">
        <f t="shared" si="1"/>
        <v/>
      </c>
      <c r="B100" s="1106"/>
      <c r="C100" s="1093"/>
      <c r="D100" s="1094"/>
      <c r="E100" s="1094"/>
      <c r="F100" s="1094"/>
      <c r="G100" s="1095"/>
      <c r="H100" s="1096"/>
      <c r="I100" s="2061"/>
      <c r="J100" s="2062"/>
      <c r="K100" s="1097"/>
      <c r="L100" s="1098"/>
      <c r="M100" s="1099"/>
      <c r="N100" s="2068"/>
      <c r="O100" s="2069"/>
      <c r="P100" s="1157"/>
      <c r="Q100" s="1089"/>
      <c r="U100" s="1077">
        <v>1</v>
      </c>
      <c r="IV100" s="1109"/>
    </row>
    <row r="101" spans="1:256" ht="15" hidden="1" customHeight="1">
      <c r="A101" s="882" t="str">
        <f t="shared" si="1"/>
        <v/>
      </c>
      <c r="B101" s="1100"/>
      <c r="C101" s="1101"/>
      <c r="D101" s="1101"/>
      <c r="E101" s="1101"/>
      <c r="F101" s="1101"/>
      <c r="G101" s="1102"/>
      <c r="H101" s="1103"/>
      <c r="I101" s="2060"/>
      <c r="J101" s="2060"/>
      <c r="K101" s="2049"/>
      <c r="L101" s="2049"/>
      <c r="M101" s="1105"/>
      <c r="N101" s="2067"/>
      <c r="O101" s="2049"/>
      <c r="P101" s="1104"/>
      <c r="Q101" s="1089"/>
      <c r="U101" s="1077"/>
      <c r="IV101" s="1109"/>
    </row>
    <row r="102" spans="1:256" ht="15" hidden="1" customHeight="1">
      <c r="A102" s="882" t="str">
        <f t="shared" si="1"/>
        <v/>
      </c>
      <c r="B102" s="1106"/>
      <c r="C102" s="1093"/>
      <c r="D102" s="1094"/>
      <c r="E102" s="1094"/>
      <c r="F102" s="1094"/>
      <c r="G102" s="1095"/>
      <c r="H102" s="1096"/>
      <c r="I102" s="2061"/>
      <c r="J102" s="2062"/>
      <c r="K102" s="1097"/>
      <c r="L102" s="1098"/>
      <c r="M102" s="1099"/>
      <c r="N102" s="2068"/>
      <c r="O102" s="2069"/>
      <c r="P102" s="1157"/>
      <c r="Q102" s="1089"/>
      <c r="U102" s="1077">
        <v>1</v>
      </c>
      <c r="IV102" s="1109"/>
    </row>
    <row r="103" spans="1:256" ht="15" hidden="1" customHeight="1">
      <c r="A103" s="882" t="str">
        <f t="shared" si="1"/>
        <v/>
      </c>
      <c r="B103" s="1100"/>
      <c r="C103" s="1101"/>
      <c r="D103" s="1101"/>
      <c r="E103" s="1101"/>
      <c r="F103" s="1101"/>
      <c r="G103" s="1102"/>
      <c r="H103" s="1103"/>
      <c r="I103" s="2060"/>
      <c r="J103" s="2060"/>
      <c r="K103" s="2049"/>
      <c r="L103" s="2049"/>
      <c r="M103" s="1105"/>
      <c r="N103" s="2067"/>
      <c r="O103" s="2049"/>
      <c r="P103" s="1104"/>
      <c r="Q103" s="1089"/>
      <c r="U103" s="1077"/>
      <c r="IV103" s="1109"/>
    </row>
    <row r="104" spans="1:256" ht="15" hidden="1" customHeight="1">
      <c r="A104" s="882" t="str">
        <f t="shared" si="1"/>
        <v/>
      </c>
      <c r="B104" s="1106"/>
      <c r="C104" s="1093"/>
      <c r="D104" s="1094"/>
      <c r="E104" s="1094"/>
      <c r="F104" s="1094"/>
      <c r="G104" s="1095"/>
      <c r="H104" s="1096"/>
      <c r="I104" s="2061"/>
      <c r="J104" s="2062"/>
      <c r="K104" s="1097"/>
      <c r="L104" s="1098"/>
      <c r="M104" s="1099"/>
      <c r="N104" s="2068"/>
      <c r="O104" s="2069"/>
      <c r="P104" s="1157"/>
      <c r="Q104" s="1089"/>
      <c r="U104" s="1077">
        <v>1</v>
      </c>
      <c r="IV104" s="1109"/>
    </row>
    <row r="105" spans="1:256" ht="15" hidden="1" customHeight="1">
      <c r="A105" s="882" t="str">
        <f t="shared" si="1"/>
        <v/>
      </c>
      <c r="B105" s="1100"/>
      <c r="C105" s="1101"/>
      <c r="D105" s="1101"/>
      <c r="E105" s="1101"/>
      <c r="F105" s="1101"/>
      <c r="G105" s="1102"/>
      <c r="H105" s="1103"/>
      <c r="I105" s="2060"/>
      <c r="J105" s="2060"/>
      <c r="K105" s="2049"/>
      <c r="L105" s="2049"/>
      <c r="M105" s="1105"/>
      <c r="N105" s="2067"/>
      <c r="O105" s="2049"/>
      <c r="P105" s="1104"/>
      <c r="Q105" s="1089"/>
      <c r="U105" s="1077"/>
      <c r="IV105" s="1109"/>
    </row>
    <row r="106" spans="1:256" ht="15" hidden="1" customHeight="1">
      <c r="A106" s="882" t="str">
        <f t="shared" si="1"/>
        <v/>
      </c>
      <c r="B106" s="1106"/>
      <c r="C106" s="1093"/>
      <c r="D106" s="1094"/>
      <c r="E106" s="1094"/>
      <c r="F106" s="1094"/>
      <c r="G106" s="1095"/>
      <c r="H106" s="1096"/>
      <c r="I106" s="2061"/>
      <c r="J106" s="2062"/>
      <c r="K106" s="1097"/>
      <c r="L106" s="1098"/>
      <c r="M106" s="1099"/>
      <c r="N106" s="2068"/>
      <c r="O106" s="2069"/>
      <c r="P106" s="1157"/>
      <c r="Q106" s="1089"/>
      <c r="U106" s="1077">
        <v>1</v>
      </c>
      <c r="IV106" s="1109"/>
    </row>
    <row r="107" spans="1:256" ht="15" hidden="1" customHeight="1">
      <c r="A107" s="882" t="str">
        <f t="shared" si="1"/>
        <v/>
      </c>
      <c r="B107" s="1100"/>
      <c r="C107" s="1101"/>
      <c r="D107" s="1101"/>
      <c r="E107" s="1101"/>
      <c r="F107" s="1101"/>
      <c r="G107" s="1102"/>
      <c r="H107" s="1103"/>
      <c r="I107" s="2060"/>
      <c r="J107" s="2060"/>
      <c r="K107" s="2049"/>
      <c r="L107" s="2049"/>
      <c r="M107" s="1105"/>
      <c r="N107" s="2067"/>
      <c r="O107" s="2049"/>
      <c r="P107" s="1104"/>
      <c r="Q107" s="1089"/>
      <c r="U107" s="1077"/>
      <c r="IV107" s="1109"/>
    </row>
    <row r="108" spans="1:256" ht="15" hidden="1" customHeight="1">
      <c r="A108" s="882" t="str">
        <f t="shared" si="1"/>
        <v/>
      </c>
      <c r="B108" s="1106"/>
      <c r="C108" s="1093"/>
      <c r="D108" s="1094"/>
      <c r="E108" s="1094"/>
      <c r="F108" s="1094"/>
      <c r="G108" s="1095"/>
      <c r="H108" s="1096"/>
      <c r="I108" s="2061"/>
      <c r="J108" s="2062"/>
      <c r="K108" s="1097"/>
      <c r="L108" s="1098"/>
      <c r="M108" s="1099"/>
      <c r="N108" s="2068"/>
      <c r="O108" s="2069"/>
      <c r="P108" s="1157"/>
      <c r="Q108" s="1089"/>
      <c r="U108" s="1077">
        <v>1</v>
      </c>
      <c r="IV108" s="1109"/>
    </row>
    <row r="109" spans="1:256" ht="15" hidden="1" customHeight="1">
      <c r="A109" s="882" t="str">
        <f t="shared" si="1"/>
        <v/>
      </c>
      <c r="B109" s="1100"/>
      <c r="C109" s="1101"/>
      <c r="D109" s="1101"/>
      <c r="E109" s="1101"/>
      <c r="F109" s="1101"/>
      <c r="G109" s="1102"/>
      <c r="H109" s="1103"/>
      <c r="I109" s="2060"/>
      <c r="J109" s="2060"/>
      <c r="K109" s="2049"/>
      <c r="L109" s="2049"/>
      <c r="M109" s="1105"/>
      <c r="N109" s="2067"/>
      <c r="O109" s="2049"/>
      <c r="P109" s="1104"/>
      <c r="Q109" s="1089"/>
      <c r="U109" s="1077"/>
      <c r="IV109" s="1109"/>
    </row>
    <row r="110" spans="1:256" ht="15" hidden="1" customHeight="1">
      <c r="A110" s="882" t="str">
        <f t="shared" si="1"/>
        <v/>
      </c>
      <c r="B110" s="1106"/>
      <c r="C110" s="1093"/>
      <c r="D110" s="1094"/>
      <c r="E110" s="1094"/>
      <c r="F110" s="1094"/>
      <c r="G110" s="1095"/>
      <c r="H110" s="1096"/>
      <c r="I110" s="2061"/>
      <c r="J110" s="2062"/>
      <c r="K110" s="1097"/>
      <c r="L110" s="1098"/>
      <c r="M110" s="1099"/>
      <c r="N110" s="2068"/>
      <c r="O110" s="2069"/>
      <c r="P110" s="1157"/>
      <c r="Q110" s="1089"/>
      <c r="U110" s="1077">
        <v>1</v>
      </c>
      <c r="IV110" s="1109"/>
    </row>
    <row r="111" spans="1:256" ht="15" hidden="1" customHeight="1">
      <c r="A111" s="882" t="str">
        <f t="shared" si="1"/>
        <v/>
      </c>
      <c r="B111" s="1100"/>
      <c r="C111" s="1101"/>
      <c r="D111" s="1101"/>
      <c r="E111" s="1101"/>
      <c r="F111" s="1101"/>
      <c r="G111" s="1102"/>
      <c r="H111" s="1103"/>
      <c r="I111" s="2060"/>
      <c r="J111" s="2060"/>
      <c r="K111" s="2049"/>
      <c r="L111" s="2049"/>
      <c r="M111" s="1105"/>
      <c r="N111" s="2067"/>
      <c r="O111" s="2049"/>
      <c r="P111" s="1104"/>
      <c r="Q111" s="1089"/>
      <c r="U111" s="1077"/>
      <c r="IV111" s="1109"/>
    </row>
    <row r="112" spans="1:256" ht="15" hidden="1" customHeight="1">
      <c r="A112" s="882" t="str">
        <f t="shared" si="1"/>
        <v/>
      </c>
      <c r="B112" s="1106"/>
      <c r="C112" s="1093"/>
      <c r="D112" s="1094"/>
      <c r="E112" s="1094"/>
      <c r="F112" s="1094"/>
      <c r="G112" s="1095"/>
      <c r="H112" s="1096"/>
      <c r="I112" s="2061"/>
      <c r="J112" s="2062"/>
      <c r="K112" s="1097"/>
      <c r="L112" s="1098"/>
      <c r="M112" s="1099"/>
      <c r="N112" s="2068"/>
      <c r="O112" s="2069"/>
      <c r="P112" s="1157"/>
      <c r="Q112" s="1089"/>
      <c r="U112" s="1077">
        <v>1</v>
      </c>
      <c r="IV112" s="1109"/>
    </row>
    <row r="113" spans="1:256" ht="15" hidden="1" customHeight="1">
      <c r="A113" s="882" t="str">
        <f t="shared" si="1"/>
        <v/>
      </c>
      <c r="B113" s="1100"/>
      <c r="C113" s="1101"/>
      <c r="D113" s="1101"/>
      <c r="E113" s="1101"/>
      <c r="F113" s="1101"/>
      <c r="G113" s="1102"/>
      <c r="H113" s="1103"/>
      <c r="I113" s="2060"/>
      <c r="J113" s="2060"/>
      <c r="K113" s="2049"/>
      <c r="L113" s="2049"/>
      <c r="M113" s="1105"/>
      <c r="N113" s="2067"/>
      <c r="O113" s="2049"/>
      <c r="P113" s="1104"/>
      <c r="Q113" s="1089"/>
      <c r="U113" s="1077"/>
      <c r="IV113" s="1109"/>
    </row>
    <row r="114" spans="1:256" ht="15" hidden="1" customHeight="1">
      <c r="A114" s="882" t="str">
        <f t="shared" si="1"/>
        <v/>
      </c>
      <c r="B114" s="1106"/>
      <c r="C114" s="1093"/>
      <c r="D114" s="1094"/>
      <c r="E114" s="1094"/>
      <c r="F114" s="1094"/>
      <c r="G114" s="1095"/>
      <c r="H114" s="1096"/>
      <c r="I114" s="2061"/>
      <c r="J114" s="2062"/>
      <c r="K114" s="1097"/>
      <c r="L114" s="1098"/>
      <c r="M114" s="1099"/>
      <c r="N114" s="2068"/>
      <c r="O114" s="2069"/>
      <c r="P114" s="1157"/>
      <c r="Q114" s="1089"/>
      <c r="U114" s="1077">
        <v>1</v>
      </c>
      <c r="IV114" s="1109"/>
    </row>
    <row r="115" spans="1:256" ht="15" hidden="1" customHeight="1">
      <c r="A115" s="882" t="str">
        <f t="shared" si="1"/>
        <v/>
      </c>
      <c r="B115" s="1100"/>
      <c r="C115" s="1101"/>
      <c r="D115" s="1101"/>
      <c r="E115" s="1101"/>
      <c r="F115" s="1101"/>
      <c r="G115" s="1102"/>
      <c r="H115" s="1103"/>
      <c r="I115" s="2060"/>
      <c r="J115" s="2060"/>
      <c r="K115" s="2049"/>
      <c r="L115" s="2049"/>
      <c r="M115" s="1105"/>
      <c r="N115" s="2067"/>
      <c r="O115" s="2049"/>
      <c r="P115" s="1104"/>
      <c r="Q115" s="1089"/>
      <c r="U115" s="1077"/>
      <c r="IV115" s="1109"/>
    </row>
    <row r="116" spans="1:256" ht="15" hidden="1" customHeight="1">
      <c r="A116" s="882" t="str">
        <f t="shared" si="1"/>
        <v/>
      </c>
      <c r="B116" s="1106"/>
      <c r="C116" s="1093"/>
      <c r="D116" s="1094"/>
      <c r="E116" s="1094"/>
      <c r="F116" s="1094"/>
      <c r="G116" s="1095"/>
      <c r="H116" s="1096"/>
      <c r="I116" s="2061"/>
      <c r="J116" s="2062"/>
      <c r="K116" s="1097"/>
      <c r="L116" s="1098"/>
      <c r="M116" s="1099"/>
      <c r="N116" s="2068"/>
      <c r="O116" s="2069"/>
      <c r="P116" s="1157"/>
      <c r="Q116" s="1089"/>
      <c r="U116" s="1077">
        <v>1</v>
      </c>
      <c r="IV116" s="1109"/>
    </row>
    <row r="117" spans="1:256" ht="15" hidden="1" customHeight="1">
      <c r="A117" s="882" t="str">
        <f t="shared" si="1"/>
        <v/>
      </c>
      <c r="B117" s="1100"/>
      <c r="C117" s="1101"/>
      <c r="D117" s="1101"/>
      <c r="E117" s="1101"/>
      <c r="F117" s="1101"/>
      <c r="G117" s="1102"/>
      <c r="H117" s="1103"/>
      <c r="I117" s="2060"/>
      <c r="J117" s="2060"/>
      <c r="K117" s="2049"/>
      <c r="L117" s="2049"/>
      <c r="M117" s="1105"/>
      <c r="N117" s="2067"/>
      <c r="O117" s="2049"/>
      <c r="P117" s="1104"/>
      <c r="Q117" s="1089"/>
      <c r="U117" s="1077"/>
      <c r="IV117" s="1109"/>
    </row>
    <row r="118" spans="1:256" ht="15" hidden="1" customHeight="1">
      <c r="A118" s="882" t="str">
        <f t="shared" si="1"/>
        <v/>
      </c>
      <c r="B118" s="1106"/>
      <c r="C118" s="1093"/>
      <c r="D118" s="1094"/>
      <c r="E118" s="1094"/>
      <c r="F118" s="1094"/>
      <c r="G118" s="1095"/>
      <c r="H118" s="1096"/>
      <c r="I118" s="2061"/>
      <c r="J118" s="2062"/>
      <c r="K118" s="1097"/>
      <c r="L118" s="1098"/>
      <c r="M118" s="1099"/>
      <c r="N118" s="2068"/>
      <c r="O118" s="2069"/>
      <c r="P118" s="1157"/>
      <c r="Q118" s="1089"/>
      <c r="U118" s="1077">
        <v>1</v>
      </c>
      <c r="IV118" s="1109"/>
    </row>
    <row r="119" spans="1:256" ht="15" hidden="1" customHeight="1">
      <c r="A119" s="882" t="str">
        <f t="shared" si="1"/>
        <v/>
      </c>
      <c r="B119" s="1100"/>
      <c r="C119" s="1101"/>
      <c r="D119" s="1101"/>
      <c r="E119" s="1101"/>
      <c r="F119" s="1101"/>
      <c r="G119" s="1102"/>
      <c r="H119" s="1103"/>
      <c r="I119" s="2060"/>
      <c r="J119" s="2060"/>
      <c r="K119" s="2049"/>
      <c r="L119" s="2049"/>
      <c r="M119" s="1105"/>
      <c r="N119" s="2067"/>
      <c r="O119" s="2049"/>
      <c r="P119" s="1104"/>
      <c r="Q119" s="1089"/>
      <c r="U119" s="1077"/>
      <c r="IV119" s="1109"/>
    </row>
    <row r="120" spans="1:256" ht="15" hidden="1" customHeight="1">
      <c r="A120" s="882" t="str">
        <f t="shared" si="1"/>
        <v/>
      </c>
      <c r="B120" s="1106"/>
      <c r="C120" s="1093"/>
      <c r="D120" s="1094"/>
      <c r="E120" s="1094"/>
      <c r="F120" s="1094"/>
      <c r="G120" s="1095"/>
      <c r="H120" s="1096"/>
      <c r="I120" s="2061"/>
      <c r="J120" s="2062"/>
      <c r="K120" s="1097"/>
      <c r="L120" s="1098"/>
      <c r="M120" s="1099"/>
      <c r="N120" s="2068"/>
      <c r="O120" s="2069"/>
      <c r="P120" s="1157"/>
      <c r="Q120" s="1089"/>
      <c r="U120" s="1077">
        <v>1</v>
      </c>
      <c r="IV120" s="1109"/>
    </row>
    <row r="121" spans="1:256" ht="15" hidden="1" customHeight="1">
      <c r="A121" s="882">
        <v>1</v>
      </c>
      <c r="B121" s="1100"/>
      <c r="C121" s="1101"/>
      <c r="D121" s="1101"/>
      <c r="E121" s="1101"/>
      <c r="F121" s="1101"/>
      <c r="G121" s="1102"/>
      <c r="H121" s="1103"/>
      <c r="I121" s="2060"/>
      <c r="J121" s="2060"/>
      <c r="K121" s="2049"/>
      <c r="L121" s="2049"/>
      <c r="M121" s="1112"/>
      <c r="N121" s="2067"/>
      <c r="O121" s="2049"/>
      <c r="P121" s="1104"/>
      <c r="Q121" s="1089"/>
      <c r="U121" s="1077"/>
      <c r="IV121" s="1109"/>
    </row>
    <row r="122" spans="1:256" ht="13.8">
      <c r="A122" s="968"/>
      <c r="B122" s="732"/>
      <c r="C122" s="1090"/>
      <c r="D122" s="1090"/>
      <c r="E122" s="1090"/>
      <c r="F122" s="1090"/>
      <c r="G122" s="733"/>
      <c r="H122" s="734"/>
      <c r="I122" s="734"/>
      <c r="J122" s="734"/>
      <c r="K122" s="735"/>
      <c r="L122" s="2122" t="s">
        <v>800</v>
      </c>
      <c r="M122" s="2123"/>
      <c r="N122" s="2124">
        <f>SUM(N22:O121)</f>
        <v>0</v>
      </c>
      <c r="O122" s="2125"/>
      <c r="P122" s="1157"/>
      <c r="Q122" s="1089"/>
      <c r="U122" s="1078"/>
      <c r="IV122" s="1109"/>
    </row>
    <row r="123" spans="1:256" ht="13.8">
      <c r="A123" s="968"/>
      <c r="B123" s="205"/>
      <c r="C123" s="205"/>
      <c r="D123" s="205"/>
      <c r="E123" s="205"/>
      <c r="F123" s="205"/>
      <c r="G123" s="205"/>
      <c r="H123" s="209"/>
      <c r="I123" s="209"/>
      <c r="J123" s="209"/>
      <c r="K123" s="205"/>
      <c r="L123" s="205"/>
      <c r="M123" s="205"/>
      <c r="N123" s="214"/>
      <c r="O123" s="214"/>
      <c r="P123" s="205"/>
      <c r="Q123" s="1089"/>
      <c r="U123" s="1078"/>
      <c r="AB123" s="1042"/>
      <c r="AC123" s="1042"/>
      <c r="AD123" s="1042"/>
      <c r="AE123" s="1042"/>
      <c r="AF123" s="1042"/>
      <c r="AG123" s="1042"/>
      <c r="AH123" s="1042"/>
      <c r="AI123" s="1042"/>
      <c r="AJ123" s="1042"/>
      <c r="IV123" s="1109"/>
    </row>
    <row r="124" spans="1:256" ht="13.8">
      <c r="A124" s="968"/>
      <c r="B124" s="2055" t="s">
        <v>151</v>
      </c>
      <c r="C124" s="2056"/>
      <c r="D124" s="2056"/>
      <c r="E124" s="2056"/>
      <c r="F124" s="2056"/>
      <c r="G124" s="2056"/>
      <c r="H124" s="1107"/>
      <c r="I124" s="2057" t="s">
        <v>152</v>
      </c>
      <c r="J124" s="2058"/>
      <c r="K124" s="2119" t="s">
        <v>151</v>
      </c>
      <c r="L124" s="2120"/>
      <c r="M124" s="1107"/>
      <c r="N124" s="215" t="s">
        <v>153</v>
      </c>
      <c r="O124" s="2120" t="s">
        <v>154</v>
      </c>
      <c r="P124" s="2121"/>
      <c r="Q124" s="1089"/>
      <c r="U124" s="1078"/>
      <c r="AB124" s="1042"/>
      <c r="AC124" s="1042"/>
      <c r="AD124" s="1042"/>
      <c r="AE124" s="1042"/>
      <c r="AF124" s="1042"/>
      <c r="AG124" s="1042"/>
      <c r="AH124" s="1042"/>
      <c r="AI124" s="1042"/>
      <c r="AJ124" s="1042"/>
      <c r="IV124" s="1109"/>
    </row>
    <row r="125" spans="1:256" ht="13.8">
      <c r="A125" s="968"/>
      <c r="B125" s="2106"/>
      <c r="C125" s="2107"/>
      <c r="D125" s="2107"/>
      <c r="E125" s="2102" t="s">
        <v>155</v>
      </c>
      <c r="F125" s="2102"/>
      <c r="G125" s="2102"/>
      <c r="H125" s="2102"/>
      <c r="I125" s="2102"/>
      <c r="J125" s="216" t="s">
        <v>302</v>
      </c>
      <c r="K125" s="217"/>
      <c r="L125" s="1108"/>
      <c r="M125" s="218" t="s">
        <v>156</v>
      </c>
      <c r="N125" s="218"/>
      <c r="O125" s="2116"/>
      <c r="P125" s="2116"/>
      <c r="Q125" s="1089"/>
      <c r="U125" s="1078"/>
      <c r="AB125" s="1042"/>
      <c r="AC125" s="1042"/>
      <c r="AD125" s="1042"/>
      <c r="AE125" s="1042"/>
      <c r="AF125" s="1042"/>
      <c r="AG125" s="1042"/>
      <c r="AH125" s="1042"/>
      <c r="AI125" s="1042"/>
      <c r="AJ125" s="1042"/>
      <c r="IV125" s="1109"/>
    </row>
    <row r="126" spans="1:256" ht="13.8">
      <c r="A126" s="968"/>
      <c r="B126" s="219"/>
      <c r="C126" s="220"/>
      <c r="D126" s="220"/>
      <c r="E126" s="220"/>
      <c r="F126" s="220"/>
      <c r="G126" s="220"/>
      <c r="H126" s="220"/>
      <c r="I126" s="220"/>
      <c r="J126" s="221"/>
      <c r="K126" s="2111" t="s">
        <v>157</v>
      </c>
      <c r="L126" s="2112"/>
      <c r="M126" s="2112"/>
      <c r="N126" s="2117" t="s">
        <v>303</v>
      </c>
      <c r="O126" s="2117"/>
      <c r="P126" s="2118"/>
      <c r="Q126" s="1089"/>
      <c r="U126" s="1078"/>
      <c r="AB126" s="1042"/>
      <c r="AC126" s="1042"/>
      <c r="AD126" s="1042"/>
      <c r="AE126" s="1042"/>
      <c r="AF126" s="1042"/>
      <c r="AG126" s="1042"/>
      <c r="AH126" s="1042"/>
      <c r="AI126" s="1042"/>
      <c r="AJ126" s="1042"/>
      <c r="IV126" s="1109"/>
    </row>
    <row r="127" spans="1:256" ht="12">
      <c r="A127" s="968"/>
      <c r="B127" s="2052" t="s">
        <v>158</v>
      </c>
      <c r="C127" s="2053"/>
      <c r="D127" s="2053"/>
      <c r="E127" s="2053"/>
      <c r="F127" s="2053"/>
      <c r="G127" s="2053"/>
      <c r="H127" s="2053"/>
      <c r="I127" s="2053"/>
      <c r="J127" s="2054"/>
      <c r="K127" s="2052" t="s">
        <v>158</v>
      </c>
      <c r="L127" s="2053"/>
      <c r="M127" s="2053"/>
      <c r="N127" s="2053"/>
      <c r="O127" s="2053"/>
      <c r="P127" s="2054"/>
      <c r="Q127" s="1089"/>
      <c r="U127" s="1078"/>
      <c r="AB127" s="1042"/>
      <c r="AC127" s="1042"/>
      <c r="AD127" s="1042"/>
      <c r="AE127" s="1042"/>
      <c r="AF127" s="1042"/>
      <c r="AG127" s="1042"/>
      <c r="AH127" s="1042"/>
      <c r="AI127" s="1042"/>
      <c r="AJ127" s="1042"/>
      <c r="IV127" s="1109"/>
    </row>
    <row r="128" spans="1:256" ht="15" customHeight="1">
      <c r="A128" s="968"/>
      <c r="B128" s="2081" t="s">
        <v>159</v>
      </c>
      <c r="C128" s="2081"/>
      <c r="D128" s="2081"/>
      <c r="E128" s="2081"/>
      <c r="F128" s="2081"/>
      <c r="G128" s="2081"/>
      <c r="H128" s="2103" t="str">
        <f>INDEX('VERİ GİRİŞİ'!M4:M32,Q1)</f>
        <v>Suat ÖZTOPRAK</v>
      </c>
      <c r="I128" s="2103"/>
      <c r="J128" s="2103"/>
      <c r="K128" s="1134" t="s">
        <v>507</v>
      </c>
      <c r="L128" s="2103">
        <f>INDEX('VERİ GİRİŞİ'!M4:M32,Q2)</f>
        <v>0</v>
      </c>
      <c r="M128" s="2103"/>
      <c r="N128" s="2085"/>
      <c r="O128" s="2104"/>
      <c r="P128" s="2105"/>
      <c r="Q128" s="1089"/>
      <c r="U128" s="1078"/>
      <c r="AB128" s="1042"/>
      <c r="AC128" s="1042"/>
      <c r="AD128" s="1042"/>
      <c r="AE128" s="1042"/>
      <c r="AF128" s="1042"/>
      <c r="AG128" s="1042"/>
      <c r="AH128" s="1042"/>
      <c r="AI128" s="1042"/>
      <c r="AJ128" s="1042"/>
      <c r="IV128" s="1109"/>
    </row>
    <row r="129" spans="1:256" ht="15" customHeight="1">
      <c r="A129" s="968"/>
      <c r="B129" s="2077" t="s">
        <v>503</v>
      </c>
      <c r="C129" s="2077"/>
      <c r="D129" s="2077"/>
      <c r="E129" s="2077"/>
      <c r="F129" s="2077"/>
      <c r="G129" s="2077"/>
      <c r="H129" s="2113" t="str">
        <f>INDEX('VERİ GİRİŞİ'!BO4:BO32,Q1)</f>
        <v>Öğretmen</v>
      </c>
      <c r="I129" s="2113"/>
      <c r="J129" s="2113"/>
      <c r="K129" s="223" t="s">
        <v>505</v>
      </c>
      <c r="L129" s="2113">
        <f>INDEX('VERİ GİRİŞİ'!BO4:BO32,Q2)</f>
        <v>0</v>
      </c>
      <c r="M129" s="2113"/>
      <c r="N129" s="2070"/>
      <c r="O129" s="2114"/>
      <c r="P129" s="2115"/>
      <c r="Q129" s="1089"/>
      <c r="U129" s="1078"/>
      <c r="AB129" s="1042"/>
      <c r="AC129" s="1042"/>
      <c r="AD129" s="1042"/>
      <c r="AE129" s="1042"/>
      <c r="AF129" s="1042"/>
      <c r="AG129" s="1042"/>
      <c r="AH129" s="1042"/>
      <c r="AI129" s="1042"/>
      <c r="AJ129" s="1042"/>
      <c r="IV129" s="1109"/>
    </row>
    <row r="130" spans="1:256" ht="15" customHeight="1">
      <c r="A130" s="968"/>
      <c r="B130" s="2077" t="s">
        <v>504</v>
      </c>
      <c r="C130" s="2077"/>
      <c r="D130" s="2077"/>
      <c r="E130" s="2077"/>
      <c r="F130" s="2077"/>
      <c r="G130" s="2077"/>
      <c r="H130" s="2113">
        <f>INDEX('VERİ GİRİŞİ'!BQ4:BQ32,Q1)</f>
        <v>0</v>
      </c>
      <c r="I130" s="2113"/>
      <c r="J130" s="2113"/>
      <c r="K130" s="223" t="s">
        <v>506</v>
      </c>
      <c r="L130" s="2113">
        <f>INDEX('VERİ GİRİŞİ'!BQ4:BQ32,Q2)</f>
        <v>0</v>
      </c>
      <c r="M130" s="2113"/>
      <c r="N130" s="2070"/>
      <c r="O130" s="2092"/>
      <c r="P130" s="2093"/>
      <c r="Q130" s="1089"/>
      <c r="U130" s="1078"/>
      <c r="AB130" s="1042"/>
      <c r="AC130" s="1042"/>
      <c r="AD130" s="1042"/>
      <c r="AE130" s="1042"/>
      <c r="AF130" s="1042"/>
      <c r="AG130" s="1042"/>
      <c r="AH130" s="1042"/>
      <c r="AI130" s="1042"/>
      <c r="AJ130" s="1042"/>
      <c r="IV130" s="1109"/>
    </row>
    <row r="131" spans="1:256" ht="15" customHeight="1">
      <c r="A131" s="968"/>
      <c r="B131" s="2098" t="s">
        <v>160</v>
      </c>
      <c r="C131" s="2098"/>
      <c r="D131" s="2098"/>
      <c r="E131" s="2098"/>
      <c r="F131" s="2098"/>
      <c r="G131" s="2098"/>
      <c r="H131" s="2101"/>
      <c r="I131" s="2101"/>
      <c r="J131" s="2101"/>
      <c r="K131" s="224" t="s">
        <v>161</v>
      </c>
      <c r="L131" s="2096"/>
      <c r="M131" s="2097"/>
      <c r="N131" s="2097"/>
      <c r="O131" s="2092"/>
      <c r="P131" s="2093"/>
      <c r="Q131" s="1089"/>
      <c r="AB131" s="1042"/>
      <c r="AC131" s="1042"/>
      <c r="AD131" s="1042"/>
      <c r="AE131" s="1042"/>
      <c r="AF131" s="1042"/>
      <c r="AG131" s="1042"/>
      <c r="AH131" s="1042"/>
      <c r="AI131" s="1042"/>
      <c r="AJ131" s="1042"/>
      <c r="IV131" s="1109"/>
    </row>
    <row r="132" spans="1:256" ht="7.5" hidden="1" customHeight="1">
      <c r="A132" s="968"/>
      <c r="B132" s="226"/>
      <c r="C132" s="226"/>
      <c r="D132" s="226"/>
      <c r="E132" s="226"/>
      <c r="F132" s="226"/>
      <c r="G132" s="226"/>
      <c r="H132" s="227"/>
      <c r="I132" s="226"/>
      <c r="J132" s="228"/>
      <c r="K132" s="227"/>
      <c r="L132" s="226"/>
      <c r="M132" s="226"/>
      <c r="N132" s="226"/>
      <c r="O132" s="2094"/>
      <c r="P132" s="2095"/>
      <c r="Q132" s="1089"/>
      <c r="AB132" s="1042"/>
      <c r="AC132" s="1042"/>
      <c r="AD132" s="1042"/>
      <c r="AE132" s="1042"/>
      <c r="AF132" s="1042"/>
      <c r="AG132" s="1042"/>
      <c r="AH132" s="1042"/>
      <c r="AI132" s="1042"/>
      <c r="AJ132" s="1042"/>
      <c r="IV132" s="1109"/>
    </row>
    <row r="133" spans="1:256" ht="13.8">
      <c r="A133" s="968"/>
      <c r="B133" s="230"/>
      <c r="C133" s="231"/>
      <c r="D133" s="231"/>
      <c r="E133" s="231"/>
      <c r="F133" s="231"/>
      <c r="G133" s="231"/>
      <c r="H133" s="231"/>
      <c r="I133" s="231"/>
      <c r="J133" s="231"/>
      <c r="K133" s="230"/>
      <c r="L133" s="231"/>
      <c r="M133" s="231"/>
      <c r="N133" s="231"/>
      <c r="O133" s="231"/>
      <c r="P133" s="232"/>
      <c r="Q133" s="1089"/>
      <c r="AB133" s="1042"/>
      <c r="AC133" s="1042"/>
      <c r="AD133" s="1042"/>
      <c r="AE133" s="1042"/>
      <c r="AF133" s="1042"/>
      <c r="AG133" s="1042"/>
      <c r="AH133" s="1042"/>
      <c r="AI133" s="1042"/>
      <c r="AJ133" s="1042"/>
      <c r="IV133" s="1109"/>
    </row>
    <row r="134" spans="1:256" ht="13.8">
      <c r="A134" s="968"/>
      <c r="B134" s="2111" t="s">
        <v>162</v>
      </c>
      <c r="C134" s="2112"/>
      <c r="D134" s="2112"/>
      <c r="E134" s="2112"/>
      <c r="F134" s="2112"/>
      <c r="G134" s="2112"/>
      <c r="H134" s="2112"/>
      <c r="I134" s="2072" t="str">
        <f>'VERİ GİRİŞİ'!K13</f>
        <v>…../…../2023</v>
      </c>
      <c r="J134" s="2108"/>
      <c r="K134" s="2109" t="s">
        <v>163</v>
      </c>
      <c r="L134" s="2110"/>
      <c r="M134" s="2072" t="str">
        <f>'VERİ GİRİŞİ'!K14</f>
        <v>…../…../2023</v>
      </c>
      <c r="N134" s="2073"/>
      <c r="O134" s="220"/>
      <c r="P134" s="221"/>
      <c r="Q134" s="1089"/>
      <c r="AB134" s="1042"/>
      <c r="AC134" s="1042"/>
      <c r="AD134" s="1042"/>
      <c r="AE134" s="1042"/>
      <c r="AF134" s="1042"/>
      <c r="AG134" s="1042"/>
      <c r="AH134" s="1042"/>
      <c r="AI134" s="1042"/>
      <c r="AJ134" s="1042"/>
      <c r="IV134" s="1109"/>
    </row>
    <row r="135" spans="1:256" ht="13.8">
      <c r="A135" s="968"/>
      <c r="B135" s="2074" t="s">
        <v>571</v>
      </c>
      <c r="C135" s="2075"/>
      <c r="D135" s="2075"/>
      <c r="E135" s="2075"/>
      <c r="F135" s="2075"/>
      <c r="G135" s="2075"/>
      <c r="H135" s="2075"/>
      <c r="I135" s="2075"/>
      <c r="J135" s="2076"/>
      <c r="K135" s="219"/>
      <c r="L135" s="2091" t="s">
        <v>164</v>
      </c>
      <c r="M135" s="2091"/>
      <c r="N135" s="220"/>
      <c r="O135" s="220"/>
      <c r="P135" s="221"/>
      <c r="Q135" s="1089"/>
      <c r="AB135" s="1042"/>
      <c r="AC135" s="1042"/>
      <c r="AD135" s="1042"/>
      <c r="AE135" s="1042"/>
      <c r="AF135" s="1042"/>
      <c r="AG135" s="1042"/>
      <c r="AH135" s="1042"/>
      <c r="AI135" s="1042"/>
      <c r="AJ135" s="1042"/>
      <c r="IV135" s="1109"/>
    </row>
    <row r="136" spans="1:256" ht="15.75" customHeight="1">
      <c r="A136" s="968"/>
      <c r="B136" s="2081" t="s">
        <v>159</v>
      </c>
      <c r="C136" s="2081"/>
      <c r="D136" s="2081"/>
      <c r="E136" s="2081"/>
      <c r="F136" s="2081"/>
      <c r="G136" s="2081"/>
      <c r="H136" s="2082" t="str">
        <f>'Piyasa Fiyat Ar.Tut.'!I114</f>
        <v>ODAK KIRTASİYE</v>
      </c>
      <c r="I136" s="2083"/>
      <c r="J136" s="2084"/>
      <c r="K136" s="1135" t="s">
        <v>510</v>
      </c>
      <c r="L136" s="2085">
        <f>'VERİ GİRİŞİ'!J24</f>
        <v>0</v>
      </c>
      <c r="M136" s="2086"/>
      <c r="N136" s="2086"/>
      <c r="O136" s="233"/>
      <c r="P136" s="222"/>
      <c r="Q136" s="1089"/>
      <c r="AB136" s="1042"/>
      <c r="AC136" s="1042"/>
      <c r="AD136" s="1042"/>
      <c r="AE136" s="1042"/>
      <c r="AF136" s="1042"/>
      <c r="AG136" s="1042"/>
      <c r="AH136" s="1042"/>
      <c r="AI136" s="1042"/>
      <c r="AJ136" s="1042"/>
      <c r="IV136" s="1109"/>
    </row>
    <row r="137" spans="1:256" ht="15.75" customHeight="1">
      <c r="A137" s="968"/>
      <c r="B137" s="2077" t="s">
        <v>508</v>
      </c>
      <c r="C137" s="2077"/>
      <c r="D137" s="2077"/>
      <c r="E137" s="2077"/>
      <c r="F137" s="2077"/>
      <c r="G137" s="2077"/>
      <c r="H137" s="2078" t="s">
        <v>165</v>
      </c>
      <c r="I137" s="2079"/>
      <c r="J137" s="2080"/>
      <c r="K137" s="1119" t="s">
        <v>511</v>
      </c>
      <c r="L137" s="2070">
        <f>'VERİ GİRİŞİ'!J25</f>
        <v>0</v>
      </c>
      <c r="M137" s="2071"/>
      <c r="N137" s="2071"/>
      <c r="O137" s="234"/>
      <c r="P137" s="225"/>
      <c r="Q137" s="1089"/>
      <c r="AB137" s="1042"/>
      <c r="AC137" s="1042"/>
      <c r="AD137" s="1042"/>
      <c r="AE137" s="1042"/>
      <c r="AF137" s="1042"/>
      <c r="AG137" s="1042"/>
      <c r="AH137" s="1042"/>
      <c r="AI137" s="1042"/>
      <c r="AJ137" s="1042"/>
      <c r="IV137" s="1109"/>
    </row>
    <row r="138" spans="1:256" ht="15.75" customHeight="1">
      <c r="A138" s="968"/>
      <c r="B138" s="2077" t="s">
        <v>509</v>
      </c>
      <c r="C138" s="2077"/>
      <c r="D138" s="2077"/>
      <c r="E138" s="2077"/>
      <c r="F138" s="2077"/>
      <c r="G138" s="2077"/>
      <c r="H138" s="2078" t="s">
        <v>165</v>
      </c>
      <c r="I138" s="2079"/>
      <c r="J138" s="2080"/>
      <c r="K138" s="1119" t="s">
        <v>512</v>
      </c>
      <c r="L138" s="2070">
        <f>'VERİ GİRİŞİ'!J26</f>
        <v>0</v>
      </c>
      <c r="M138" s="2071"/>
      <c r="N138" s="2071"/>
      <c r="O138" s="234"/>
      <c r="P138" s="1130"/>
      <c r="Q138" s="1089"/>
      <c r="AB138" s="1042"/>
      <c r="AC138" s="1042"/>
      <c r="AD138" s="1042"/>
      <c r="AE138" s="1042"/>
      <c r="AF138" s="1042"/>
      <c r="AG138" s="1042"/>
      <c r="AH138" s="1042"/>
      <c r="AI138" s="1042"/>
      <c r="AJ138" s="1042"/>
      <c r="IV138" s="1109"/>
    </row>
    <row r="139" spans="1:256" ht="15.75" customHeight="1">
      <c r="A139" s="968"/>
      <c r="B139" s="2087" t="s">
        <v>160</v>
      </c>
      <c r="C139" s="2087"/>
      <c r="D139" s="2087"/>
      <c r="E139" s="2087"/>
      <c r="F139" s="2087"/>
      <c r="G139" s="2087"/>
      <c r="H139" s="2088"/>
      <c r="I139" s="2089"/>
      <c r="J139" s="2090"/>
      <c r="K139" s="1120" t="s">
        <v>166</v>
      </c>
      <c r="L139" s="2088"/>
      <c r="M139" s="2089"/>
      <c r="N139" s="2089"/>
      <c r="O139" s="235"/>
      <c r="P139" s="229"/>
      <c r="Q139" s="1089"/>
      <c r="AB139" s="1042"/>
      <c r="AC139" s="1042"/>
      <c r="AD139" s="1042"/>
      <c r="AE139" s="1042"/>
      <c r="AF139" s="1042"/>
      <c r="AG139" s="1042"/>
      <c r="AH139" s="1042"/>
      <c r="AI139" s="1042"/>
      <c r="AJ139" s="1042"/>
      <c r="IV139" s="1109"/>
    </row>
    <row r="140" spans="1:256" ht="10.5" hidden="1" customHeight="1">
      <c r="A140" s="968"/>
      <c r="B140" s="227"/>
      <c r="C140" s="226"/>
      <c r="D140" s="226"/>
      <c r="E140" s="226"/>
      <c r="F140" s="226"/>
      <c r="G140" s="226"/>
      <c r="H140" s="226"/>
      <c r="I140" s="226"/>
      <c r="J140" s="226"/>
      <c r="K140" s="227"/>
      <c r="L140" s="226"/>
      <c r="M140" s="226"/>
      <c r="N140" s="226"/>
      <c r="O140" s="226"/>
      <c r="P140" s="228"/>
      <c r="Q140" s="1089"/>
      <c r="AB140" s="1042"/>
      <c r="AC140" s="1042"/>
      <c r="AD140" s="1042"/>
      <c r="AE140" s="1042"/>
      <c r="AF140" s="1042"/>
      <c r="AG140" s="1042"/>
      <c r="AH140" s="1042"/>
      <c r="AI140" s="1042"/>
      <c r="AJ140" s="1042"/>
      <c r="IV140" s="1109"/>
    </row>
    <row r="141" spans="1:256" ht="13.2">
      <c r="A141" s="968"/>
      <c r="B141" s="2186"/>
      <c r="C141" s="2186"/>
      <c r="D141" s="2186"/>
      <c r="E141" s="2186"/>
      <c r="F141" s="2186"/>
      <c r="G141" s="2186"/>
      <c r="H141" s="236"/>
      <c r="I141" s="236"/>
      <c r="J141" s="236"/>
      <c r="K141" s="236"/>
      <c r="L141" s="236"/>
      <c r="M141" s="237"/>
      <c r="N141" s="2187" t="s">
        <v>803</v>
      </c>
      <c r="O141" s="2187"/>
      <c r="P141" s="2187"/>
      <c r="Q141" s="1089"/>
      <c r="AB141" s="1042"/>
      <c r="AC141" s="1042"/>
      <c r="AD141" s="1042"/>
      <c r="AE141" s="1042"/>
      <c r="AF141" s="1042"/>
      <c r="AG141" s="1042"/>
      <c r="AH141" s="1042"/>
      <c r="AI141" s="1042"/>
      <c r="AJ141" s="1042"/>
      <c r="IV141" s="1109"/>
    </row>
    <row r="142" spans="1:256" ht="6.75" customHeight="1">
      <c r="B142" s="238"/>
      <c r="C142" s="238"/>
      <c r="D142" s="238"/>
      <c r="E142" s="238"/>
      <c r="F142" s="238"/>
      <c r="G142" s="238"/>
      <c r="H142" s="238"/>
      <c r="I142" s="238"/>
      <c r="J142" s="238"/>
      <c r="K142" s="238"/>
      <c r="L142" s="238"/>
      <c r="M142" s="238"/>
      <c r="N142" s="238"/>
      <c r="O142" s="238"/>
      <c r="P142" s="238"/>
      <c r="AB142" s="1042"/>
      <c r="AC142" s="1042"/>
      <c r="AD142" s="1042"/>
      <c r="AE142" s="1042"/>
      <c r="AF142" s="1042"/>
      <c r="AG142" s="1042"/>
      <c r="AH142" s="1042"/>
      <c r="AI142" s="1042"/>
      <c r="AJ142" s="1042"/>
      <c r="IV142" s="1109"/>
    </row>
    <row r="143" spans="1:256" ht="3.75" customHeight="1">
      <c r="B143" s="238"/>
      <c r="C143" s="238"/>
      <c r="D143" s="238"/>
      <c r="E143" s="238"/>
      <c r="F143" s="238"/>
      <c r="G143" s="238"/>
      <c r="H143" s="238"/>
      <c r="I143" s="238"/>
      <c r="J143" s="238"/>
      <c r="K143" s="238"/>
      <c r="L143" s="238"/>
      <c r="M143" s="238"/>
      <c r="N143" s="238"/>
      <c r="O143" s="238"/>
      <c r="P143" s="238"/>
      <c r="AB143" s="1042"/>
      <c r="AC143" s="1042"/>
      <c r="AD143" s="1042"/>
      <c r="AE143" s="1042"/>
      <c r="AF143" s="1042"/>
      <c r="AG143" s="1042"/>
      <c r="AH143" s="1042"/>
      <c r="AI143" s="1042"/>
      <c r="AJ143" s="1042"/>
      <c r="IV143" s="1109"/>
    </row>
    <row r="144" spans="1:256" ht="40.5" customHeight="1">
      <c r="B144" s="2181" t="s">
        <v>167</v>
      </c>
      <c r="C144" s="2181"/>
      <c r="D144" s="2181"/>
      <c r="E144" s="2181"/>
      <c r="F144" s="2181"/>
      <c r="G144" s="2182"/>
      <c r="H144" s="2182"/>
      <c r="I144" s="2182"/>
      <c r="J144" s="2182"/>
      <c r="K144" s="2182"/>
      <c r="L144" s="2182"/>
      <c r="M144" s="2182"/>
      <c r="N144" s="2182"/>
      <c r="O144" s="2182"/>
      <c r="P144" s="238"/>
      <c r="AB144" s="1042"/>
      <c r="AC144" s="1042"/>
      <c r="AD144" s="1042"/>
      <c r="AE144" s="1042"/>
      <c r="AF144" s="1042"/>
      <c r="AG144" s="1042"/>
      <c r="AH144" s="1042"/>
      <c r="AI144" s="1042"/>
      <c r="AJ144" s="1042"/>
      <c r="IV144" s="1109"/>
    </row>
    <row r="145" spans="2:256" ht="13.8">
      <c r="B145" s="2176" t="s">
        <v>168</v>
      </c>
      <c r="C145" s="2176"/>
      <c r="D145" s="2176"/>
      <c r="E145" s="2176"/>
      <c r="F145" s="2176"/>
      <c r="G145" s="2176"/>
      <c r="H145" s="2176"/>
      <c r="I145" s="2176"/>
      <c r="J145" s="2176"/>
      <c r="K145" s="2176"/>
      <c r="L145" s="2176"/>
      <c r="M145" s="2176"/>
      <c r="N145" s="2176"/>
      <c r="O145" s="2176"/>
      <c r="P145" s="238"/>
      <c r="AB145" s="1042"/>
      <c r="AC145" s="1042"/>
      <c r="AD145" s="1042"/>
      <c r="AE145" s="1042"/>
      <c r="AF145" s="1042"/>
      <c r="AG145" s="1042"/>
      <c r="AH145" s="1042"/>
      <c r="AI145" s="1042"/>
      <c r="AJ145" s="1042"/>
      <c r="IV145" s="1109"/>
    </row>
    <row r="146" spans="2:256" ht="67.5" customHeight="1">
      <c r="B146" s="2176" t="s">
        <v>169</v>
      </c>
      <c r="C146" s="2176"/>
      <c r="D146" s="2176"/>
      <c r="E146" s="2176"/>
      <c r="F146" s="2176"/>
      <c r="G146" s="2176"/>
      <c r="H146" s="2176"/>
      <c r="I146" s="2176"/>
      <c r="J146" s="2176"/>
      <c r="K146" s="2176"/>
      <c r="L146" s="2176"/>
      <c r="M146" s="2176"/>
      <c r="N146" s="2176"/>
      <c r="O146" s="2176"/>
      <c r="P146" s="238"/>
      <c r="AB146" s="1042"/>
      <c r="AC146" s="1042"/>
      <c r="AD146" s="1042"/>
      <c r="AE146" s="1042"/>
      <c r="AF146" s="1042"/>
      <c r="AG146" s="1042"/>
      <c r="AH146" s="1042"/>
      <c r="AI146" s="1042"/>
      <c r="AJ146" s="1042"/>
      <c r="IV146" s="1109"/>
    </row>
    <row r="147" spans="2:256" ht="39.75" customHeight="1">
      <c r="B147" s="2176" t="s">
        <v>170</v>
      </c>
      <c r="C147" s="2176"/>
      <c r="D147" s="2176"/>
      <c r="E147" s="2176"/>
      <c r="F147" s="2176"/>
      <c r="G147" s="2176"/>
      <c r="H147" s="2176"/>
      <c r="I147" s="2176"/>
      <c r="J147" s="2176"/>
      <c r="K147" s="2176"/>
      <c r="L147" s="2176"/>
      <c r="M147" s="2176"/>
      <c r="N147" s="2176"/>
      <c r="O147" s="2176"/>
      <c r="P147" s="238"/>
      <c r="AB147" s="1042"/>
      <c r="AC147" s="1042"/>
      <c r="AD147" s="1042"/>
      <c r="AE147" s="1042"/>
      <c r="AF147" s="1042"/>
      <c r="AG147" s="1042"/>
      <c r="AH147" s="1042"/>
      <c r="AI147" s="1042"/>
      <c r="AJ147" s="1042"/>
      <c r="IV147" s="1109"/>
    </row>
    <row r="148" spans="2:256" ht="71.25" customHeight="1">
      <c r="B148" s="2176" t="s">
        <v>172</v>
      </c>
      <c r="C148" s="2176"/>
      <c r="D148" s="2176"/>
      <c r="E148" s="2176"/>
      <c r="F148" s="2176"/>
      <c r="G148" s="2176"/>
      <c r="H148" s="2176"/>
      <c r="I148" s="2176"/>
      <c r="J148" s="2176"/>
      <c r="K148" s="2176"/>
      <c r="L148" s="2176"/>
      <c r="M148" s="2176"/>
      <c r="N148" s="2176"/>
      <c r="O148" s="2176"/>
      <c r="P148" s="238"/>
      <c r="AB148" s="1042"/>
      <c r="AC148" s="1042"/>
      <c r="AD148" s="1042"/>
      <c r="AE148" s="1042"/>
      <c r="AF148" s="1042"/>
      <c r="AG148" s="1042"/>
      <c r="AH148" s="1042"/>
      <c r="AI148" s="1042"/>
      <c r="AJ148" s="1042"/>
      <c r="IV148" s="1109"/>
    </row>
    <row r="149" spans="2:256" ht="39" customHeight="1">
      <c r="B149" s="2176" t="s">
        <v>173</v>
      </c>
      <c r="C149" s="2176"/>
      <c r="D149" s="2176"/>
      <c r="E149" s="2176"/>
      <c r="F149" s="2176"/>
      <c r="G149" s="2176"/>
      <c r="H149" s="2176"/>
      <c r="I149" s="2176"/>
      <c r="J149" s="2176"/>
      <c r="K149" s="2176"/>
      <c r="L149" s="2176"/>
      <c r="M149" s="2176"/>
      <c r="N149" s="2176"/>
      <c r="O149" s="2176"/>
      <c r="P149" s="238"/>
      <c r="AB149" s="1042"/>
      <c r="AC149" s="1042"/>
      <c r="AD149" s="1042"/>
      <c r="AE149" s="1042"/>
      <c r="AF149" s="1042"/>
      <c r="AG149" s="1042"/>
      <c r="AH149" s="1042"/>
      <c r="AI149" s="1042"/>
      <c r="AJ149" s="1042"/>
      <c r="IV149" s="1109"/>
    </row>
    <row r="150" spans="2:256" ht="33" customHeight="1">
      <c r="B150" s="2176" t="s">
        <v>174</v>
      </c>
      <c r="C150" s="2176"/>
      <c r="D150" s="2176"/>
      <c r="E150" s="2176"/>
      <c r="F150" s="2176"/>
      <c r="G150" s="2176"/>
      <c r="H150" s="2176"/>
      <c r="I150" s="2176"/>
      <c r="J150" s="2176"/>
      <c r="K150" s="2176"/>
      <c r="L150" s="2176"/>
      <c r="M150" s="2176"/>
      <c r="N150" s="2176"/>
      <c r="O150" s="2176"/>
      <c r="P150" s="238"/>
      <c r="AB150" s="1042"/>
      <c r="AC150" s="1042"/>
      <c r="AD150" s="1042"/>
      <c r="AE150" s="1042"/>
      <c r="AF150" s="1042"/>
      <c r="AG150" s="1042"/>
      <c r="AH150" s="1042"/>
      <c r="AI150" s="1042"/>
      <c r="AJ150" s="1042"/>
      <c r="IV150" s="1109"/>
    </row>
    <row r="151" spans="2:256" ht="13.8">
      <c r="B151" s="2183" t="s">
        <v>175</v>
      </c>
      <c r="C151" s="2183"/>
      <c r="D151" s="2183"/>
      <c r="E151" s="2183"/>
      <c r="F151" s="2183"/>
      <c r="G151" s="2183"/>
      <c r="H151" s="2183"/>
      <c r="I151" s="2183"/>
      <c r="J151" s="2183"/>
      <c r="K151" s="2183"/>
      <c r="L151" s="2183"/>
      <c r="M151" s="2183"/>
      <c r="N151" s="2183"/>
      <c r="O151" s="2183"/>
      <c r="P151" s="238"/>
      <c r="AB151" s="1042"/>
      <c r="AC151" s="1042"/>
      <c r="AD151" s="1042"/>
      <c r="AE151" s="1042"/>
      <c r="AF151" s="1042"/>
      <c r="AG151" s="1042"/>
      <c r="AH151" s="1042"/>
      <c r="AI151" s="1042"/>
      <c r="AJ151" s="1042"/>
      <c r="IV151" s="1109"/>
    </row>
    <row r="152" spans="2:256" ht="36.75" customHeight="1">
      <c r="B152" s="2176" t="s">
        <v>176</v>
      </c>
      <c r="C152" s="2176"/>
      <c r="D152" s="2176"/>
      <c r="E152" s="2176"/>
      <c r="F152" s="2176"/>
      <c r="G152" s="2176"/>
      <c r="H152" s="2176"/>
      <c r="I152" s="2176"/>
      <c r="J152" s="2176"/>
      <c r="K152" s="2176"/>
      <c r="L152" s="2176"/>
      <c r="M152" s="2176"/>
      <c r="N152" s="2176"/>
      <c r="O152" s="2176"/>
      <c r="P152" s="238"/>
      <c r="AA152" s="1044"/>
      <c r="AB152" s="2173">
        <f>'VERİ GİRİŞİ'!B28</f>
        <v>0</v>
      </c>
      <c r="AC152" s="2173"/>
      <c r="AD152" s="2173"/>
      <c r="AE152" s="2173"/>
      <c r="AF152" s="2173"/>
      <c r="AG152" s="2173"/>
      <c r="AH152" s="2173"/>
      <c r="AI152" s="2173"/>
      <c r="AJ152" s="2173"/>
      <c r="AK152" s="1045"/>
      <c r="AL152" s="1045"/>
      <c r="AM152" s="1045"/>
      <c r="AN152" s="1045"/>
      <c r="IV152" s="1109"/>
    </row>
    <row r="153" spans="2:256" ht="24.75" customHeight="1">
      <c r="B153" s="2176" t="s">
        <v>177</v>
      </c>
      <c r="C153" s="2176"/>
      <c r="D153" s="2176"/>
      <c r="E153" s="2176"/>
      <c r="F153" s="2176"/>
      <c r="G153" s="2176"/>
      <c r="H153" s="2176"/>
      <c r="I153" s="2176"/>
      <c r="J153" s="2176"/>
      <c r="K153" s="2176"/>
      <c r="L153" s="2176"/>
      <c r="M153" s="2176"/>
      <c r="N153" s="2176"/>
      <c r="O153" s="2176"/>
      <c r="P153" s="238"/>
      <c r="AA153" s="1046"/>
      <c r="AB153" s="2171" t="str">
        <f>'VERİ GİRİŞİ'!B29</f>
        <v>T.C.</v>
      </c>
      <c r="AC153" s="2171"/>
      <c r="AD153" s="2171"/>
      <c r="AE153" s="2171"/>
      <c r="AF153" s="2171"/>
      <c r="AG153" s="2171"/>
      <c r="AH153" s="2171"/>
      <c r="AI153" s="2171"/>
      <c r="AJ153" s="2171"/>
      <c r="AK153" s="1047"/>
      <c r="AL153" s="1047"/>
      <c r="AM153" s="1047"/>
      <c r="AN153" s="1047"/>
      <c r="IV153" s="1109"/>
    </row>
    <row r="154" spans="2:256" ht="13.8">
      <c r="B154" s="2176" t="s">
        <v>178</v>
      </c>
      <c r="C154" s="2176"/>
      <c r="D154" s="2176"/>
      <c r="E154" s="2176"/>
      <c r="F154" s="2176"/>
      <c r="G154" s="2176"/>
      <c r="H154" s="2176"/>
      <c r="I154" s="2176"/>
      <c r="J154" s="2176"/>
      <c r="K154" s="2176"/>
      <c r="L154" s="2176"/>
      <c r="M154" s="2176"/>
      <c r="N154" s="2176"/>
      <c r="O154" s="2176"/>
      <c r="P154" s="238"/>
      <c r="AA154" s="1046"/>
      <c r="AB154" s="2171" t="str">
        <f>'VERİ GİRİŞİ'!B30</f>
        <v>KARATAY KAYMAKAMLIĞI</v>
      </c>
      <c r="AC154" s="2171"/>
      <c r="AD154" s="2171"/>
      <c r="AE154" s="2171"/>
      <c r="AF154" s="2171"/>
      <c r="AG154" s="2171"/>
      <c r="AH154" s="2171"/>
      <c r="AI154" s="2171"/>
      <c r="AJ154" s="2171"/>
      <c r="AK154" s="1047"/>
      <c r="AL154" s="1047"/>
      <c r="AM154" s="1047"/>
      <c r="AN154" s="1047"/>
      <c r="IV154" s="1109"/>
    </row>
    <row r="155" spans="2:256" ht="32.25" customHeight="1">
      <c r="B155" s="2176" t="s">
        <v>179</v>
      </c>
      <c r="C155" s="2176"/>
      <c r="D155" s="2176"/>
      <c r="E155" s="2176"/>
      <c r="F155" s="2176"/>
      <c r="G155" s="2176"/>
      <c r="H155" s="2176"/>
      <c r="I155" s="2176"/>
      <c r="J155" s="2176"/>
      <c r="K155" s="2176"/>
      <c r="L155" s="2176"/>
      <c r="M155" s="2176"/>
      <c r="N155" s="2176"/>
      <c r="O155" s="2176"/>
      <c r="P155" s="238"/>
      <c r="AA155" s="1046"/>
      <c r="AB155" s="2171" t="str">
        <f>'VERİ GİRİŞİ'!B31</f>
        <v>Zeliha Seymen İlkokulu Müdürlüğü</v>
      </c>
      <c r="AC155" s="2171"/>
      <c r="AD155" s="2171"/>
      <c r="AE155" s="2171"/>
      <c r="AF155" s="2171"/>
      <c r="AG155" s="2171"/>
      <c r="AH155" s="2171"/>
      <c r="AI155" s="2171"/>
      <c r="AJ155" s="2171"/>
      <c r="AK155" s="1047"/>
      <c r="AL155" s="1047"/>
      <c r="AM155" s="1047"/>
      <c r="AN155" s="1047"/>
      <c r="AY155" s="2175" t="s">
        <v>180</v>
      </c>
      <c r="AZ155" s="2175"/>
      <c r="BA155" s="2175"/>
      <c r="IV155" s="1109"/>
    </row>
    <row r="156" spans="2:256" ht="48" customHeight="1">
      <c r="B156" s="2176" t="s">
        <v>181</v>
      </c>
      <c r="C156" s="2176"/>
      <c r="D156" s="2176"/>
      <c r="E156" s="2176"/>
      <c r="F156" s="2176"/>
      <c r="G156" s="2176"/>
      <c r="H156" s="2176"/>
      <c r="I156" s="2176"/>
      <c r="J156" s="2176"/>
      <c r="K156" s="2176"/>
      <c r="L156" s="2176"/>
      <c r="M156" s="2176"/>
      <c r="N156" s="2176"/>
      <c r="O156" s="2176"/>
      <c r="P156" s="238"/>
      <c r="AB156" s="1075"/>
      <c r="AC156" s="1075"/>
      <c r="AD156" s="1075"/>
      <c r="AE156" s="1075"/>
      <c r="AF156" s="1075"/>
      <c r="AG156" s="1075"/>
      <c r="AH156" s="2171" t="s">
        <v>182</v>
      </c>
      <c r="AI156" s="2171"/>
      <c r="AJ156" s="1079">
        <f>'VERİ GİRİŞİ'!K37</f>
        <v>0</v>
      </c>
      <c r="AK156" s="1075"/>
      <c r="AL156" s="1075"/>
      <c r="AM156" s="1075"/>
      <c r="AN156" s="1075"/>
      <c r="AO156" s="611"/>
      <c r="AP156" s="611"/>
      <c r="AQ156" s="611"/>
      <c r="AR156" s="611"/>
      <c r="AS156" s="2165" t="s">
        <v>183</v>
      </c>
      <c r="AT156" s="2165" t="s">
        <v>184</v>
      </c>
      <c r="AU156" s="2165" t="s">
        <v>185</v>
      </c>
      <c r="AV156" s="2165" t="s">
        <v>186</v>
      </c>
      <c r="AW156" s="2165" t="s">
        <v>187</v>
      </c>
      <c r="AX156" s="2165" t="s">
        <v>187</v>
      </c>
      <c r="AY156" s="2165" t="s">
        <v>188</v>
      </c>
      <c r="AZ156" s="2166" t="s">
        <v>189</v>
      </c>
      <c r="BA156" s="2165" t="s">
        <v>190</v>
      </c>
      <c r="BB156" s="611"/>
      <c r="BC156" s="611"/>
      <c r="BD156" s="1049"/>
      <c r="BE156" s="1049"/>
      <c r="IV156" s="1109"/>
    </row>
    <row r="157" spans="2:256" ht="39" customHeight="1">
      <c r="B157" s="2176" t="s">
        <v>191</v>
      </c>
      <c r="C157" s="2176"/>
      <c r="D157" s="2176"/>
      <c r="E157" s="2176"/>
      <c r="F157" s="2176"/>
      <c r="G157" s="2176"/>
      <c r="H157" s="2176"/>
      <c r="I157" s="2176"/>
      <c r="J157" s="2176"/>
      <c r="K157" s="2176"/>
      <c r="L157" s="2176"/>
      <c r="M157" s="2176"/>
      <c r="N157" s="2176"/>
      <c r="O157" s="2176"/>
      <c r="P157" s="238"/>
      <c r="Z157" s="1072"/>
      <c r="AA157" s="1044"/>
      <c r="AB157" s="2171" t="s">
        <v>192</v>
      </c>
      <c r="AC157" s="2171"/>
      <c r="AD157" s="2171"/>
      <c r="AE157" s="2171"/>
      <c r="AF157" s="2171"/>
      <c r="AG157" s="1075"/>
      <c r="AH157" s="2171" t="s">
        <v>148</v>
      </c>
      <c r="AI157" s="2171"/>
      <c r="AJ157" s="1079">
        <f>'VERİ GİRİŞİ'!K38</f>
        <v>0</v>
      </c>
      <c r="AK157" s="1080"/>
      <c r="AL157" s="1080"/>
      <c r="AM157" s="1080"/>
      <c r="AN157" s="1080"/>
      <c r="AO157" s="611"/>
      <c r="AP157" s="611"/>
      <c r="AQ157" s="611"/>
      <c r="AR157" s="611"/>
      <c r="AS157" s="2166"/>
      <c r="AT157" s="2166"/>
      <c r="AU157" s="2166"/>
      <c r="AV157" s="2166"/>
      <c r="AW157" s="2166"/>
      <c r="AX157" s="2166"/>
      <c r="AY157" s="2166"/>
      <c r="AZ157" s="2166"/>
      <c r="BA157" s="2166"/>
      <c r="BB157" s="611"/>
      <c r="BC157" s="611"/>
      <c r="BD157" s="1049"/>
      <c r="BE157" s="1049"/>
      <c r="IV157" s="1109"/>
    </row>
    <row r="158" spans="2:256" ht="33" customHeight="1">
      <c r="B158" s="2176" t="s">
        <v>193</v>
      </c>
      <c r="C158" s="2176"/>
      <c r="D158" s="2176"/>
      <c r="E158" s="2176"/>
      <c r="F158" s="2176"/>
      <c r="G158" s="2176"/>
      <c r="H158" s="2176"/>
      <c r="I158" s="2176"/>
      <c r="J158" s="2176"/>
      <c r="K158" s="2176"/>
      <c r="L158" s="2176"/>
      <c r="M158" s="2176"/>
      <c r="N158" s="2176"/>
      <c r="O158" s="2176"/>
      <c r="P158" s="238"/>
      <c r="AB158" s="1075" t="s">
        <v>194</v>
      </c>
      <c r="AC158" s="2171" t="s">
        <v>195</v>
      </c>
      <c r="AD158" s="2171" t="s">
        <v>312</v>
      </c>
      <c r="AE158" s="2172"/>
      <c r="AF158" s="2171" t="s">
        <v>3</v>
      </c>
      <c r="AG158" s="2171" t="s">
        <v>196</v>
      </c>
      <c r="AH158" s="2171"/>
      <c r="AI158" s="2171"/>
      <c r="AJ158" s="2171"/>
      <c r="AK158" s="1081"/>
      <c r="AL158" s="1081"/>
      <c r="AM158" s="1081"/>
      <c r="AN158" s="1081"/>
      <c r="AO158" s="611"/>
      <c r="AP158" s="611"/>
      <c r="AQ158" s="611"/>
      <c r="AR158" s="611"/>
      <c r="AS158" s="2166"/>
      <c r="AT158" s="2166"/>
      <c r="AU158" s="2166"/>
      <c r="AV158" s="2166"/>
      <c r="AW158" s="2166"/>
      <c r="AX158" s="2166"/>
      <c r="AY158" s="2166"/>
      <c r="AZ158" s="2166"/>
      <c r="BA158" s="2166"/>
      <c r="BB158" s="611"/>
      <c r="BC158" s="611"/>
      <c r="BD158" s="1049"/>
      <c r="BE158" s="1049"/>
      <c r="IV158" s="1109"/>
    </row>
    <row r="159" spans="2:256" ht="26.25" customHeight="1">
      <c r="B159" s="2176" t="s">
        <v>197</v>
      </c>
      <c r="C159" s="2176"/>
      <c r="D159" s="2176"/>
      <c r="E159" s="2176"/>
      <c r="F159" s="2176"/>
      <c r="G159" s="2176"/>
      <c r="H159" s="2176"/>
      <c r="I159" s="2176"/>
      <c r="J159" s="2176"/>
      <c r="K159" s="2176"/>
      <c r="L159" s="2176"/>
      <c r="M159" s="2176"/>
      <c r="N159" s="2176"/>
      <c r="O159" s="2176"/>
      <c r="P159" s="238"/>
      <c r="AB159" s="1075" t="s">
        <v>198</v>
      </c>
      <c r="AC159" s="2172"/>
      <c r="AD159" s="2172"/>
      <c r="AE159" s="2172"/>
      <c r="AF159" s="2172"/>
      <c r="AG159" s="2171" t="s">
        <v>199</v>
      </c>
      <c r="AH159" s="2171"/>
      <c r="AI159" s="2171"/>
      <c r="AJ159" s="1075" t="s">
        <v>200</v>
      </c>
      <c r="AK159" s="1081"/>
      <c r="AL159" s="1081"/>
      <c r="AM159" s="1081"/>
      <c r="AN159" s="1081"/>
      <c r="AO159" s="611"/>
      <c r="AP159" s="611"/>
      <c r="AQ159" s="611"/>
      <c r="AR159" s="611"/>
      <c r="AS159" s="2166"/>
      <c r="AT159" s="2166"/>
      <c r="AU159" s="2166"/>
      <c r="AV159" s="2166"/>
      <c r="AW159" s="2166"/>
      <c r="AX159" s="2166"/>
      <c r="AY159" s="2166"/>
      <c r="AZ159" s="2166"/>
      <c r="BA159" s="2166"/>
      <c r="BB159" s="611"/>
      <c r="BC159" s="611"/>
      <c r="BD159" s="1049"/>
      <c r="BE159" s="1049"/>
      <c r="IV159" s="1109"/>
    </row>
    <row r="160" spans="2:256" ht="42" customHeight="1">
      <c r="B160" s="2176" t="s">
        <v>201</v>
      </c>
      <c r="C160" s="2176"/>
      <c r="D160" s="2176"/>
      <c r="E160" s="2176"/>
      <c r="F160" s="2176"/>
      <c r="G160" s="2176"/>
      <c r="H160" s="2176"/>
      <c r="I160" s="2176"/>
      <c r="J160" s="2176"/>
      <c r="K160" s="2176"/>
      <c r="L160" s="2176"/>
      <c r="M160" s="2176"/>
      <c r="N160" s="2176"/>
      <c r="O160" s="2176"/>
      <c r="P160" s="238"/>
      <c r="AB160" s="1082">
        <f>IF('VERİ GİRİŞİ'!M43=1,'VERİ GİRİŞİ'!A43,0)</f>
        <v>0</v>
      </c>
      <c r="AC160" s="1073">
        <f>IF('VERİ GİRİŞİ'!M43=1,'VERİ GİRİŞİ'!B43,0)</f>
        <v>0</v>
      </c>
      <c r="AD160" s="2065">
        <f>IF('VERİ GİRİŞİ'!M43=1,'VERİ GİRİŞİ'!F43,0)</f>
        <v>0</v>
      </c>
      <c r="AE160" s="2065"/>
      <c r="AF160" s="1082">
        <f>IF('VERİ GİRİŞİ'!M43=1,'TAŞINIR İŞ. F.'!AR160,0)</f>
        <v>0</v>
      </c>
      <c r="AG160" s="2066">
        <f>IF('VERİ GİRİŞİ'!M43=1,AU160,0)</f>
        <v>0</v>
      </c>
      <c r="AH160" s="2066"/>
      <c r="AI160" s="2066"/>
      <c r="AJ160" s="1074" t="str">
        <f t="shared" ref="AJ160:AJ181" si="2">AX160</f>
        <v/>
      </c>
      <c r="AK160" s="1081"/>
      <c r="AL160" s="1081"/>
      <c r="AM160" s="1081"/>
      <c r="AN160" s="1081"/>
      <c r="AO160" s="611"/>
      <c r="AP160" s="611"/>
      <c r="AQ160" s="611">
        <v>1</v>
      </c>
      <c r="AR160" s="1083" t="str">
        <f>CONCATENATE('VERİ GİRİŞİ'!J43,"-",'VERİ GİRİŞİ'!K43)</f>
        <v>45-PAKET</v>
      </c>
      <c r="AS160" s="1084" t="str">
        <f>IF('VERİ GİRİŞİ'!M43=1,'Piyasa Fiyat Ar.Tut.'!M10,"")</f>
        <v/>
      </c>
      <c r="AT160" s="1084">
        <f>SUM('VERİ GİRİŞİ'!N43+100)*('Piyasa Fiyat Ar.Tut.'!M10/100)</f>
        <v>111.1</v>
      </c>
      <c r="AU160" s="1084" t="str">
        <f>IF('VERİ GİRİŞİ'!M43=1,'TAŞINIR İŞ. F.'!AT160,"")</f>
        <v/>
      </c>
      <c r="AV160" s="1084" t="str">
        <f>IF('VERİ GİRİŞİ'!M43=1,'VERİ GİRİŞİ'!J43,"")</f>
        <v/>
      </c>
      <c r="AW160" s="1084" t="str">
        <f>IF('VERİ GİRİŞİ'!M43=1,AV160*AU160,"")</f>
        <v/>
      </c>
      <c r="AX160" s="1084" t="str">
        <f t="shared" ref="AX160:AX223" si="3">IF(AW160&gt;0,AW160," ")</f>
        <v/>
      </c>
      <c r="AY160" s="1084">
        <f>SUM('Piyasa Fiyat Ar.Tut.'!O10/100*'VERİ GİRİŞİ'!N43)</f>
        <v>454.5</v>
      </c>
      <c r="AZ160" s="1084">
        <f>SUM('Piyasa Fiyat Ar.Tut.'!O10/100*'VERİ GİRİŞİ'!P43)</f>
        <v>0</v>
      </c>
      <c r="BA160" s="1084">
        <f>SUM(AY160*'VERİ GİRİŞİ'!O43)</f>
        <v>0</v>
      </c>
      <c r="BB160" s="611"/>
      <c r="BC160" s="611"/>
      <c r="BD160" s="1049"/>
      <c r="BE160" s="1049"/>
      <c r="IV160" s="1109"/>
    </row>
    <row r="161" spans="2:256" ht="34.5" customHeight="1">
      <c r="B161" s="2176" t="s">
        <v>202</v>
      </c>
      <c r="C161" s="2176"/>
      <c r="D161" s="2176"/>
      <c r="E161" s="2176"/>
      <c r="F161" s="2176"/>
      <c r="G161" s="2176"/>
      <c r="H161" s="2176"/>
      <c r="I161" s="2176"/>
      <c r="J161" s="2176"/>
      <c r="K161" s="2176"/>
      <c r="L161" s="2176"/>
      <c r="M161" s="2176"/>
      <c r="N161" s="2176"/>
      <c r="O161" s="2176"/>
      <c r="P161" s="238"/>
      <c r="AB161" s="1082">
        <f>IF('VERİ GİRİŞİ'!M44=1,'VERİ GİRİŞİ'!A44,0)</f>
        <v>0</v>
      </c>
      <c r="AC161" s="1073">
        <f>IF('VERİ GİRİŞİ'!M44=1,'VERİ GİRİŞİ'!B44,0)</f>
        <v>0</v>
      </c>
      <c r="AD161" s="2065">
        <f>IF('VERİ GİRİŞİ'!M44=1,'VERİ GİRİŞİ'!F44,0)</f>
        <v>0</v>
      </c>
      <c r="AE161" s="2065"/>
      <c r="AF161" s="1082">
        <f>IF('VERİ GİRİŞİ'!M44=1,'TAŞINIR İŞ. F.'!AR161,0)</f>
        <v>0</v>
      </c>
      <c r="AG161" s="2066">
        <f>IF('VERİ GİRİŞİ'!M44=1,AU161,0)</f>
        <v>0</v>
      </c>
      <c r="AH161" s="2066"/>
      <c r="AI161" s="2066"/>
      <c r="AJ161" s="1074" t="str">
        <f t="shared" si="2"/>
        <v/>
      </c>
      <c r="AK161" s="1081"/>
      <c r="AL161" s="1081"/>
      <c r="AM161" s="1081"/>
      <c r="AN161" s="1081"/>
      <c r="AO161" s="611"/>
      <c r="AP161" s="611"/>
      <c r="AQ161" s="611">
        <v>2</v>
      </c>
      <c r="AR161" s="1083" t="str">
        <f>CONCATENATE('VERİ GİRİŞİ'!J44,"-",'VERİ GİRİŞİ'!K44)</f>
        <v>-</v>
      </c>
      <c r="AS161" s="1084" t="str">
        <f>IF('VERİ GİRİŞİ'!M44=1,'Piyasa Fiyat Ar.Tut.'!M11,"")</f>
        <v/>
      </c>
      <c r="AT161" s="1084">
        <f>SUM('VERİ GİRİŞİ'!N44+100)*('Piyasa Fiyat Ar.Tut.'!M11/100)</f>
        <v>0</v>
      </c>
      <c r="AU161" s="1084" t="str">
        <f>IF('VERİ GİRİŞİ'!M44=1,'TAŞINIR İŞ. F.'!AT161,"")</f>
        <v/>
      </c>
      <c r="AV161" s="1084" t="str">
        <f>IF('VERİ GİRİŞİ'!M44=1,'VERİ GİRİŞİ'!J44,"")</f>
        <v/>
      </c>
      <c r="AW161" s="1084" t="str">
        <f>IF('VERİ GİRİŞİ'!M44=1,AV161*AU161,"")</f>
        <v/>
      </c>
      <c r="AX161" s="1084" t="str">
        <f t="shared" si="3"/>
        <v/>
      </c>
      <c r="AY161" s="1084">
        <f>SUM('Piyasa Fiyat Ar.Tut.'!O11/100*'VERİ GİRİŞİ'!N44)</f>
        <v>0</v>
      </c>
      <c r="AZ161" s="1084">
        <f>SUM('Piyasa Fiyat Ar.Tut.'!O11/100*'VERİ GİRİŞİ'!P44)</f>
        <v>0</v>
      </c>
      <c r="BA161" s="1084">
        <f>SUM(AY161*'VERİ GİRİŞİ'!O44)</f>
        <v>0</v>
      </c>
      <c r="BB161" s="611"/>
      <c r="BC161" s="611"/>
      <c r="BD161" s="1049"/>
      <c r="BE161" s="1049"/>
      <c r="IV161" s="1109"/>
    </row>
    <row r="162" spans="2:256" ht="13.8">
      <c r="B162" s="2176" t="s">
        <v>203</v>
      </c>
      <c r="C162" s="2176"/>
      <c r="D162" s="2176"/>
      <c r="E162" s="2176"/>
      <c r="F162" s="2176"/>
      <c r="G162" s="2176"/>
      <c r="H162" s="2176"/>
      <c r="I162" s="2176"/>
      <c r="J162" s="2176"/>
      <c r="K162" s="2176"/>
      <c r="L162" s="2176"/>
      <c r="M162" s="2176"/>
      <c r="N162" s="2176"/>
      <c r="O162" s="2176"/>
      <c r="P162" s="238"/>
      <c r="AB162" s="1082">
        <f>IF('VERİ GİRİŞİ'!M45=1,'VERİ GİRİŞİ'!A45,0)</f>
        <v>0</v>
      </c>
      <c r="AC162" s="1073">
        <f>IF('VERİ GİRİŞİ'!M45=1,'VERİ GİRİŞİ'!B45,0)</f>
        <v>0</v>
      </c>
      <c r="AD162" s="2065">
        <f>IF('VERİ GİRİŞİ'!M45=1,'VERİ GİRİŞİ'!F45,0)</f>
        <v>0</v>
      </c>
      <c r="AE162" s="2065"/>
      <c r="AF162" s="1082">
        <f>IF('VERİ GİRİŞİ'!M45=1,'TAŞINIR İŞ. F.'!AR162,0)</f>
        <v>0</v>
      </c>
      <c r="AG162" s="2066">
        <f>IF('VERİ GİRİŞİ'!M45=1,AU162,0)</f>
        <v>0</v>
      </c>
      <c r="AH162" s="2066"/>
      <c r="AI162" s="2066"/>
      <c r="AJ162" s="1074" t="str">
        <f t="shared" si="2"/>
        <v/>
      </c>
      <c r="AK162" s="1081"/>
      <c r="AL162" s="1081"/>
      <c r="AM162" s="1081"/>
      <c r="AN162" s="1081"/>
      <c r="AO162" s="611"/>
      <c r="AP162" s="611"/>
      <c r="AQ162" s="611">
        <v>3</v>
      </c>
      <c r="AR162" s="1083" t="str">
        <f>CONCATENATE('VERİ GİRİŞİ'!J45,"-",'VERİ GİRİŞİ'!K45)</f>
        <v>-</v>
      </c>
      <c r="AS162" s="1084" t="str">
        <f>IF('VERİ GİRİŞİ'!M45=1,'Piyasa Fiyat Ar.Tut.'!M12,"")</f>
        <v/>
      </c>
      <c r="AT162" s="1084">
        <f>SUM('VERİ GİRİŞİ'!N45+100)*('Piyasa Fiyat Ar.Tut.'!M12/100)</f>
        <v>0</v>
      </c>
      <c r="AU162" s="1084" t="str">
        <f>IF('VERİ GİRİŞİ'!M45=1,'TAŞINIR İŞ. F.'!AT162,"")</f>
        <v/>
      </c>
      <c r="AV162" s="1084" t="str">
        <f>IF('VERİ GİRİŞİ'!M45=1,'VERİ GİRİŞİ'!J45,"")</f>
        <v/>
      </c>
      <c r="AW162" s="1084" t="str">
        <f>IF('VERİ GİRİŞİ'!M45=1,AV162*AU162,"")</f>
        <v/>
      </c>
      <c r="AX162" s="1084" t="str">
        <f t="shared" si="3"/>
        <v/>
      </c>
      <c r="AY162" s="1084">
        <f>SUM('Piyasa Fiyat Ar.Tut.'!O12/100*'VERİ GİRİŞİ'!N45)</f>
        <v>0</v>
      </c>
      <c r="AZ162" s="1084">
        <f>SUM('Piyasa Fiyat Ar.Tut.'!O12/100*'VERİ GİRİŞİ'!P45)</f>
        <v>0</v>
      </c>
      <c r="BA162" s="1084">
        <f>SUM(AY162*'VERİ GİRİŞİ'!O45)</f>
        <v>0</v>
      </c>
      <c r="BB162" s="611"/>
      <c r="BC162" s="611"/>
      <c r="BD162" s="1049"/>
      <c r="BE162" s="1049"/>
      <c r="IV162" s="1109"/>
    </row>
    <row r="163" spans="2:256" ht="13.8">
      <c r="B163" s="2176" t="s">
        <v>204</v>
      </c>
      <c r="C163" s="2176"/>
      <c r="D163" s="2176"/>
      <c r="E163" s="2176"/>
      <c r="F163" s="2176"/>
      <c r="G163" s="2176"/>
      <c r="H163" s="2176"/>
      <c r="I163" s="2176"/>
      <c r="J163" s="2176"/>
      <c r="K163" s="2176"/>
      <c r="L163" s="2176"/>
      <c r="M163" s="2176"/>
      <c r="N163" s="2176"/>
      <c r="O163" s="2176"/>
      <c r="P163" s="238"/>
      <c r="AB163" s="1082">
        <f>IF('VERİ GİRİŞİ'!M46=1,'VERİ GİRİŞİ'!A46,0)</f>
        <v>0</v>
      </c>
      <c r="AC163" s="1073">
        <f>IF('VERİ GİRİŞİ'!M46=1,'VERİ GİRİŞİ'!B46,0)</f>
        <v>0</v>
      </c>
      <c r="AD163" s="2065">
        <f>IF('VERİ GİRİŞİ'!M46=1,'VERİ GİRİŞİ'!F46,0)</f>
        <v>0</v>
      </c>
      <c r="AE163" s="2065"/>
      <c r="AF163" s="1082">
        <f>IF('VERİ GİRİŞİ'!M46=1,'TAŞINIR İŞ. F.'!AR163,0)</f>
        <v>0</v>
      </c>
      <c r="AG163" s="2066">
        <f>IF('VERİ GİRİŞİ'!M46=1,AU163,0)</f>
        <v>0</v>
      </c>
      <c r="AH163" s="2066"/>
      <c r="AI163" s="2066"/>
      <c r="AJ163" s="1074" t="str">
        <f t="shared" si="2"/>
        <v/>
      </c>
      <c r="AK163" s="1081"/>
      <c r="AL163" s="1081"/>
      <c r="AM163" s="1081"/>
      <c r="AN163" s="1081"/>
      <c r="AO163" s="611"/>
      <c r="AP163" s="611"/>
      <c r="AQ163" s="611">
        <v>4</v>
      </c>
      <c r="AR163" s="1083" t="str">
        <f>CONCATENATE('VERİ GİRİŞİ'!J46,"-",'VERİ GİRİŞİ'!K46)</f>
        <v>-</v>
      </c>
      <c r="AS163" s="1084" t="str">
        <f>IF('VERİ GİRİŞİ'!M46=1,'Piyasa Fiyat Ar.Tut.'!M13,"")</f>
        <v/>
      </c>
      <c r="AT163" s="1084">
        <f>SUM('VERİ GİRİŞİ'!N46+100)*('Piyasa Fiyat Ar.Tut.'!M13/100)</f>
        <v>0</v>
      </c>
      <c r="AU163" s="1084" t="str">
        <f>IF('VERİ GİRİŞİ'!M46=1,'TAŞINIR İŞ. F.'!AT163,"")</f>
        <v/>
      </c>
      <c r="AV163" s="1084" t="str">
        <f>IF('VERİ GİRİŞİ'!M46=1,'VERİ GİRİŞİ'!J46,"")</f>
        <v/>
      </c>
      <c r="AW163" s="1084" t="str">
        <f>IF('VERİ GİRİŞİ'!M46=1,AV163*AU163,"")</f>
        <v/>
      </c>
      <c r="AX163" s="1084" t="str">
        <f t="shared" si="3"/>
        <v/>
      </c>
      <c r="AY163" s="1084">
        <f>SUM('Piyasa Fiyat Ar.Tut.'!O13/100*'VERİ GİRİŞİ'!N46)</f>
        <v>0</v>
      </c>
      <c r="AZ163" s="1084">
        <f>SUM('Piyasa Fiyat Ar.Tut.'!O13/100*'VERİ GİRİŞİ'!P46)</f>
        <v>0</v>
      </c>
      <c r="BA163" s="1084">
        <f>SUM(AY163*'VERİ GİRİŞİ'!O46)</f>
        <v>0</v>
      </c>
      <c r="BB163" s="611"/>
      <c r="BC163" s="611"/>
      <c r="BD163" s="1049"/>
      <c r="BE163" s="1049"/>
      <c r="IV163" s="1109"/>
    </row>
    <row r="164" spans="2:256" ht="31.5" customHeight="1">
      <c r="B164" s="2176" t="s">
        <v>205</v>
      </c>
      <c r="C164" s="2176"/>
      <c r="D164" s="2176"/>
      <c r="E164" s="2176"/>
      <c r="F164" s="2176"/>
      <c r="G164" s="2176"/>
      <c r="H164" s="2176"/>
      <c r="I164" s="2176"/>
      <c r="J164" s="2176"/>
      <c r="K164" s="2176"/>
      <c r="L164" s="2176"/>
      <c r="M164" s="2176"/>
      <c r="N164" s="2176"/>
      <c r="O164" s="2176"/>
      <c r="P164" s="238"/>
      <c r="AB164" s="1082">
        <f>IF('VERİ GİRİŞİ'!M47=1,'VERİ GİRİŞİ'!A47,0)</f>
        <v>0</v>
      </c>
      <c r="AC164" s="1073">
        <f>IF('VERİ GİRİŞİ'!M47=1,'VERİ GİRİŞİ'!B47,0)</f>
        <v>0</v>
      </c>
      <c r="AD164" s="2065">
        <f>IF('VERİ GİRİŞİ'!M47=1,'VERİ GİRİŞİ'!F47,0)</f>
        <v>0</v>
      </c>
      <c r="AE164" s="2065"/>
      <c r="AF164" s="1082">
        <f>IF('VERİ GİRİŞİ'!M47=1,'TAŞINIR İŞ. F.'!AR164,0)</f>
        <v>0</v>
      </c>
      <c r="AG164" s="2066">
        <f>IF('VERİ GİRİŞİ'!M47=1,AU164,0)</f>
        <v>0</v>
      </c>
      <c r="AH164" s="2066"/>
      <c r="AI164" s="2066"/>
      <c r="AJ164" s="1074" t="str">
        <f t="shared" si="2"/>
        <v/>
      </c>
      <c r="AK164" s="1081"/>
      <c r="AL164" s="1081"/>
      <c r="AM164" s="1081"/>
      <c r="AN164" s="1081"/>
      <c r="AO164" s="611"/>
      <c r="AP164" s="611"/>
      <c r="AQ164" s="611">
        <v>5</v>
      </c>
      <c r="AR164" s="1083" t="str">
        <f>CONCATENATE('VERİ GİRİŞİ'!J47,"-",'VERİ GİRİŞİ'!K47)</f>
        <v>-</v>
      </c>
      <c r="AS164" s="1084" t="str">
        <f>IF('VERİ GİRİŞİ'!M47=1,'Piyasa Fiyat Ar.Tut.'!M14,"")</f>
        <v/>
      </c>
      <c r="AT164" s="1084">
        <f>SUM('VERİ GİRİŞİ'!N47+100)*('Piyasa Fiyat Ar.Tut.'!M14/100)</f>
        <v>0</v>
      </c>
      <c r="AU164" s="1084" t="str">
        <f>IF('VERİ GİRİŞİ'!M47=1,'TAŞINIR İŞ. F.'!AT164,"")</f>
        <v/>
      </c>
      <c r="AV164" s="1084" t="str">
        <f>IF('VERİ GİRİŞİ'!M47=1,'VERİ GİRİŞİ'!J47,"")</f>
        <v/>
      </c>
      <c r="AW164" s="1084" t="str">
        <f>IF('VERİ GİRİŞİ'!M47=1,AV164*AU164,"")</f>
        <v/>
      </c>
      <c r="AX164" s="1084" t="str">
        <f t="shared" si="3"/>
        <v/>
      </c>
      <c r="AY164" s="1084">
        <f>SUM('Piyasa Fiyat Ar.Tut.'!O14/100*'VERİ GİRİŞİ'!N47)</f>
        <v>0</v>
      </c>
      <c r="AZ164" s="1084">
        <f>SUM('Piyasa Fiyat Ar.Tut.'!O14/100*'VERİ GİRİŞİ'!P47)</f>
        <v>0</v>
      </c>
      <c r="BA164" s="1084">
        <f>SUM(AY164*'VERİ GİRİŞİ'!O47)</f>
        <v>0</v>
      </c>
      <c r="BB164" s="611"/>
      <c r="BC164" s="611"/>
      <c r="BD164" s="1049"/>
      <c r="BE164" s="1049"/>
      <c r="IV164" s="1109"/>
    </row>
    <row r="165" spans="2:256" ht="37.5" customHeight="1">
      <c r="B165" s="2176" t="s">
        <v>221</v>
      </c>
      <c r="C165" s="2176"/>
      <c r="D165" s="2176"/>
      <c r="E165" s="2176"/>
      <c r="F165" s="2176"/>
      <c r="G165" s="2176"/>
      <c r="H165" s="2176"/>
      <c r="I165" s="2176"/>
      <c r="J165" s="2176"/>
      <c r="K165" s="2176"/>
      <c r="L165" s="2176"/>
      <c r="M165" s="2176"/>
      <c r="N165" s="2176"/>
      <c r="O165" s="2176"/>
      <c r="P165" s="238"/>
      <c r="AB165" s="1082">
        <f>IF('VERİ GİRİŞİ'!M48=1,'VERİ GİRİŞİ'!A48,0)</f>
        <v>0</v>
      </c>
      <c r="AC165" s="1073">
        <f>IF('VERİ GİRİŞİ'!M48=1,'VERİ GİRİŞİ'!B48,0)</f>
        <v>0</v>
      </c>
      <c r="AD165" s="2065">
        <f>IF('VERİ GİRİŞİ'!M48=1,'VERİ GİRİŞİ'!F48,0)</f>
        <v>0</v>
      </c>
      <c r="AE165" s="2065"/>
      <c r="AF165" s="1082">
        <f>IF('VERİ GİRİŞİ'!M48=1,'TAŞINIR İŞ. F.'!AR165,0)</f>
        <v>0</v>
      </c>
      <c r="AG165" s="2066">
        <f>IF('VERİ GİRİŞİ'!M48=1,AU165,0)</f>
        <v>0</v>
      </c>
      <c r="AH165" s="2066"/>
      <c r="AI165" s="2066"/>
      <c r="AJ165" s="1074" t="str">
        <f t="shared" si="2"/>
        <v/>
      </c>
      <c r="AK165" s="1081"/>
      <c r="AL165" s="1081"/>
      <c r="AM165" s="1081"/>
      <c r="AN165" s="1081"/>
      <c r="AO165" s="611"/>
      <c r="AP165" s="611"/>
      <c r="AQ165" s="611">
        <v>6</v>
      </c>
      <c r="AR165" s="1083" t="str">
        <f>CONCATENATE('VERİ GİRİŞİ'!J48,"-",'VERİ GİRİŞİ'!K48)</f>
        <v>-</v>
      </c>
      <c r="AS165" s="1084" t="str">
        <f>IF('VERİ GİRİŞİ'!M48=1,'Piyasa Fiyat Ar.Tut.'!M15,"")</f>
        <v/>
      </c>
      <c r="AT165" s="1084">
        <f>SUM('VERİ GİRİŞİ'!N48+100)*('Piyasa Fiyat Ar.Tut.'!M15/100)</f>
        <v>0</v>
      </c>
      <c r="AU165" s="1084" t="str">
        <f>IF('VERİ GİRİŞİ'!M48=1,'TAŞINIR İŞ. F.'!AT165,"")</f>
        <v/>
      </c>
      <c r="AV165" s="1084" t="str">
        <f>IF('VERİ GİRİŞİ'!M48=1,'VERİ GİRİŞİ'!J48,"")</f>
        <v/>
      </c>
      <c r="AW165" s="1084" t="str">
        <f>IF('VERİ GİRİŞİ'!M48=1,AV165*AU165,"")</f>
        <v/>
      </c>
      <c r="AX165" s="1084" t="str">
        <f t="shared" si="3"/>
        <v/>
      </c>
      <c r="AY165" s="1084">
        <f>SUM('Piyasa Fiyat Ar.Tut.'!O15/100*'VERİ GİRİŞİ'!N48)</f>
        <v>0</v>
      </c>
      <c r="AZ165" s="1084">
        <f>SUM('Piyasa Fiyat Ar.Tut.'!O15/100*'VERİ GİRİŞİ'!P48)</f>
        <v>0</v>
      </c>
      <c r="BA165" s="1084">
        <f>SUM(AY165*'VERİ GİRİŞİ'!O48)</f>
        <v>0</v>
      </c>
      <c r="BB165" s="611"/>
      <c r="BC165" s="611"/>
      <c r="BD165" s="1049"/>
      <c r="BE165" s="1049"/>
      <c r="IV165" s="1109"/>
    </row>
    <row r="166" spans="2:256" ht="13.8">
      <c r="B166" s="2176" t="s">
        <v>222</v>
      </c>
      <c r="C166" s="2176"/>
      <c r="D166" s="2176"/>
      <c r="E166" s="2176"/>
      <c r="F166" s="2176"/>
      <c r="G166" s="2176"/>
      <c r="H166" s="2176"/>
      <c r="I166" s="2176"/>
      <c r="J166" s="2176"/>
      <c r="K166" s="2176"/>
      <c r="L166" s="2176"/>
      <c r="M166" s="2176"/>
      <c r="N166" s="2176"/>
      <c r="O166" s="2176"/>
      <c r="P166" s="238"/>
      <c r="AB166" s="1082">
        <f>IF('VERİ GİRİŞİ'!M49=1,'VERİ GİRİŞİ'!A49,0)</f>
        <v>0</v>
      </c>
      <c r="AC166" s="1073">
        <f>IF('VERİ GİRİŞİ'!M49=1,'VERİ GİRİŞİ'!B49,0)</f>
        <v>0</v>
      </c>
      <c r="AD166" s="2065">
        <f>IF('VERİ GİRİŞİ'!M49=1,'VERİ GİRİŞİ'!F49,0)</f>
        <v>0</v>
      </c>
      <c r="AE166" s="2065"/>
      <c r="AF166" s="1082">
        <f>IF('VERİ GİRİŞİ'!M49=1,'TAŞINIR İŞ. F.'!AR166,0)</f>
        <v>0</v>
      </c>
      <c r="AG166" s="2066">
        <f>IF('VERİ GİRİŞİ'!M49=1,AU166,0)</f>
        <v>0</v>
      </c>
      <c r="AH166" s="2066"/>
      <c r="AI166" s="2066"/>
      <c r="AJ166" s="1074" t="str">
        <f t="shared" si="2"/>
        <v/>
      </c>
      <c r="AK166" s="1081"/>
      <c r="AL166" s="1081"/>
      <c r="AM166" s="1081"/>
      <c r="AN166" s="1081"/>
      <c r="AO166" s="611"/>
      <c r="AP166" s="611"/>
      <c r="AQ166" s="611">
        <v>7</v>
      </c>
      <c r="AR166" s="1083" t="str">
        <f>CONCATENATE('VERİ GİRİŞİ'!J49,"-",'VERİ GİRİŞİ'!K49)</f>
        <v>-</v>
      </c>
      <c r="AS166" s="1084" t="str">
        <f>IF('VERİ GİRİŞİ'!M49=1,'Piyasa Fiyat Ar.Tut.'!M16,"")</f>
        <v/>
      </c>
      <c r="AT166" s="1084">
        <f>SUM('VERİ GİRİŞİ'!N49+100)*('Piyasa Fiyat Ar.Tut.'!M16/100)</f>
        <v>0</v>
      </c>
      <c r="AU166" s="1084" t="str">
        <f>IF('VERİ GİRİŞİ'!M49=1,'TAŞINIR İŞ. F.'!AT166,"")</f>
        <v/>
      </c>
      <c r="AV166" s="1084" t="str">
        <f>IF('VERİ GİRİŞİ'!M49=1,'VERİ GİRİŞİ'!J49,"")</f>
        <v/>
      </c>
      <c r="AW166" s="1084" t="str">
        <f>IF('VERİ GİRİŞİ'!M49=1,AV166*AU166,"")</f>
        <v/>
      </c>
      <c r="AX166" s="1084" t="str">
        <f t="shared" si="3"/>
        <v/>
      </c>
      <c r="AY166" s="1084">
        <f>SUM('Piyasa Fiyat Ar.Tut.'!O16/100*'VERİ GİRİŞİ'!N49)</f>
        <v>0</v>
      </c>
      <c r="AZ166" s="1084">
        <f>SUM('Piyasa Fiyat Ar.Tut.'!O16/100*'VERİ GİRİŞİ'!P49)</f>
        <v>0</v>
      </c>
      <c r="BA166" s="1084">
        <f>SUM(AY166*'VERİ GİRİŞİ'!O49)</f>
        <v>0</v>
      </c>
      <c r="BB166" s="611"/>
      <c r="BC166" s="611"/>
      <c r="BD166" s="1049"/>
      <c r="BE166" s="1049"/>
      <c r="IV166" s="1109"/>
    </row>
    <row r="167" spans="2:256" ht="42.75" customHeight="1">
      <c r="B167" s="2176" t="s">
        <v>223</v>
      </c>
      <c r="C167" s="2176"/>
      <c r="D167" s="2176"/>
      <c r="E167" s="2176"/>
      <c r="F167" s="2176"/>
      <c r="G167" s="2176"/>
      <c r="H167" s="2176"/>
      <c r="I167" s="2176"/>
      <c r="J167" s="2176"/>
      <c r="K167" s="2176"/>
      <c r="L167" s="2176"/>
      <c r="M167" s="2176"/>
      <c r="N167" s="2176"/>
      <c r="O167" s="2176"/>
      <c r="P167" s="238"/>
      <c r="AB167" s="1082">
        <f>IF('VERİ GİRİŞİ'!M50=1,'VERİ GİRİŞİ'!A50,0)</f>
        <v>0</v>
      </c>
      <c r="AC167" s="1073">
        <f>IF('VERİ GİRİŞİ'!M50=1,'VERİ GİRİŞİ'!B50,0)</f>
        <v>0</v>
      </c>
      <c r="AD167" s="2065">
        <f>IF('VERİ GİRİŞİ'!M50=1,'VERİ GİRİŞİ'!F50,0)</f>
        <v>0</v>
      </c>
      <c r="AE167" s="2065"/>
      <c r="AF167" s="1082">
        <f>IF('VERİ GİRİŞİ'!M50=1,'TAŞINIR İŞ. F.'!AR167,0)</f>
        <v>0</v>
      </c>
      <c r="AG167" s="2066">
        <f>IF('VERİ GİRİŞİ'!M50=1,AU167,0)</f>
        <v>0</v>
      </c>
      <c r="AH167" s="2066"/>
      <c r="AI167" s="2066"/>
      <c r="AJ167" s="1074" t="str">
        <f t="shared" si="2"/>
        <v/>
      </c>
      <c r="AK167" s="1081"/>
      <c r="AL167" s="1081"/>
      <c r="AM167" s="1081"/>
      <c r="AN167" s="1081"/>
      <c r="AO167" s="611"/>
      <c r="AP167" s="611"/>
      <c r="AQ167" s="611">
        <v>8</v>
      </c>
      <c r="AR167" s="1083" t="str">
        <f>CONCATENATE('VERİ GİRİŞİ'!J50,"-",'VERİ GİRİŞİ'!K50)</f>
        <v>-</v>
      </c>
      <c r="AS167" s="1084" t="str">
        <f>IF('VERİ GİRİŞİ'!M50=1,'Piyasa Fiyat Ar.Tut.'!M17,"")</f>
        <v/>
      </c>
      <c r="AT167" s="1084">
        <f>SUM('VERİ GİRİŞİ'!N50+100)*('Piyasa Fiyat Ar.Tut.'!M17/100)</f>
        <v>0</v>
      </c>
      <c r="AU167" s="1084" t="str">
        <f>IF('VERİ GİRİŞİ'!M50=1,'TAŞINIR İŞ. F.'!AT167,"")</f>
        <v/>
      </c>
      <c r="AV167" s="1084" t="str">
        <f>IF('VERİ GİRİŞİ'!M50=1,'VERİ GİRİŞİ'!J50,"")</f>
        <v/>
      </c>
      <c r="AW167" s="1084" t="str">
        <f>IF('VERİ GİRİŞİ'!M50=1,AV167*AU167,"")</f>
        <v/>
      </c>
      <c r="AX167" s="1084" t="str">
        <f t="shared" si="3"/>
        <v/>
      </c>
      <c r="AY167" s="1084">
        <f>SUM('Piyasa Fiyat Ar.Tut.'!O17/100*'VERİ GİRİŞİ'!N50)</f>
        <v>0</v>
      </c>
      <c r="AZ167" s="1084">
        <f>SUM('Piyasa Fiyat Ar.Tut.'!O17/100*'VERİ GİRİŞİ'!P50)</f>
        <v>0</v>
      </c>
      <c r="BA167" s="1084">
        <f>SUM(AY167*'VERİ GİRİŞİ'!O50)</f>
        <v>0</v>
      </c>
      <c r="BB167" s="611"/>
      <c r="BC167" s="611"/>
      <c r="BD167" s="1049"/>
      <c r="BE167" s="1049"/>
      <c r="IV167" s="1109"/>
    </row>
    <row r="168" spans="2:256" ht="13.8">
      <c r="B168" s="2184" t="s">
        <v>224</v>
      </c>
      <c r="C168" s="2184"/>
      <c r="D168" s="2184"/>
      <c r="E168" s="2184"/>
      <c r="F168" s="2184"/>
      <c r="G168" s="2184"/>
      <c r="H168" s="2184"/>
      <c r="I168" s="2184"/>
      <c r="J168" s="2184"/>
      <c r="K168" s="2184"/>
      <c r="L168" s="2184"/>
      <c r="M168" s="2184"/>
      <c r="N168" s="2184"/>
      <c r="O168" s="2184"/>
      <c r="P168" s="238"/>
      <c r="AB168" s="1082">
        <f>IF('VERİ GİRİŞİ'!M51=1,'VERİ GİRİŞİ'!A51,0)</f>
        <v>0</v>
      </c>
      <c r="AC168" s="1073">
        <f>IF('VERİ GİRİŞİ'!M51=1,'VERİ GİRİŞİ'!B51,0)</f>
        <v>0</v>
      </c>
      <c r="AD168" s="2065">
        <f>IF('VERİ GİRİŞİ'!M51=1,'VERİ GİRİŞİ'!F51,0)</f>
        <v>0</v>
      </c>
      <c r="AE168" s="2065"/>
      <c r="AF168" s="1082">
        <f>IF('VERİ GİRİŞİ'!M51=1,'TAŞINIR İŞ. F.'!AR168,0)</f>
        <v>0</v>
      </c>
      <c r="AG168" s="2066">
        <f>IF('VERİ GİRİŞİ'!M51=1,AU168,0)</f>
        <v>0</v>
      </c>
      <c r="AH168" s="2066"/>
      <c r="AI168" s="2066"/>
      <c r="AJ168" s="1074" t="str">
        <f t="shared" si="2"/>
        <v/>
      </c>
      <c r="AK168" s="1081"/>
      <c r="AL168" s="1081"/>
      <c r="AM168" s="1081"/>
      <c r="AN168" s="1081"/>
      <c r="AO168" s="611"/>
      <c r="AP168" s="611"/>
      <c r="AQ168" s="611">
        <v>9</v>
      </c>
      <c r="AR168" s="1083" t="str">
        <f>CONCATENATE('VERİ GİRİŞİ'!J51,"-",'VERİ GİRİŞİ'!K51)</f>
        <v>-</v>
      </c>
      <c r="AS168" s="1084" t="str">
        <f>IF('VERİ GİRİŞİ'!M51=1,'Piyasa Fiyat Ar.Tut.'!M18,"")</f>
        <v/>
      </c>
      <c r="AT168" s="1084">
        <f>SUM('VERİ GİRİŞİ'!N51+100)*('Piyasa Fiyat Ar.Tut.'!M18/100)</f>
        <v>0</v>
      </c>
      <c r="AU168" s="1084" t="str">
        <f>IF('VERİ GİRİŞİ'!M51=1,'TAŞINIR İŞ. F.'!AT168,"")</f>
        <v/>
      </c>
      <c r="AV168" s="1084" t="str">
        <f>IF('VERİ GİRİŞİ'!M51=1,'VERİ GİRİŞİ'!J51,"")</f>
        <v/>
      </c>
      <c r="AW168" s="1084" t="str">
        <f>IF('VERİ GİRİŞİ'!M51=1,AV168*AU168,"")</f>
        <v/>
      </c>
      <c r="AX168" s="1084" t="str">
        <f t="shared" si="3"/>
        <v/>
      </c>
      <c r="AY168" s="1084">
        <f>SUM('Piyasa Fiyat Ar.Tut.'!O18/100*'VERİ GİRİŞİ'!N51)</f>
        <v>0</v>
      </c>
      <c r="AZ168" s="1084">
        <f>SUM('Piyasa Fiyat Ar.Tut.'!O18/100*'VERİ GİRİŞİ'!P51)</f>
        <v>0</v>
      </c>
      <c r="BA168" s="1084">
        <f>SUM(AY168*'VERİ GİRİŞİ'!O51)</f>
        <v>0</v>
      </c>
      <c r="BB168" s="611"/>
      <c r="BC168" s="611"/>
      <c r="BD168" s="1049"/>
      <c r="BE168" s="1049"/>
      <c r="IV168" s="1109"/>
    </row>
    <row r="169" spans="2:256" ht="25.5" customHeight="1">
      <c r="B169" s="239"/>
      <c r="C169" s="239"/>
      <c r="D169" s="239"/>
      <c r="E169" s="239"/>
      <c r="F169" s="239"/>
      <c r="G169" s="239"/>
      <c r="H169" s="239"/>
      <c r="I169" s="239"/>
      <c r="J169" s="239"/>
      <c r="K169" s="239"/>
      <c r="L169" s="239"/>
      <c r="M169" s="239"/>
      <c r="N169" s="239"/>
      <c r="O169" s="239"/>
      <c r="P169" s="238"/>
      <c r="AB169" s="1082">
        <f>IF('VERİ GİRİŞİ'!M52=1,'VERİ GİRİŞİ'!A52,0)</f>
        <v>0</v>
      </c>
      <c r="AC169" s="1073">
        <f>IF('VERİ GİRİŞİ'!M52=1,'VERİ GİRİŞİ'!B52,0)</f>
        <v>0</v>
      </c>
      <c r="AD169" s="2065">
        <f>IF('VERİ GİRİŞİ'!M52=1,'VERİ GİRİŞİ'!F52,0)</f>
        <v>0</v>
      </c>
      <c r="AE169" s="2065"/>
      <c r="AF169" s="1082">
        <f>IF('VERİ GİRİŞİ'!M52=1,'TAŞINIR İŞ. F.'!AR169,0)</f>
        <v>0</v>
      </c>
      <c r="AG169" s="2066">
        <f>IF('VERİ GİRİŞİ'!M52=1,AU169,0)</f>
        <v>0</v>
      </c>
      <c r="AH169" s="2066"/>
      <c r="AI169" s="2066"/>
      <c r="AJ169" s="1074" t="str">
        <f t="shared" si="2"/>
        <v/>
      </c>
      <c r="AK169" s="1081"/>
      <c r="AL169" s="1081"/>
      <c r="AM169" s="1081"/>
      <c r="AN169" s="1081"/>
      <c r="AO169" s="611"/>
      <c r="AP169" s="611"/>
      <c r="AQ169" s="611">
        <v>10</v>
      </c>
      <c r="AR169" s="1083" t="str">
        <f>CONCATENATE('VERİ GİRİŞİ'!J52,"-",'VERİ GİRİŞİ'!K52)</f>
        <v>-</v>
      </c>
      <c r="AS169" s="1084" t="str">
        <f>IF('VERİ GİRİŞİ'!M52=1,'Piyasa Fiyat Ar.Tut.'!M19,"")</f>
        <v/>
      </c>
      <c r="AT169" s="1084">
        <f>SUM('VERİ GİRİŞİ'!N52+100)*('Piyasa Fiyat Ar.Tut.'!M19/100)</f>
        <v>0</v>
      </c>
      <c r="AU169" s="1084" t="str">
        <f>IF('VERİ GİRİŞİ'!M52=1,'TAŞINIR İŞ. F.'!AT169,"")</f>
        <v/>
      </c>
      <c r="AV169" s="1084" t="str">
        <f>IF('VERİ GİRİŞİ'!M52=1,'VERİ GİRİŞİ'!J52,"")</f>
        <v/>
      </c>
      <c r="AW169" s="1084" t="str">
        <f>IF('VERİ GİRİŞİ'!M52=1,AV169*AU169,"")</f>
        <v/>
      </c>
      <c r="AX169" s="1084" t="str">
        <f t="shared" si="3"/>
        <v/>
      </c>
      <c r="AY169" s="1084">
        <f>SUM('Piyasa Fiyat Ar.Tut.'!O19/100*'VERİ GİRİŞİ'!N52)</f>
        <v>0</v>
      </c>
      <c r="AZ169" s="1084">
        <f>SUM('Piyasa Fiyat Ar.Tut.'!O19/100*'VERİ GİRİŞİ'!P52)</f>
        <v>0</v>
      </c>
      <c r="BA169" s="1084">
        <f>SUM(AY169*'VERİ GİRİŞİ'!O52)</f>
        <v>0</v>
      </c>
      <c r="BB169" s="611"/>
      <c r="BC169" s="611"/>
      <c r="BD169" s="1049"/>
      <c r="BE169" s="1049"/>
      <c r="IV169" s="1109"/>
    </row>
    <row r="170" spans="2:256" ht="25.5" customHeight="1">
      <c r="AB170" s="1082">
        <f>IF('VERİ GİRİŞİ'!M53=1,'VERİ GİRİŞİ'!A53,0)</f>
        <v>0</v>
      </c>
      <c r="AC170" s="1073">
        <f>IF('VERİ GİRİŞİ'!M53=1,'VERİ GİRİŞİ'!B53,0)</f>
        <v>0</v>
      </c>
      <c r="AD170" s="2065">
        <f>IF('VERİ GİRİŞİ'!M53=1,'VERİ GİRİŞİ'!F53,0)</f>
        <v>0</v>
      </c>
      <c r="AE170" s="2065"/>
      <c r="AF170" s="1082">
        <f>IF('VERİ GİRİŞİ'!M53=1,'TAŞINIR İŞ. F.'!AR170,0)</f>
        <v>0</v>
      </c>
      <c r="AG170" s="2066">
        <f>IF('VERİ GİRİŞİ'!M53=1,AU170,0)</f>
        <v>0</v>
      </c>
      <c r="AH170" s="2066"/>
      <c r="AI170" s="2066"/>
      <c r="AJ170" s="1074" t="str">
        <f t="shared" si="2"/>
        <v/>
      </c>
      <c r="AK170" s="1081"/>
      <c r="AL170" s="1081"/>
      <c r="AM170" s="1081"/>
      <c r="AN170" s="1081"/>
      <c r="AO170" s="611"/>
      <c r="AP170" s="611"/>
      <c r="AQ170" s="611">
        <v>11</v>
      </c>
      <c r="AR170" s="1083" t="str">
        <f>CONCATENATE('VERİ GİRİŞİ'!J53,"-",'VERİ GİRİŞİ'!K53)</f>
        <v>-</v>
      </c>
      <c r="AS170" s="1084" t="str">
        <f>IF('VERİ GİRİŞİ'!M53=1,'Piyasa Fiyat Ar.Tut.'!M20,"")</f>
        <v/>
      </c>
      <c r="AT170" s="1084">
        <f>SUM('VERİ GİRİŞİ'!N53+100)*('Piyasa Fiyat Ar.Tut.'!M20/100)</f>
        <v>0</v>
      </c>
      <c r="AU170" s="1084" t="str">
        <f>IF('VERİ GİRİŞİ'!M53=1,'TAŞINIR İŞ. F.'!AT170,"")</f>
        <v/>
      </c>
      <c r="AV170" s="1084" t="str">
        <f>IF('VERİ GİRİŞİ'!M53=1,'VERİ GİRİŞİ'!J53,"")</f>
        <v/>
      </c>
      <c r="AW170" s="1084" t="str">
        <f>IF('VERİ GİRİŞİ'!M53=1,AV170*AU170,"")</f>
        <v/>
      </c>
      <c r="AX170" s="1084" t="str">
        <f t="shared" si="3"/>
        <v/>
      </c>
      <c r="AY170" s="1084">
        <f>SUM('Piyasa Fiyat Ar.Tut.'!O20/100*'VERİ GİRİŞİ'!N53)</f>
        <v>0</v>
      </c>
      <c r="AZ170" s="1084">
        <f>SUM('Piyasa Fiyat Ar.Tut.'!O20/100*'VERİ GİRİŞİ'!P53)</f>
        <v>0</v>
      </c>
      <c r="BA170" s="1084">
        <f>SUM(AY170*'VERİ GİRİŞİ'!O53)</f>
        <v>0</v>
      </c>
      <c r="BB170" s="611"/>
      <c r="BC170" s="611"/>
      <c r="BD170" s="1049"/>
      <c r="BE170" s="1049"/>
      <c r="IV170" s="1109"/>
    </row>
    <row r="171" spans="2:256" ht="25.5" customHeight="1">
      <c r="AB171" s="1082">
        <f>IF('VERİ GİRİŞİ'!M54=1,'VERİ GİRİŞİ'!A54,0)</f>
        <v>0</v>
      </c>
      <c r="AC171" s="1073">
        <f>IF('VERİ GİRİŞİ'!M54=1,'VERİ GİRİŞİ'!B54,0)</f>
        <v>0</v>
      </c>
      <c r="AD171" s="2065">
        <f>IF('VERİ GİRİŞİ'!M54=1,'VERİ GİRİŞİ'!F54,0)</f>
        <v>0</v>
      </c>
      <c r="AE171" s="2065"/>
      <c r="AF171" s="1082">
        <f>IF('VERİ GİRİŞİ'!M54=1,'TAŞINIR İŞ. F.'!AR171,0)</f>
        <v>0</v>
      </c>
      <c r="AG171" s="2066">
        <f>IF('VERİ GİRİŞİ'!M54=1,AU171,0)</f>
        <v>0</v>
      </c>
      <c r="AH171" s="2066"/>
      <c r="AI171" s="2066"/>
      <c r="AJ171" s="1074" t="str">
        <f t="shared" si="2"/>
        <v/>
      </c>
      <c r="AK171" s="1081"/>
      <c r="AL171" s="1081"/>
      <c r="AM171" s="1081"/>
      <c r="AN171" s="1081"/>
      <c r="AO171" s="611"/>
      <c r="AP171" s="611"/>
      <c r="AQ171" s="611">
        <v>12</v>
      </c>
      <c r="AR171" s="1083" t="str">
        <f>CONCATENATE('VERİ GİRİŞİ'!J54,"-",'VERİ GİRİŞİ'!K54)</f>
        <v>-</v>
      </c>
      <c r="AS171" s="1084" t="str">
        <f>IF('VERİ GİRİŞİ'!M54=1,'Piyasa Fiyat Ar.Tut.'!M21,"")</f>
        <v/>
      </c>
      <c r="AT171" s="1084">
        <f>SUM('VERİ GİRİŞİ'!N54+100)*('Piyasa Fiyat Ar.Tut.'!M21/100)</f>
        <v>0</v>
      </c>
      <c r="AU171" s="1084" t="str">
        <f>IF('VERİ GİRİŞİ'!M54=1,'TAŞINIR İŞ. F.'!AT171,"")</f>
        <v/>
      </c>
      <c r="AV171" s="1084" t="str">
        <f>IF('VERİ GİRİŞİ'!M54=1,'VERİ GİRİŞİ'!J54,"")</f>
        <v/>
      </c>
      <c r="AW171" s="1084" t="str">
        <f>IF('VERİ GİRİŞİ'!M54=1,AV171*AU171,"")</f>
        <v/>
      </c>
      <c r="AX171" s="1084" t="str">
        <f t="shared" si="3"/>
        <v/>
      </c>
      <c r="AY171" s="1084">
        <f>SUM('Piyasa Fiyat Ar.Tut.'!O21/100*'VERİ GİRİŞİ'!N54)</f>
        <v>0</v>
      </c>
      <c r="AZ171" s="1084">
        <f>SUM('Piyasa Fiyat Ar.Tut.'!O21/100*'VERİ GİRİŞİ'!P54)</f>
        <v>0</v>
      </c>
      <c r="BA171" s="1084">
        <f>SUM(AY171*'VERİ GİRİŞİ'!O54)</f>
        <v>0</v>
      </c>
      <c r="BB171" s="611"/>
      <c r="BC171" s="611"/>
      <c r="BD171" s="1049"/>
      <c r="BE171" s="1049"/>
      <c r="IV171" s="1109"/>
    </row>
    <row r="172" spans="2:256" ht="25.5" customHeight="1">
      <c r="AB172" s="1082">
        <f>IF('VERİ GİRİŞİ'!M55=1,'VERİ GİRİŞİ'!A55,0)</f>
        <v>0</v>
      </c>
      <c r="AC172" s="1073">
        <f>IF('VERİ GİRİŞİ'!M55=1,'VERİ GİRİŞİ'!B55,0)</f>
        <v>0</v>
      </c>
      <c r="AD172" s="2065">
        <f>IF('VERİ GİRİŞİ'!M55=1,'VERİ GİRİŞİ'!F55,0)</f>
        <v>0</v>
      </c>
      <c r="AE172" s="2065"/>
      <c r="AF172" s="1082">
        <f>IF('VERİ GİRİŞİ'!M55=1,'TAŞINIR İŞ. F.'!AR172,0)</f>
        <v>0</v>
      </c>
      <c r="AG172" s="2066">
        <f>IF('VERİ GİRİŞİ'!M55=1,AU172,0)</f>
        <v>0</v>
      </c>
      <c r="AH172" s="2066"/>
      <c r="AI172" s="2066"/>
      <c r="AJ172" s="1074" t="str">
        <f t="shared" si="2"/>
        <v/>
      </c>
      <c r="AK172" s="1081"/>
      <c r="AL172" s="1081"/>
      <c r="AM172" s="1081"/>
      <c r="AN172" s="1081"/>
      <c r="AO172" s="611"/>
      <c r="AP172" s="611"/>
      <c r="AQ172" s="611">
        <v>13</v>
      </c>
      <c r="AR172" s="1083" t="str">
        <f>CONCATENATE('VERİ GİRİŞİ'!J55,"-",'VERİ GİRİŞİ'!K55)</f>
        <v>-</v>
      </c>
      <c r="AS172" s="1084" t="str">
        <f>IF('VERİ GİRİŞİ'!M55=1,'Piyasa Fiyat Ar.Tut.'!M22,"")</f>
        <v/>
      </c>
      <c r="AT172" s="1084">
        <f>SUM('VERİ GİRİŞİ'!N55+100)*('Piyasa Fiyat Ar.Tut.'!M22/100)</f>
        <v>0</v>
      </c>
      <c r="AU172" s="1084" t="str">
        <f>IF('VERİ GİRİŞİ'!M55=1,'TAŞINIR İŞ. F.'!AT172,"")</f>
        <v/>
      </c>
      <c r="AV172" s="1084" t="str">
        <f>IF('VERİ GİRİŞİ'!M55=1,'VERİ GİRİŞİ'!J55,"")</f>
        <v/>
      </c>
      <c r="AW172" s="1084" t="str">
        <f>IF('VERİ GİRİŞİ'!M55=1,AV172*AU172,"")</f>
        <v/>
      </c>
      <c r="AX172" s="1084" t="str">
        <f t="shared" si="3"/>
        <v/>
      </c>
      <c r="AY172" s="1084">
        <f>SUM('Piyasa Fiyat Ar.Tut.'!O22/100*'VERİ GİRİŞİ'!N55)</f>
        <v>0</v>
      </c>
      <c r="AZ172" s="1084">
        <f>SUM('Piyasa Fiyat Ar.Tut.'!O22/100*'VERİ GİRİŞİ'!P55)</f>
        <v>0</v>
      </c>
      <c r="BA172" s="1084">
        <f>SUM(AY172*'VERİ GİRİŞİ'!O55)</f>
        <v>0</v>
      </c>
      <c r="BB172" s="611"/>
      <c r="BC172" s="611"/>
      <c r="BD172" s="1049"/>
      <c r="BE172" s="1049"/>
      <c r="IV172" s="1109"/>
    </row>
    <row r="173" spans="2:256" ht="25.5" customHeight="1">
      <c r="AB173" s="1082">
        <f>IF('VERİ GİRİŞİ'!M56=1,'VERİ GİRİŞİ'!A56,0)</f>
        <v>0</v>
      </c>
      <c r="AC173" s="1073">
        <f>IF('VERİ GİRİŞİ'!M56=1,'VERİ GİRİŞİ'!B56,0)</f>
        <v>0</v>
      </c>
      <c r="AD173" s="2065">
        <f>IF('VERİ GİRİŞİ'!M56=1,'VERİ GİRİŞİ'!F56,0)</f>
        <v>0</v>
      </c>
      <c r="AE173" s="2065"/>
      <c r="AF173" s="1082">
        <f>IF('VERİ GİRİŞİ'!M56=1,'TAŞINIR İŞ. F.'!AR173,0)</f>
        <v>0</v>
      </c>
      <c r="AG173" s="2066">
        <f>IF('VERİ GİRİŞİ'!M56=1,AU173,0)</f>
        <v>0</v>
      </c>
      <c r="AH173" s="2066"/>
      <c r="AI173" s="2066"/>
      <c r="AJ173" s="1074" t="str">
        <f t="shared" si="2"/>
        <v/>
      </c>
      <c r="AK173" s="1081"/>
      <c r="AL173" s="1081"/>
      <c r="AM173" s="1081"/>
      <c r="AN173" s="1081"/>
      <c r="AO173" s="611"/>
      <c r="AP173" s="611"/>
      <c r="AQ173" s="611">
        <v>14</v>
      </c>
      <c r="AR173" s="1083" t="str">
        <f>CONCATENATE('VERİ GİRİŞİ'!J56,"-",'VERİ GİRİŞİ'!K56)</f>
        <v>-</v>
      </c>
      <c r="AS173" s="1084" t="str">
        <f>IF('VERİ GİRİŞİ'!M56=1,'Piyasa Fiyat Ar.Tut.'!M23,"")</f>
        <v/>
      </c>
      <c r="AT173" s="1084">
        <f>SUM('VERİ GİRİŞİ'!N56+100)*('Piyasa Fiyat Ar.Tut.'!M23/100)</f>
        <v>0</v>
      </c>
      <c r="AU173" s="1084" t="str">
        <f>IF('VERİ GİRİŞİ'!M56=1,'TAŞINIR İŞ. F.'!AT173,"")</f>
        <v/>
      </c>
      <c r="AV173" s="1084" t="str">
        <f>IF('VERİ GİRİŞİ'!M56=1,'VERİ GİRİŞİ'!J56,"")</f>
        <v/>
      </c>
      <c r="AW173" s="1084" t="str">
        <f>IF('VERİ GİRİŞİ'!M56=1,AV173*AU173,"")</f>
        <v/>
      </c>
      <c r="AX173" s="1084" t="str">
        <f t="shared" si="3"/>
        <v/>
      </c>
      <c r="AY173" s="1084">
        <f>SUM('Piyasa Fiyat Ar.Tut.'!O23/100*'VERİ GİRİŞİ'!N56)</f>
        <v>0</v>
      </c>
      <c r="AZ173" s="1084">
        <f>SUM('Piyasa Fiyat Ar.Tut.'!O23/100*'VERİ GİRİŞİ'!P56)</f>
        <v>0</v>
      </c>
      <c r="BA173" s="1084">
        <f>SUM(AY173*'VERİ GİRİŞİ'!O56)</f>
        <v>0</v>
      </c>
      <c r="BB173" s="611"/>
      <c r="BC173" s="611"/>
      <c r="BD173" s="1049"/>
      <c r="BE173" s="1049"/>
      <c r="IV173" s="1109"/>
    </row>
    <row r="174" spans="2:256" ht="25.5" customHeight="1">
      <c r="AB174" s="1082">
        <f>IF('VERİ GİRİŞİ'!M57=1,'VERİ GİRİŞİ'!A57,0)</f>
        <v>0</v>
      </c>
      <c r="AC174" s="1073">
        <f>IF('VERİ GİRİŞİ'!M57=1,'VERİ GİRİŞİ'!B57,0)</f>
        <v>0</v>
      </c>
      <c r="AD174" s="2065">
        <f>IF('VERİ GİRİŞİ'!M57=1,'VERİ GİRİŞİ'!F57,0)</f>
        <v>0</v>
      </c>
      <c r="AE174" s="2065"/>
      <c r="AF174" s="1082">
        <f>IF('VERİ GİRİŞİ'!M57=1,'TAŞINIR İŞ. F.'!AR174,0)</f>
        <v>0</v>
      </c>
      <c r="AG174" s="2066">
        <f>IF('VERİ GİRİŞİ'!M57=1,AU174,0)</f>
        <v>0</v>
      </c>
      <c r="AH174" s="2066"/>
      <c r="AI174" s="2066"/>
      <c r="AJ174" s="1074" t="str">
        <f t="shared" si="2"/>
        <v/>
      </c>
      <c r="AK174" s="1081"/>
      <c r="AL174" s="1081"/>
      <c r="AM174" s="1081"/>
      <c r="AN174" s="1081"/>
      <c r="AO174" s="611"/>
      <c r="AP174" s="611"/>
      <c r="AQ174" s="611">
        <v>15</v>
      </c>
      <c r="AR174" s="1083" t="str">
        <f>CONCATENATE('VERİ GİRİŞİ'!J57,"-",'VERİ GİRİŞİ'!K57)</f>
        <v>-</v>
      </c>
      <c r="AS174" s="1084" t="str">
        <f>IF('VERİ GİRİŞİ'!M57=1,'Piyasa Fiyat Ar.Tut.'!M24,"")</f>
        <v/>
      </c>
      <c r="AT174" s="1084">
        <f>SUM('VERİ GİRİŞİ'!N57+100)*('Piyasa Fiyat Ar.Tut.'!M24/100)</f>
        <v>0</v>
      </c>
      <c r="AU174" s="1084" t="str">
        <f>IF('VERİ GİRİŞİ'!M57=1,'TAŞINIR İŞ. F.'!AT174,"")</f>
        <v/>
      </c>
      <c r="AV174" s="1084" t="str">
        <f>IF('VERİ GİRİŞİ'!M57=1,'VERİ GİRİŞİ'!J57,"")</f>
        <v/>
      </c>
      <c r="AW174" s="1084" t="str">
        <f>IF('VERİ GİRİŞİ'!M57=1,AV174*AU174,"")</f>
        <v/>
      </c>
      <c r="AX174" s="1084" t="str">
        <f t="shared" si="3"/>
        <v/>
      </c>
      <c r="AY174" s="1084">
        <f>SUM('Piyasa Fiyat Ar.Tut.'!O24/100*'VERİ GİRİŞİ'!N57)</f>
        <v>0</v>
      </c>
      <c r="AZ174" s="1084">
        <f>SUM('Piyasa Fiyat Ar.Tut.'!O24/100*'VERİ GİRİŞİ'!P57)</f>
        <v>0</v>
      </c>
      <c r="BA174" s="1084">
        <f>SUM(AY174*'VERİ GİRİŞİ'!O57)</f>
        <v>0</v>
      </c>
      <c r="BB174" s="611"/>
      <c r="BC174" s="611"/>
      <c r="BD174" s="1049"/>
      <c r="BE174" s="1049"/>
      <c r="IV174" s="1109"/>
    </row>
    <row r="175" spans="2:256" ht="25.5" customHeight="1">
      <c r="AB175" s="1082">
        <f>IF('VERİ GİRİŞİ'!M58=1,'VERİ GİRİŞİ'!A58,0)</f>
        <v>0</v>
      </c>
      <c r="AC175" s="1073">
        <f>IF('VERİ GİRİŞİ'!M58=1,'VERİ GİRİŞİ'!B58,0)</f>
        <v>0</v>
      </c>
      <c r="AD175" s="2065">
        <f>IF('VERİ GİRİŞİ'!M58=1,'VERİ GİRİŞİ'!F58,0)</f>
        <v>0</v>
      </c>
      <c r="AE175" s="2065"/>
      <c r="AF175" s="1082">
        <f>IF('VERİ GİRİŞİ'!M58=1,'TAŞINIR İŞ. F.'!AR175,0)</f>
        <v>0</v>
      </c>
      <c r="AG175" s="2066">
        <f>IF('VERİ GİRİŞİ'!M58=1,AU175,0)</f>
        <v>0</v>
      </c>
      <c r="AH175" s="2066"/>
      <c r="AI175" s="2066"/>
      <c r="AJ175" s="1074" t="str">
        <f t="shared" si="2"/>
        <v/>
      </c>
      <c r="AK175" s="1081"/>
      <c r="AL175" s="1081"/>
      <c r="AM175" s="1081"/>
      <c r="AN175" s="1081"/>
      <c r="AO175" s="611"/>
      <c r="AP175" s="611"/>
      <c r="AQ175" s="611">
        <v>16</v>
      </c>
      <c r="AR175" s="1083" t="str">
        <f>CONCATENATE('VERİ GİRİŞİ'!J58,"-",'VERİ GİRİŞİ'!K58)</f>
        <v>-</v>
      </c>
      <c r="AS175" s="1084" t="str">
        <f>IF('VERİ GİRİŞİ'!M58=1,'Piyasa Fiyat Ar.Tut.'!M25,"")</f>
        <v/>
      </c>
      <c r="AT175" s="1084">
        <f>SUM('VERİ GİRİŞİ'!N58+100)*('Piyasa Fiyat Ar.Tut.'!M25/100)</f>
        <v>0</v>
      </c>
      <c r="AU175" s="1084" t="str">
        <f>IF('VERİ GİRİŞİ'!M58=1,'TAŞINIR İŞ. F.'!AT175,"")</f>
        <v/>
      </c>
      <c r="AV175" s="1084" t="str">
        <f>IF('VERİ GİRİŞİ'!M58=1,'VERİ GİRİŞİ'!J58,"")</f>
        <v/>
      </c>
      <c r="AW175" s="1084" t="str">
        <f>IF('VERİ GİRİŞİ'!M58=1,AV175*AU175,"")</f>
        <v/>
      </c>
      <c r="AX175" s="1084" t="str">
        <f t="shared" si="3"/>
        <v/>
      </c>
      <c r="AY175" s="1084">
        <f>SUM('Piyasa Fiyat Ar.Tut.'!O25/100*'VERİ GİRİŞİ'!N58)</f>
        <v>0</v>
      </c>
      <c r="AZ175" s="1084">
        <f>SUM('Piyasa Fiyat Ar.Tut.'!O25/100*'VERİ GİRİŞİ'!P58)</f>
        <v>0</v>
      </c>
      <c r="BA175" s="1084">
        <f>SUM(AY175*'VERİ GİRİŞİ'!O58)</f>
        <v>0</v>
      </c>
      <c r="BB175" s="611"/>
      <c r="BC175" s="611"/>
      <c r="BD175" s="1049"/>
      <c r="BE175" s="1049"/>
      <c r="IV175" s="1109"/>
    </row>
    <row r="176" spans="2:256" ht="25.5" customHeight="1">
      <c r="AB176" s="1082">
        <f>IF('VERİ GİRİŞİ'!M59=1,'VERİ GİRİŞİ'!A59,0)</f>
        <v>0</v>
      </c>
      <c r="AC176" s="1073">
        <f>IF('VERİ GİRİŞİ'!M59=1,'VERİ GİRİŞİ'!B59,0)</f>
        <v>0</v>
      </c>
      <c r="AD176" s="2065">
        <f>IF('VERİ GİRİŞİ'!M59=1,'VERİ GİRİŞİ'!F59,0)</f>
        <v>0</v>
      </c>
      <c r="AE176" s="2065"/>
      <c r="AF176" s="1082">
        <f>IF('VERİ GİRİŞİ'!M59=1,'TAŞINIR İŞ. F.'!AR176,0)</f>
        <v>0</v>
      </c>
      <c r="AG176" s="2066">
        <f>IF('VERİ GİRİŞİ'!M59=1,AU176,0)</f>
        <v>0</v>
      </c>
      <c r="AH176" s="2066"/>
      <c r="AI176" s="2066"/>
      <c r="AJ176" s="1074" t="str">
        <f t="shared" si="2"/>
        <v/>
      </c>
      <c r="AK176" s="1081"/>
      <c r="AL176" s="1081"/>
      <c r="AM176" s="1081"/>
      <c r="AN176" s="1081"/>
      <c r="AO176" s="611"/>
      <c r="AP176" s="611"/>
      <c r="AQ176" s="611">
        <v>17</v>
      </c>
      <c r="AR176" s="1083" t="str">
        <f>CONCATENATE('VERİ GİRİŞİ'!J59,"-",'VERİ GİRİŞİ'!K59)</f>
        <v>-</v>
      </c>
      <c r="AS176" s="1084" t="str">
        <f>IF('VERİ GİRİŞİ'!M59=1,'Piyasa Fiyat Ar.Tut.'!M26,"")</f>
        <v/>
      </c>
      <c r="AT176" s="1084">
        <f>SUM('VERİ GİRİŞİ'!N59+100)*('Piyasa Fiyat Ar.Tut.'!M26/100)</f>
        <v>0</v>
      </c>
      <c r="AU176" s="1084" t="str">
        <f>IF('VERİ GİRİŞİ'!M59=1,'TAŞINIR İŞ. F.'!AT176,"")</f>
        <v/>
      </c>
      <c r="AV176" s="1084" t="str">
        <f>IF('VERİ GİRİŞİ'!M59=1,'VERİ GİRİŞİ'!J59,"")</f>
        <v/>
      </c>
      <c r="AW176" s="1084" t="str">
        <f>IF('VERİ GİRİŞİ'!M59=1,AV176*AU176,"")</f>
        <v/>
      </c>
      <c r="AX176" s="1084" t="str">
        <f t="shared" si="3"/>
        <v/>
      </c>
      <c r="AY176" s="1084">
        <f>SUM('Piyasa Fiyat Ar.Tut.'!O26/100*'VERİ GİRİŞİ'!N59)</f>
        <v>0</v>
      </c>
      <c r="AZ176" s="1084">
        <f>SUM('Piyasa Fiyat Ar.Tut.'!O26/100*'VERİ GİRİŞİ'!P59)</f>
        <v>0</v>
      </c>
      <c r="BA176" s="1084">
        <f>SUM(AY176*'VERİ GİRİŞİ'!O59)</f>
        <v>0</v>
      </c>
      <c r="BB176" s="611"/>
      <c r="BC176" s="611"/>
      <c r="BD176" s="1049"/>
      <c r="BE176" s="1049"/>
      <c r="IV176" s="1109"/>
    </row>
    <row r="177" spans="28:256" ht="25.5" customHeight="1">
      <c r="AB177" s="1082">
        <f>IF('VERİ GİRİŞİ'!M60=1,'VERİ GİRİŞİ'!A60,0)</f>
        <v>0</v>
      </c>
      <c r="AC177" s="1073">
        <f>IF('VERİ GİRİŞİ'!M60=1,'VERİ GİRİŞİ'!B60,0)</f>
        <v>0</v>
      </c>
      <c r="AD177" s="2065">
        <f>IF('VERİ GİRİŞİ'!M60=1,'VERİ GİRİŞİ'!F60,0)</f>
        <v>0</v>
      </c>
      <c r="AE177" s="2065"/>
      <c r="AF177" s="1082">
        <f>IF('VERİ GİRİŞİ'!M60=1,'TAŞINIR İŞ. F.'!AR177,0)</f>
        <v>0</v>
      </c>
      <c r="AG177" s="2066">
        <f>IF('VERİ GİRİŞİ'!M60=1,AU177,0)</f>
        <v>0</v>
      </c>
      <c r="AH177" s="2066"/>
      <c r="AI177" s="2066"/>
      <c r="AJ177" s="1074" t="str">
        <f t="shared" si="2"/>
        <v/>
      </c>
      <c r="AK177" s="1081"/>
      <c r="AL177" s="1081"/>
      <c r="AM177" s="1081"/>
      <c r="AN177" s="1081"/>
      <c r="AO177" s="611"/>
      <c r="AP177" s="611"/>
      <c r="AQ177" s="611">
        <v>18</v>
      </c>
      <c r="AR177" s="1083" t="str">
        <f>CONCATENATE('VERİ GİRİŞİ'!J60,"-",'VERİ GİRİŞİ'!K60)</f>
        <v>-</v>
      </c>
      <c r="AS177" s="1084" t="str">
        <f>IF('VERİ GİRİŞİ'!M60=1,'Piyasa Fiyat Ar.Tut.'!M27,"")</f>
        <v/>
      </c>
      <c r="AT177" s="1084">
        <f>SUM('VERİ GİRİŞİ'!N60+100)*('Piyasa Fiyat Ar.Tut.'!M27/100)</f>
        <v>0</v>
      </c>
      <c r="AU177" s="1084" t="str">
        <f>IF('VERİ GİRİŞİ'!M60=1,'TAŞINIR İŞ. F.'!AT177,"")</f>
        <v/>
      </c>
      <c r="AV177" s="1084" t="str">
        <f>IF('VERİ GİRİŞİ'!M60=1,'VERİ GİRİŞİ'!J60,"")</f>
        <v/>
      </c>
      <c r="AW177" s="1084" t="str">
        <f>IF('VERİ GİRİŞİ'!M60=1,AV177*AU177,"")</f>
        <v/>
      </c>
      <c r="AX177" s="1084" t="str">
        <f t="shared" si="3"/>
        <v/>
      </c>
      <c r="AY177" s="1084">
        <f>SUM('Piyasa Fiyat Ar.Tut.'!O27/100*'VERİ GİRİŞİ'!N60)</f>
        <v>0</v>
      </c>
      <c r="AZ177" s="1084">
        <f>SUM('Piyasa Fiyat Ar.Tut.'!O27/100*'VERİ GİRİŞİ'!P60)</f>
        <v>0</v>
      </c>
      <c r="BA177" s="1084">
        <f>SUM(AY177*'VERİ GİRİŞİ'!O60)</f>
        <v>0</v>
      </c>
      <c r="BB177" s="611"/>
      <c r="BC177" s="611"/>
      <c r="BD177" s="1049"/>
      <c r="BE177" s="1049"/>
      <c r="IV177" s="1109"/>
    </row>
    <row r="178" spans="28:256" ht="25.5" customHeight="1">
      <c r="AB178" s="1082">
        <f>IF('VERİ GİRİŞİ'!M61=1,'VERİ GİRİŞİ'!A61,0)</f>
        <v>0</v>
      </c>
      <c r="AC178" s="1073">
        <f>IF('VERİ GİRİŞİ'!M61=1,'VERİ GİRİŞİ'!B61,0)</f>
        <v>0</v>
      </c>
      <c r="AD178" s="2065">
        <f>IF('VERİ GİRİŞİ'!M61=1,'VERİ GİRİŞİ'!F61,0)</f>
        <v>0</v>
      </c>
      <c r="AE178" s="2065"/>
      <c r="AF178" s="1082">
        <f>IF('VERİ GİRİŞİ'!M61=1,'TAŞINIR İŞ. F.'!AR178,0)</f>
        <v>0</v>
      </c>
      <c r="AG178" s="2066">
        <f>IF('VERİ GİRİŞİ'!M61=1,AU178,0)</f>
        <v>0</v>
      </c>
      <c r="AH178" s="2066"/>
      <c r="AI178" s="2066"/>
      <c r="AJ178" s="1074" t="str">
        <f t="shared" si="2"/>
        <v/>
      </c>
      <c r="AK178" s="1081"/>
      <c r="AL178" s="1081"/>
      <c r="AM178" s="1081"/>
      <c r="AN178" s="1081"/>
      <c r="AO178" s="611"/>
      <c r="AP178" s="611"/>
      <c r="AQ178" s="611">
        <v>19</v>
      </c>
      <c r="AR178" s="1083" t="str">
        <f>CONCATENATE('VERİ GİRİŞİ'!J61,"-",'VERİ GİRİŞİ'!K61)</f>
        <v>-</v>
      </c>
      <c r="AS178" s="1084" t="str">
        <f>IF('VERİ GİRİŞİ'!M61=1,'Piyasa Fiyat Ar.Tut.'!M28,"")</f>
        <v/>
      </c>
      <c r="AT178" s="1084">
        <f>SUM('VERİ GİRİŞİ'!N61+100)*('Piyasa Fiyat Ar.Tut.'!M28/100)</f>
        <v>0</v>
      </c>
      <c r="AU178" s="1084" t="str">
        <f>IF('VERİ GİRİŞİ'!M61=1,'TAŞINIR İŞ. F.'!AT178,"")</f>
        <v/>
      </c>
      <c r="AV178" s="1084" t="str">
        <f>IF('VERİ GİRİŞİ'!M61=1,'VERİ GİRİŞİ'!J61,"")</f>
        <v/>
      </c>
      <c r="AW178" s="1084" t="str">
        <f>IF('VERİ GİRİŞİ'!M61=1,AV178*AU178,"")</f>
        <v/>
      </c>
      <c r="AX178" s="1084" t="str">
        <f t="shared" si="3"/>
        <v/>
      </c>
      <c r="AY178" s="1084">
        <f>SUM('Piyasa Fiyat Ar.Tut.'!O28/100*'VERİ GİRİŞİ'!N61)</f>
        <v>0</v>
      </c>
      <c r="AZ178" s="1084">
        <f>SUM('Piyasa Fiyat Ar.Tut.'!O28/100*'VERİ GİRİŞİ'!P61)</f>
        <v>0</v>
      </c>
      <c r="BA178" s="1084">
        <f>SUM(AY178*'VERİ GİRİŞİ'!O61)</f>
        <v>0</v>
      </c>
      <c r="BB178" s="611"/>
      <c r="BC178" s="611"/>
      <c r="BD178" s="1049"/>
      <c r="BE178" s="1049"/>
      <c r="IV178" s="1109"/>
    </row>
    <row r="179" spans="28:256" ht="25.5" customHeight="1">
      <c r="AB179" s="1082">
        <f>IF('VERİ GİRİŞİ'!M62=1,'VERİ GİRİŞİ'!A62,0)</f>
        <v>0</v>
      </c>
      <c r="AC179" s="1073">
        <f>IF('VERİ GİRİŞİ'!M62=1,'VERİ GİRİŞİ'!B62,0)</f>
        <v>0</v>
      </c>
      <c r="AD179" s="2065">
        <f>IF('VERİ GİRİŞİ'!M62=1,'VERİ GİRİŞİ'!F62,0)</f>
        <v>0</v>
      </c>
      <c r="AE179" s="2065"/>
      <c r="AF179" s="1082">
        <f>IF('VERİ GİRİŞİ'!M62=1,'TAŞINIR İŞ. F.'!AR179,0)</f>
        <v>0</v>
      </c>
      <c r="AG179" s="2066">
        <f>IF('VERİ GİRİŞİ'!M62=1,AU179,0)</f>
        <v>0</v>
      </c>
      <c r="AH179" s="2066"/>
      <c r="AI179" s="2066"/>
      <c r="AJ179" s="1074" t="str">
        <f t="shared" si="2"/>
        <v/>
      </c>
      <c r="AK179" s="1081"/>
      <c r="AL179" s="1081"/>
      <c r="AM179" s="1081"/>
      <c r="AN179" s="1081"/>
      <c r="AO179" s="611"/>
      <c r="AP179" s="611"/>
      <c r="AQ179" s="611">
        <v>20</v>
      </c>
      <c r="AR179" s="1083" t="str">
        <f>CONCATENATE('VERİ GİRİŞİ'!J62,"-",'VERİ GİRİŞİ'!K62)</f>
        <v>-</v>
      </c>
      <c r="AS179" s="1084" t="str">
        <f>IF('VERİ GİRİŞİ'!M62=1,'Piyasa Fiyat Ar.Tut.'!M29,"")</f>
        <v/>
      </c>
      <c r="AT179" s="1084">
        <f>SUM('VERİ GİRİŞİ'!N62+100)*('Piyasa Fiyat Ar.Tut.'!M29/100)</f>
        <v>0</v>
      </c>
      <c r="AU179" s="1084" t="str">
        <f>IF('VERİ GİRİŞİ'!M62=1,'TAŞINIR İŞ. F.'!AT179,"")</f>
        <v/>
      </c>
      <c r="AV179" s="1084" t="str">
        <f>IF('VERİ GİRİŞİ'!M62=1,'VERİ GİRİŞİ'!J62,"")</f>
        <v/>
      </c>
      <c r="AW179" s="1084" t="str">
        <f>IF('VERİ GİRİŞİ'!M62=1,AV179*AU179,"")</f>
        <v/>
      </c>
      <c r="AX179" s="1084" t="str">
        <f t="shared" si="3"/>
        <v/>
      </c>
      <c r="AY179" s="1084">
        <f>SUM('Piyasa Fiyat Ar.Tut.'!O29/100*'VERİ GİRİŞİ'!N62)</f>
        <v>0</v>
      </c>
      <c r="AZ179" s="1084">
        <f>SUM('Piyasa Fiyat Ar.Tut.'!O29/100*'VERİ GİRİŞİ'!P62)</f>
        <v>0</v>
      </c>
      <c r="BA179" s="1084">
        <f>SUM(AY179*'VERİ GİRİŞİ'!O62)</f>
        <v>0</v>
      </c>
      <c r="BB179" s="611"/>
      <c r="BC179" s="611"/>
      <c r="BD179" s="1049"/>
      <c r="BE179" s="1049"/>
      <c r="IV179" s="1109"/>
    </row>
    <row r="180" spans="28:256" ht="25.5" customHeight="1">
      <c r="AB180" s="1082">
        <f>IF('VERİ GİRİŞİ'!M63=1,'VERİ GİRİŞİ'!A63,0)</f>
        <v>0</v>
      </c>
      <c r="AC180" s="1073">
        <f>IF('VERİ GİRİŞİ'!M63=1,'VERİ GİRİŞİ'!B63,0)</f>
        <v>0</v>
      </c>
      <c r="AD180" s="2065">
        <f>IF('VERİ GİRİŞİ'!M63=1,'VERİ GİRİŞİ'!F63,0)</f>
        <v>0</v>
      </c>
      <c r="AE180" s="2065"/>
      <c r="AF180" s="1082">
        <f>IF('VERİ GİRİŞİ'!M63=1,'TAŞINIR İŞ. F.'!AR180,0)</f>
        <v>0</v>
      </c>
      <c r="AG180" s="2066">
        <f>IF('VERİ GİRİŞİ'!M63=1,AU180,0)</f>
        <v>0</v>
      </c>
      <c r="AH180" s="2066"/>
      <c r="AI180" s="2066"/>
      <c r="AJ180" s="1074" t="str">
        <f t="shared" si="2"/>
        <v/>
      </c>
      <c r="AK180" s="1081"/>
      <c r="AL180" s="1081"/>
      <c r="AM180" s="1081"/>
      <c r="AN180" s="1081"/>
      <c r="AO180" s="611"/>
      <c r="AP180" s="611"/>
      <c r="AQ180" s="611">
        <v>21</v>
      </c>
      <c r="AR180" s="1083" t="str">
        <f>CONCATENATE('VERİ GİRİŞİ'!J63,"-",'VERİ GİRİŞİ'!K63)</f>
        <v>-</v>
      </c>
      <c r="AS180" s="1084" t="str">
        <f>IF('VERİ GİRİŞİ'!M63=1,'Piyasa Fiyat Ar.Tut.'!M30,"")</f>
        <v/>
      </c>
      <c r="AT180" s="1084">
        <f>SUM('VERİ GİRİŞİ'!N63+100)*('Piyasa Fiyat Ar.Tut.'!M30/100)</f>
        <v>0</v>
      </c>
      <c r="AU180" s="1084" t="str">
        <f>IF('VERİ GİRİŞİ'!M63=1,'TAŞINIR İŞ. F.'!AT180,"")</f>
        <v/>
      </c>
      <c r="AV180" s="1084" t="str">
        <f>IF('VERİ GİRİŞİ'!M63=1,'VERİ GİRİŞİ'!J63,"")</f>
        <v/>
      </c>
      <c r="AW180" s="1084" t="str">
        <f>IF('VERİ GİRİŞİ'!M63=1,AV180*AU180,"")</f>
        <v/>
      </c>
      <c r="AX180" s="1084" t="str">
        <f t="shared" si="3"/>
        <v/>
      </c>
      <c r="AY180" s="1084">
        <f>SUM('Piyasa Fiyat Ar.Tut.'!O30/100*'VERİ GİRİŞİ'!N63)</f>
        <v>0</v>
      </c>
      <c r="AZ180" s="1084">
        <f>SUM('Piyasa Fiyat Ar.Tut.'!O30/100*'VERİ GİRİŞİ'!P63)</f>
        <v>0</v>
      </c>
      <c r="BA180" s="1084">
        <f>SUM(AY180*'VERİ GİRİŞİ'!O63)</f>
        <v>0</v>
      </c>
      <c r="BB180" s="611"/>
      <c r="BC180" s="611"/>
      <c r="BD180" s="1049"/>
      <c r="BE180" s="1049"/>
      <c r="IV180" s="1109"/>
    </row>
    <row r="181" spans="28:256" ht="25.5" customHeight="1">
      <c r="AB181" s="1082">
        <f>IF('VERİ GİRİŞİ'!M64=1,'VERİ GİRİŞİ'!A64,0)</f>
        <v>0</v>
      </c>
      <c r="AC181" s="1073">
        <f>IF('VERİ GİRİŞİ'!M64=1,'VERİ GİRİŞİ'!B64,0)</f>
        <v>0</v>
      </c>
      <c r="AD181" s="2065">
        <f>IF('VERİ GİRİŞİ'!M64=1,'VERİ GİRİŞİ'!F64,0)</f>
        <v>0</v>
      </c>
      <c r="AE181" s="2065"/>
      <c r="AF181" s="1082">
        <f>IF('VERİ GİRİŞİ'!M64=1,'TAŞINIR İŞ. F.'!AR181,0)</f>
        <v>0</v>
      </c>
      <c r="AG181" s="2066">
        <f>IF('VERİ GİRİŞİ'!M64=1,AU181,0)</f>
        <v>0</v>
      </c>
      <c r="AH181" s="2066"/>
      <c r="AI181" s="2066"/>
      <c r="AJ181" s="1074" t="str">
        <f t="shared" si="2"/>
        <v/>
      </c>
      <c r="AK181" s="1081"/>
      <c r="AL181" s="1081"/>
      <c r="AM181" s="1081"/>
      <c r="AN181" s="1081"/>
      <c r="AO181" s="611"/>
      <c r="AP181" s="611"/>
      <c r="AQ181" s="611">
        <v>22</v>
      </c>
      <c r="AR181" s="1083" t="str">
        <f>CONCATENATE('VERİ GİRİŞİ'!J64,"-",'VERİ GİRİŞİ'!K64)</f>
        <v>-</v>
      </c>
      <c r="AS181" s="1084" t="str">
        <f>IF('VERİ GİRİŞİ'!M64=1,'Piyasa Fiyat Ar.Tut.'!M31,"")</f>
        <v/>
      </c>
      <c r="AT181" s="1084">
        <f>SUM('VERİ GİRİŞİ'!N64+100)*('Piyasa Fiyat Ar.Tut.'!M31/100)</f>
        <v>0</v>
      </c>
      <c r="AU181" s="1084" t="str">
        <f>IF('VERİ GİRİŞİ'!M64=1,'TAŞINIR İŞ. F.'!AT181,"")</f>
        <v/>
      </c>
      <c r="AV181" s="1084" t="str">
        <f>IF('VERİ GİRİŞİ'!M64=1,'VERİ GİRİŞİ'!J64,"")</f>
        <v/>
      </c>
      <c r="AW181" s="1084" t="str">
        <f>IF('VERİ GİRİŞİ'!M64=1,AV181*AU181,"")</f>
        <v/>
      </c>
      <c r="AX181" s="1084" t="str">
        <f t="shared" si="3"/>
        <v/>
      </c>
      <c r="AY181" s="1084">
        <f>SUM('Piyasa Fiyat Ar.Tut.'!O31/100*'VERİ GİRİŞİ'!N64)</f>
        <v>0</v>
      </c>
      <c r="AZ181" s="1084">
        <f>SUM('Piyasa Fiyat Ar.Tut.'!O31/100*'VERİ GİRİŞİ'!P64)</f>
        <v>0</v>
      </c>
      <c r="BA181" s="1084">
        <f>SUM(AY181*'VERİ GİRİŞİ'!O64)</f>
        <v>0</v>
      </c>
      <c r="BB181" s="611"/>
      <c r="BC181" s="611"/>
      <c r="BD181" s="1049"/>
      <c r="BE181" s="1049"/>
      <c r="IV181" s="1109"/>
    </row>
    <row r="182" spans="28:256" ht="25.5" customHeight="1">
      <c r="AB182" s="1082">
        <f>IF('VERİ GİRİŞİ'!M65=1,'VERİ GİRİŞİ'!A65,0)</f>
        <v>0</v>
      </c>
      <c r="AC182" s="1073">
        <f>IF('VERİ GİRİŞİ'!M65=1,'VERİ GİRİŞİ'!B65,0)</f>
        <v>0</v>
      </c>
      <c r="AD182" s="2065">
        <f>IF('VERİ GİRİŞİ'!M65=1,'VERİ GİRİŞİ'!F65,0)</f>
        <v>0</v>
      </c>
      <c r="AE182" s="2065"/>
      <c r="AF182" s="1082">
        <f>IF('VERİ GİRİŞİ'!M65=1,'TAŞINIR İŞ. F.'!AR182,0)</f>
        <v>0</v>
      </c>
      <c r="AG182" s="2066">
        <f>IF('VERİ GİRİŞİ'!M65=1,AU182,0)</f>
        <v>0</v>
      </c>
      <c r="AH182" s="2066"/>
      <c r="AI182" s="2066"/>
      <c r="AJ182" s="1074" t="str">
        <f t="shared" ref="AJ182:AJ245" si="4">AX182</f>
        <v/>
      </c>
      <c r="AK182" s="1081"/>
      <c r="AL182" s="1081"/>
      <c r="AM182" s="1081"/>
      <c r="AN182" s="1081"/>
      <c r="AO182" s="611"/>
      <c r="AP182" s="611"/>
      <c r="AQ182" s="611">
        <v>23</v>
      </c>
      <c r="AR182" s="1083" t="str">
        <f>CONCATENATE('VERİ GİRİŞİ'!J65,"-",'VERİ GİRİŞİ'!K65)</f>
        <v>-</v>
      </c>
      <c r="AS182" s="1084" t="str">
        <f>IF('VERİ GİRİŞİ'!M65=1,'Piyasa Fiyat Ar.Tut.'!M32,"")</f>
        <v/>
      </c>
      <c r="AT182" s="1084">
        <f>SUM('VERİ GİRİŞİ'!N65+100)*('Piyasa Fiyat Ar.Tut.'!M32/100)</f>
        <v>0</v>
      </c>
      <c r="AU182" s="1084" t="str">
        <f>IF('VERİ GİRİŞİ'!M65=1,'TAŞINIR İŞ. F.'!AT182,"")</f>
        <v/>
      </c>
      <c r="AV182" s="1084" t="str">
        <f>IF('VERİ GİRİŞİ'!M65=1,'VERİ GİRİŞİ'!J65,"")</f>
        <v/>
      </c>
      <c r="AW182" s="1084" t="str">
        <f>IF('VERİ GİRİŞİ'!M65=1,AV182*AU182,"")</f>
        <v/>
      </c>
      <c r="AX182" s="1084" t="str">
        <f t="shared" si="3"/>
        <v/>
      </c>
      <c r="AY182" s="1084">
        <f>SUM('Piyasa Fiyat Ar.Tut.'!O32/100*'VERİ GİRİŞİ'!N65)</f>
        <v>0</v>
      </c>
      <c r="AZ182" s="1084">
        <f>SUM('Piyasa Fiyat Ar.Tut.'!O32/100*'VERİ GİRİŞİ'!P65)</f>
        <v>0</v>
      </c>
      <c r="BA182" s="1084">
        <f>SUM(AY182*'VERİ GİRİŞİ'!O65)</f>
        <v>0</v>
      </c>
      <c r="BB182" s="611"/>
      <c r="BC182" s="611"/>
      <c r="BD182" s="1049"/>
      <c r="BE182" s="1049"/>
      <c r="IV182" s="1109"/>
    </row>
    <row r="183" spans="28:256" ht="25.5" customHeight="1">
      <c r="AB183" s="1082">
        <f>IF('VERİ GİRİŞİ'!M66=1,'VERİ GİRİŞİ'!A66,0)</f>
        <v>0</v>
      </c>
      <c r="AC183" s="1073">
        <f>IF('VERİ GİRİŞİ'!M66=1,'VERİ GİRİŞİ'!B66,0)</f>
        <v>0</v>
      </c>
      <c r="AD183" s="2065">
        <f>IF('VERİ GİRİŞİ'!M66=1,'VERİ GİRİŞİ'!F66,0)</f>
        <v>0</v>
      </c>
      <c r="AE183" s="2065"/>
      <c r="AF183" s="1082">
        <f>IF('VERİ GİRİŞİ'!M66=1,'TAŞINIR İŞ. F.'!AR183,0)</f>
        <v>0</v>
      </c>
      <c r="AG183" s="2066">
        <f>IF('VERİ GİRİŞİ'!M66=1,AU183,0)</f>
        <v>0</v>
      </c>
      <c r="AH183" s="2066"/>
      <c r="AI183" s="2066"/>
      <c r="AJ183" s="1074" t="str">
        <f t="shared" si="4"/>
        <v/>
      </c>
      <c r="AK183" s="1081"/>
      <c r="AL183" s="1081"/>
      <c r="AM183" s="1081"/>
      <c r="AN183" s="1081"/>
      <c r="AO183" s="611"/>
      <c r="AP183" s="611"/>
      <c r="AQ183" s="611">
        <v>24</v>
      </c>
      <c r="AR183" s="1083" t="str">
        <f>CONCATENATE('VERİ GİRİŞİ'!J66,"-",'VERİ GİRİŞİ'!K66)</f>
        <v>-</v>
      </c>
      <c r="AS183" s="1084" t="str">
        <f>IF('VERİ GİRİŞİ'!M66=1,'Piyasa Fiyat Ar.Tut.'!M33,"")</f>
        <v/>
      </c>
      <c r="AT183" s="1084">
        <f>SUM('VERİ GİRİŞİ'!N66+100)*('Piyasa Fiyat Ar.Tut.'!M33/100)</f>
        <v>0</v>
      </c>
      <c r="AU183" s="1084" t="str">
        <f>IF('VERİ GİRİŞİ'!M66=1,'TAŞINIR İŞ. F.'!AT183,"")</f>
        <v/>
      </c>
      <c r="AV183" s="1084" t="str">
        <f>IF('VERİ GİRİŞİ'!M66=1,'VERİ GİRİŞİ'!J66,"")</f>
        <v/>
      </c>
      <c r="AW183" s="1084" t="str">
        <f>IF('VERİ GİRİŞİ'!M66=1,AV183*AU183,"")</f>
        <v/>
      </c>
      <c r="AX183" s="1084" t="str">
        <f t="shared" si="3"/>
        <v/>
      </c>
      <c r="AY183" s="1084">
        <f>SUM('Piyasa Fiyat Ar.Tut.'!O33/100*'VERİ GİRİŞİ'!N66)</f>
        <v>0</v>
      </c>
      <c r="AZ183" s="1084">
        <f>SUM('Piyasa Fiyat Ar.Tut.'!O33/100*'VERİ GİRİŞİ'!P66)</f>
        <v>0</v>
      </c>
      <c r="BA183" s="1084">
        <f>SUM(AY183*'VERİ GİRİŞİ'!O66)</f>
        <v>0</v>
      </c>
      <c r="BB183" s="611"/>
      <c r="BC183" s="611"/>
      <c r="BD183" s="1049"/>
      <c r="BE183" s="1049"/>
      <c r="IV183" s="1109"/>
    </row>
    <row r="184" spans="28:256" ht="25.5" customHeight="1">
      <c r="AB184" s="1082">
        <f>IF('VERİ GİRİŞİ'!M67=1,'VERİ GİRİŞİ'!A67,0)</f>
        <v>0</v>
      </c>
      <c r="AC184" s="1073">
        <f>IF('VERİ GİRİŞİ'!M67=1,'VERİ GİRİŞİ'!B67,0)</f>
        <v>0</v>
      </c>
      <c r="AD184" s="2065">
        <f>IF('VERİ GİRİŞİ'!M67=1,'VERİ GİRİŞİ'!F67,0)</f>
        <v>0</v>
      </c>
      <c r="AE184" s="2065"/>
      <c r="AF184" s="1082">
        <f>IF('VERİ GİRİŞİ'!M67=1,'TAŞINIR İŞ. F.'!AR184,0)</f>
        <v>0</v>
      </c>
      <c r="AG184" s="2066">
        <f>IF('VERİ GİRİŞİ'!M67=1,AU184,0)</f>
        <v>0</v>
      </c>
      <c r="AH184" s="2066"/>
      <c r="AI184" s="2066"/>
      <c r="AJ184" s="1074" t="str">
        <f t="shared" si="4"/>
        <v/>
      </c>
      <c r="AK184" s="1081"/>
      <c r="AL184" s="1081"/>
      <c r="AM184" s="1081"/>
      <c r="AN184" s="1081"/>
      <c r="AO184" s="611"/>
      <c r="AP184" s="611"/>
      <c r="AQ184" s="611">
        <v>25</v>
      </c>
      <c r="AR184" s="1083" t="str">
        <f>CONCATENATE('VERİ GİRİŞİ'!J67,"-",'VERİ GİRİŞİ'!K67)</f>
        <v>-</v>
      </c>
      <c r="AS184" s="1084" t="str">
        <f>IF('VERİ GİRİŞİ'!M67=1,'Piyasa Fiyat Ar.Tut.'!M34,"")</f>
        <v/>
      </c>
      <c r="AT184" s="1084">
        <f>SUM('VERİ GİRİŞİ'!N67+100)*('Piyasa Fiyat Ar.Tut.'!M34/100)</f>
        <v>0</v>
      </c>
      <c r="AU184" s="1084" t="str">
        <f>IF('VERİ GİRİŞİ'!M67=1,'TAŞINIR İŞ. F.'!AT184,"")</f>
        <v/>
      </c>
      <c r="AV184" s="1084" t="str">
        <f>IF('VERİ GİRİŞİ'!M67=1,'VERİ GİRİŞİ'!J67,"")</f>
        <v/>
      </c>
      <c r="AW184" s="1084" t="str">
        <f>IF('VERİ GİRİŞİ'!M67=1,AV184*AU184,"")</f>
        <v/>
      </c>
      <c r="AX184" s="1084" t="str">
        <f t="shared" si="3"/>
        <v/>
      </c>
      <c r="AY184" s="1084">
        <f>SUM('Piyasa Fiyat Ar.Tut.'!O34/100*'VERİ GİRİŞİ'!N67)</f>
        <v>0</v>
      </c>
      <c r="AZ184" s="1084">
        <f>SUM('Piyasa Fiyat Ar.Tut.'!O34/100*'VERİ GİRİŞİ'!P67)</f>
        <v>0</v>
      </c>
      <c r="BA184" s="1084">
        <f>SUM(AY184*'VERİ GİRİŞİ'!O67)</f>
        <v>0</v>
      </c>
      <c r="BB184" s="611"/>
      <c r="BC184" s="611"/>
      <c r="BD184" s="1049"/>
      <c r="BE184" s="1049"/>
      <c r="IV184" s="1109"/>
    </row>
    <row r="185" spans="28:256" ht="25.5" customHeight="1">
      <c r="AB185" s="1082">
        <f>IF('VERİ GİRİŞİ'!M68=1,'VERİ GİRİŞİ'!A68,0)</f>
        <v>0</v>
      </c>
      <c r="AC185" s="1073">
        <f>IF('VERİ GİRİŞİ'!M68=1,'VERİ GİRİŞİ'!B68,0)</f>
        <v>0</v>
      </c>
      <c r="AD185" s="2065">
        <f>IF('VERİ GİRİŞİ'!M68=1,'VERİ GİRİŞİ'!F68,0)</f>
        <v>0</v>
      </c>
      <c r="AE185" s="2065"/>
      <c r="AF185" s="1082">
        <f>IF('VERİ GİRİŞİ'!M68=1,'TAŞINIR İŞ. F.'!AR185,0)</f>
        <v>0</v>
      </c>
      <c r="AG185" s="2066">
        <f>IF('VERİ GİRİŞİ'!M68=1,AU185,0)</f>
        <v>0</v>
      </c>
      <c r="AH185" s="2066"/>
      <c r="AI185" s="2066"/>
      <c r="AJ185" s="1074" t="str">
        <f t="shared" si="4"/>
        <v/>
      </c>
      <c r="AK185" s="1081"/>
      <c r="AL185" s="1081"/>
      <c r="AM185" s="1081"/>
      <c r="AN185" s="1081"/>
      <c r="AO185" s="611"/>
      <c r="AP185" s="611"/>
      <c r="AQ185" s="611">
        <v>26</v>
      </c>
      <c r="AR185" s="1083" t="str">
        <f>CONCATENATE('VERİ GİRİŞİ'!J68,"-",'VERİ GİRİŞİ'!K68)</f>
        <v>-</v>
      </c>
      <c r="AS185" s="1084" t="str">
        <f>IF('VERİ GİRİŞİ'!M68=1,'Piyasa Fiyat Ar.Tut.'!M35,"")</f>
        <v/>
      </c>
      <c r="AT185" s="1084">
        <f>SUM('VERİ GİRİŞİ'!N68+100)*('Piyasa Fiyat Ar.Tut.'!M35/100)</f>
        <v>0</v>
      </c>
      <c r="AU185" s="1084" t="str">
        <f>IF('VERİ GİRİŞİ'!M68=1,'TAŞINIR İŞ. F.'!AT185,"")</f>
        <v/>
      </c>
      <c r="AV185" s="1084" t="str">
        <f>IF('VERİ GİRİŞİ'!M68=1,'VERİ GİRİŞİ'!J68,"")</f>
        <v/>
      </c>
      <c r="AW185" s="1084" t="str">
        <f>IF('VERİ GİRİŞİ'!M68=1,AV185*AU185,"")</f>
        <v/>
      </c>
      <c r="AX185" s="1084" t="str">
        <f t="shared" si="3"/>
        <v/>
      </c>
      <c r="AY185" s="1084">
        <f>SUM('Piyasa Fiyat Ar.Tut.'!O35/100*'VERİ GİRİŞİ'!N68)</f>
        <v>0</v>
      </c>
      <c r="AZ185" s="1084">
        <f>SUM('Piyasa Fiyat Ar.Tut.'!O35/100*'VERİ GİRİŞİ'!P68)</f>
        <v>0</v>
      </c>
      <c r="BA185" s="1084">
        <f>SUM(AY185*'VERİ GİRİŞİ'!O68)</f>
        <v>0</v>
      </c>
      <c r="BB185" s="611"/>
      <c r="BC185" s="611"/>
      <c r="BD185" s="1049"/>
      <c r="BE185" s="1049"/>
      <c r="IV185" s="1109"/>
    </row>
    <row r="186" spans="28:256" ht="25.5" customHeight="1">
      <c r="AB186" s="1082">
        <f>IF('VERİ GİRİŞİ'!M69=1,'VERİ GİRİŞİ'!A69,0)</f>
        <v>0</v>
      </c>
      <c r="AC186" s="1073">
        <f>IF('VERİ GİRİŞİ'!M69=1,'VERİ GİRİŞİ'!B69,0)</f>
        <v>0</v>
      </c>
      <c r="AD186" s="2065">
        <f>IF('VERİ GİRİŞİ'!M69=1,'VERİ GİRİŞİ'!F69,0)</f>
        <v>0</v>
      </c>
      <c r="AE186" s="2065"/>
      <c r="AF186" s="1082">
        <f>IF('VERİ GİRİŞİ'!M69=1,'TAŞINIR İŞ. F.'!AR186,0)</f>
        <v>0</v>
      </c>
      <c r="AG186" s="2066">
        <f>IF('VERİ GİRİŞİ'!M69=1,AU186,0)</f>
        <v>0</v>
      </c>
      <c r="AH186" s="2066"/>
      <c r="AI186" s="2066"/>
      <c r="AJ186" s="1074" t="str">
        <f t="shared" si="4"/>
        <v/>
      </c>
      <c r="AK186" s="1081"/>
      <c r="AL186" s="1081"/>
      <c r="AM186" s="1081"/>
      <c r="AN186" s="1081"/>
      <c r="AO186" s="611"/>
      <c r="AP186" s="611"/>
      <c r="AQ186" s="611">
        <v>27</v>
      </c>
      <c r="AR186" s="1083" t="str">
        <f>CONCATENATE('VERİ GİRİŞİ'!J69,"-",'VERİ GİRİŞİ'!K69)</f>
        <v>-</v>
      </c>
      <c r="AS186" s="1084" t="str">
        <f>IF('VERİ GİRİŞİ'!M69=1,'Piyasa Fiyat Ar.Tut.'!M36,"")</f>
        <v/>
      </c>
      <c r="AT186" s="1084">
        <f>SUM('VERİ GİRİŞİ'!N69+100)*('Piyasa Fiyat Ar.Tut.'!M36/100)</f>
        <v>0</v>
      </c>
      <c r="AU186" s="1084" t="str">
        <f>IF('VERİ GİRİŞİ'!M69=1,'TAŞINIR İŞ. F.'!AT186,"")</f>
        <v/>
      </c>
      <c r="AV186" s="1084" t="str">
        <f>IF('VERİ GİRİŞİ'!M69=1,'VERİ GİRİŞİ'!J69,"")</f>
        <v/>
      </c>
      <c r="AW186" s="1084" t="str">
        <f>IF('VERİ GİRİŞİ'!M69=1,AV186*AU186,"")</f>
        <v/>
      </c>
      <c r="AX186" s="1084" t="str">
        <f t="shared" si="3"/>
        <v/>
      </c>
      <c r="AY186" s="1084">
        <f>SUM('Piyasa Fiyat Ar.Tut.'!O36/100*'VERİ GİRİŞİ'!N69)</f>
        <v>0</v>
      </c>
      <c r="AZ186" s="1084">
        <f>SUM('Piyasa Fiyat Ar.Tut.'!O36/100*'VERİ GİRİŞİ'!P69)</f>
        <v>0</v>
      </c>
      <c r="BA186" s="1084">
        <f>SUM(AY186*'VERİ GİRİŞİ'!O69)</f>
        <v>0</v>
      </c>
      <c r="BB186" s="611"/>
      <c r="BC186" s="611"/>
      <c r="BD186" s="1049"/>
      <c r="BE186" s="1049"/>
      <c r="IV186" s="1109"/>
    </row>
    <row r="187" spans="28:256" ht="25.5" customHeight="1">
      <c r="AB187" s="1082">
        <f>IF('VERİ GİRİŞİ'!M70=1,'VERİ GİRİŞİ'!A70,0)</f>
        <v>0</v>
      </c>
      <c r="AC187" s="1073">
        <f>IF('VERİ GİRİŞİ'!M70=1,'VERİ GİRİŞİ'!B70,0)</f>
        <v>0</v>
      </c>
      <c r="AD187" s="2065">
        <f>IF('VERİ GİRİŞİ'!M70=1,'VERİ GİRİŞİ'!F70,0)</f>
        <v>0</v>
      </c>
      <c r="AE187" s="2065"/>
      <c r="AF187" s="1082">
        <f>IF('VERİ GİRİŞİ'!M70=1,'TAŞINIR İŞ. F.'!AR187,0)</f>
        <v>0</v>
      </c>
      <c r="AG187" s="2066">
        <f>IF('VERİ GİRİŞİ'!M70=1,AU187,0)</f>
        <v>0</v>
      </c>
      <c r="AH187" s="2066"/>
      <c r="AI187" s="2066"/>
      <c r="AJ187" s="1074" t="str">
        <f t="shared" si="4"/>
        <v/>
      </c>
      <c r="AK187" s="1081"/>
      <c r="AL187" s="1081"/>
      <c r="AM187" s="1081"/>
      <c r="AN187" s="1081"/>
      <c r="AO187" s="611"/>
      <c r="AP187" s="611"/>
      <c r="AQ187" s="611">
        <v>28</v>
      </c>
      <c r="AR187" s="1083" t="str">
        <f>CONCATENATE('VERİ GİRİŞİ'!J70,"-",'VERİ GİRİŞİ'!K70)</f>
        <v>-</v>
      </c>
      <c r="AS187" s="1084" t="str">
        <f>IF('VERİ GİRİŞİ'!M70=1,'Piyasa Fiyat Ar.Tut.'!M37,"")</f>
        <v/>
      </c>
      <c r="AT187" s="1084">
        <f>SUM('VERİ GİRİŞİ'!N70+100)*('Piyasa Fiyat Ar.Tut.'!M37/100)</f>
        <v>0</v>
      </c>
      <c r="AU187" s="1084" t="str">
        <f>IF('VERİ GİRİŞİ'!M70=1,'TAŞINIR İŞ. F.'!AT187,"")</f>
        <v/>
      </c>
      <c r="AV187" s="1084" t="str">
        <f>IF('VERİ GİRİŞİ'!M70=1,'VERİ GİRİŞİ'!J70,"")</f>
        <v/>
      </c>
      <c r="AW187" s="1084" t="str">
        <f>IF('VERİ GİRİŞİ'!M70=1,AV187*AU187,"")</f>
        <v/>
      </c>
      <c r="AX187" s="1084" t="str">
        <f t="shared" si="3"/>
        <v/>
      </c>
      <c r="AY187" s="1084">
        <f>SUM('Piyasa Fiyat Ar.Tut.'!O37/100*'VERİ GİRİŞİ'!N70)</f>
        <v>0</v>
      </c>
      <c r="AZ187" s="1084">
        <f>SUM('Piyasa Fiyat Ar.Tut.'!O37/100*'VERİ GİRİŞİ'!P70)</f>
        <v>0</v>
      </c>
      <c r="BA187" s="1084">
        <f>SUM(AY187*'VERİ GİRİŞİ'!O70)</f>
        <v>0</v>
      </c>
      <c r="BB187" s="611"/>
      <c r="BC187" s="611"/>
      <c r="BD187" s="1049"/>
      <c r="BE187" s="1049"/>
      <c r="IV187" s="1109"/>
    </row>
    <row r="188" spans="28:256" ht="25.5" customHeight="1">
      <c r="AB188" s="1082">
        <f>IF('VERİ GİRİŞİ'!M71=1,'VERİ GİRİŞİ'!A71,0)</f>
        <v>0</v>
      </c>
      <c r="AC188" s="1073">
        <f>IF('VERİ GİRİŞİ'!M71=1,'VERİ GİRİŞİ'!B71,0)</f>
        <v>0</v>
      </c>
      <c r="AD188" s="2065">
        <f>IF('VERİ GİRİŞİ'!M71=1,'VERİ GİRİŞİ'!F71,0)</f>
        <v>0</v>
      </c>
      <c r="AE188" s="2065"/>
      <c r="AF188" s="1082">
        <f>IF('VERİ GİRİŞİ'!M71=1,'TAŞINIR İŞ. F.'!AR188,0)</f>
        <v>0</v>
      </c>
      <c r="AG188" s="2066">
        <f>IF('VERİ GİRİŞİ'!M71=1,AU188,0)</f>
        <v>0</v>
      </c>
      <c r="AH188" s="2066"/>
      <c r="AI188" s="2066"/>
      <c r="AJ188" s="1074" t="str">
        <f t="shared" si="4"/>
        <v/>
      </c>
      <c r="AK188" s="1081"/>
      <c r="AL188" s="1081"/>
      <c r="AM188" s="1081"/>
      <c r="AN188" s="1081"/>
      <c r="AO188" s="611"/>
      <c r="AP188" s="611"/>
      <c r="AQ188" s="611">
        <v>29</v>
      </c>
      <c r="AR188" s="1083" t="str">
        <f>CONCATENATE('VERİ GİRİŞİ'!J71,"-",'VERİ GİRİŞİ'!K71)</f>
        <v>-</v>
      </c>
      <c r="AS188" s="1084" t="str">
        <f>IF('VERİ GİRİŞİ'!M71=1,'Piyasa Fiyat Ar.Tut.'!M38,"")</f>
        <v/>
      </c>
      <c r="AT188" s="1084">
        <f>SUM('VERİ GİRİŞİ'!N71+100)*('Piyasa Fiyat Ar.Tut.'!M38/100)</f>
        <v>0</v>
      </c>
      <c r="AU188" s="1084" t="str">
        <f>IF('VERİ GİRİŞİ'!M71=1,'TAŞINIR İŞ. F.'!AT188,"")</f>
        <v/>
      </c>
      <c r="AV188" s="1084" t="str">
        <f>IF('VERİ GİRİŞİ'!M71=1,'VERİ GİRİŞİ'!J71,"")</f>
        <v/>
      </c>
      <c r="AW188" s="1084" t="str">
        <f>IF('VERİ GİRİŞİ'!M71=1,AV188*AU188,"")</f>
        <v/>
      </c>
      <c r="AX188" s="1084" t="str">
        <f t="shared" si="3"/>
        <v/>
      </c>
      <c r="AY188" s="1084">
        <f>SUM('Piyasa Fiyat Ar.Tut.'!O38/100*'VERİ GİRİŞİ'!N71)</f>
        <v>0</v>
      </c>
      <c r="AZ188" s="1084">
        <f>SUM('Piyasa Fiyat Ar.Tut.'!O38/100*'VERİ GİRİŞİ'!P71)</f>
        <v>0</v>
      </c>
      <c r="BA188" s="1084">
        <f>SUM(AY188*'VERİ GİRİŞİ'!O71)</f>
        <v>0</v>
      </c>
      <c r="BB188" s="611"/>
      <c r="BC188" s="611"/>
      <c r="BD188" s="1049"/>
      <c r="BE188" s="1049"/>
      <c r="IV188" s="1109"/>
    </row>
    <row r="189" spans="28:256" ht="25.5" customHeight="1">
      <c r="AB189" s="1082">
        <f>IF('VERİ GİRİŞİ'!M72=1,'VERİ GİRİŞİ'!A72,0)</f>
        <v>0</v>
      </c>
      <c r="AC189" s="1073">
        <f>IF('VERİ GİRİŞİ'!M72=1,'VERİ GİRİŞİ'!B72,0)</f>
        <v>0</v>
      </c>
      <c r="AD189" s="2065">
        <f>IF('VERİ GİRİŞİ'!M72=1,'VERİ GİRİŞİ'!F72,0)</f>
        <v>0</v>
      </c>
      <c r="AE189" s="2065"/>
      <c r="AF189" s="1082">
        <f>IF('VERİ GİRİŞİ'!M72=1,'TAŞINIR İŞ. F.'!AR189,0)</f>
        <v>0</v>
      </c>
      <c r="AG189" s="2066">
        <f>IF('VERİ GİRİŞİ'!M72=1,AU189,0)</f>
        <v>0</v>
      </c>
      <c r="AH189" s="2066"/>
      <c r="AI189" s="2066"/>
      <c r="AJ189" s="1074" t="str">
        <f t="shared" si="4"/>
        <v/>
      </c>
      <c r="AK189" s="1081"/>
      <c r="AL189" s="1081"/>
      <c r="AM189" s="1081"/>
      <c r="AN189" s="1081"/>
      <c r="AO189" s="611"/>
      <c r="AP189" s="611"/>
      <c r="AQ189" s="611">
        <v>30</v>
      </c>
      <c r="AR189" s="1083" t="str">
        <f>CONCATENATE('VERİ GİRİŞİ'!J72,"-",'VERİ GİRİŞİ'!K72)</f>
        <v>-</v>
      </c>
      <c r="AS189" s="1084" t="str">
        <f>IF('VERİ GİRİŞİ'!M72=1,'Piyasa Fiyat Ar.Tut.'!M39,"")</f>
        <v/>
      </c>
      <c r="AT189" s="1084">
        <f>SUM('VERİ GİRİŞİ'!N72+100)*('Piyasa Fiyat Ar.Tut.'!M39/100)</f>
        <v>0</v>
      </c>
      <c r="AU189" s="1084" t="str">
        <f>IF('VERİ GİRİŞİ'!M72=1,'TAŞINIR İŞ. F.'!AT189,"")</f>
        <v/>
      </c>
      <c r="AV189" s="1084" t="str">
        <f>IF('VERİ GİRİŞİ'!M72=1,'VERİ GİRİŞİ'!J72,"")</f>
        <v/>
      </c>
      <c r="AW189" s="1084" t="str">
        <f>IF('VERİ GİRİŞİ'!M72=1,AV189*AU189,"")</f>
        <v/>
      </c>
      <c r="AX189" s="1084" t="str">
        <f t="shared" si="3"/>
        <v/>
      </c>
      <c r="AY189" s="1084">
        <f>SUM('Piyasa Fiyat Ar.Tut.'!O39/100*'VERİ GİRİŞİ'!N72)</f>
        <v>0</v>
      </c>
      <c r="AZ189" s="1084">
        <f>SUM('Piyasa Fiyat Ar.Tut.'!O39/100*'VERİ GİRİŞİ'!P72)</f>
        <v>0</v>
      </c>
      <c r="BA189" s="1084">
        <f>SUM(AY189*'VERİ GİRİŞİ'!O72)</f>
        <v>0</v>
      </c>
      <c r="BB189" s="611"/>
      <c r="BC189" s="611"/>
      <c r="BD189" s="1049"/>
      <c r="BE189" s="1049"/>
      <c r="IV189" s="1109"/>
    </row>
    <row r="190" spans="28:256" ht="25.5" customHeight="1">
      <c r="AB190" s="1082">
        <f>IF('VERİ GİRİŞİ'!M73=1,'VERİ GİRİŞİ'!A73,0)</f>
        <v>0</v>
      </c>
      <c r="AC190" s="1073">
        <f>IF('VERİ GİRİŞİ'!M73=1,'VERİ GİRİŞİ'!B73,0)</f>
        <v>0</v>
      </c>
      <c r="AD190" s="2065">
        <f>IF('VERİ GİRİŞİ'!M73=1,'VERİ GİRİŞİ'!F73,0)</f>
        <v>0</v>
      </c>
      <c r="AE190" s="2065"/>
      <c r="AF190" s="1082">
        <f>IF('VERİ GİRİŞİ'!M73=1,'TAŞINIR İŞ. F.'!AR190,0)</f>
        <v>0</v>
      </c>
      <c r="AG190" s="2066">
        <f>IF('VERİ GİRİŞİ'!M73=1,AU190,0)</f>
        <v>0</v>
      </c>
      <c r="AH190" s="2066"/>
      <c r="AI190" s="2066"/>
      <c r="AJ190" s="1074" t="str">
        <f t="shared" si="4"/>
        <v/>
      </c>
      <c r="AK190" s="1081"/>
      <c r="AL190" s="1081"/>
      <c r="AM190" s="1081"/>
      <c r="AN190" s="1081"/>
      <c r="AO190" s="611"/>
      <c r="AP190" s="611"/>
      <c r="AQ190" s="611">
        <v>31</v>
      </c>
      <c r="AR190" s="1083" t="str">
        <f>CONCATENATE('VERİ GİRİŞİ'!J73,"-",'VERİ GİRİŞİ'!K73)</f>
        <v>-</v>
      </c>
      <c r="AS190" s="1084" t="str">
        <f>IF('VERİ GİRİŞİ'!M73=1,'Piyasa Fiyat Ar.Tut.'!M40,"")</f>
        <v/>
      </c>
      <c r="AT190" s="1084">
        <f>SUM('VERİ GİRİŞİ'!N73+100)*('Piyasa Fiyat Ar.Tut.'!M40/100)</f>
        <v>0</v>
      </c>
      <c r="AU190" s="1084" t="str">
        <f>IF('VERİ GİRİŞİ'!M73=1,'TAŞINIR İŞ. F.'!AT190,"")</f>
        <v/>
      </c>
      <c r="AV190" s="1084" t="str">
        <f>IF('VERİ GİRİŞİ'!M73=1,'VERİ GİRİŞİ'!J73,"")</f>
        <v/>
      </c>
      <c r="AW190" s="1084" t="str">
        <f>IF('VERİ GİRİŞİ'!M73=1,AV190*AU190,"")</f>
        <v/>
      </c>
      <c r="AX190" s="1084" t="str">
        <f t="shared" si="3"/>
        <v/>
      </c>
      <c r="AY190" s="1084">
        <f>SUM('Piyasa Fiyat Ar.Tut.'!O40/100*'VERİ GİRİŞİ'!N73)</f>
        <v>0</v>
      </c>
      <c r="AZ190" s="1084">
        <f>SUM('Piyasa Fiyat Ar.Tut.'!O40/100*'VERİ GİRİŞİ'!P73)</f>
        <v>0</v>
      </c>
      <c r="BA190" s="1084">
        <f>SUM(AY190*'VERİ GİRİŞİ'!O73)</f>
        <v>0</v>
      </c>
      <c r="BB190" s="611"/>
      <c r="BC190" s="611"/>
      <c r="BD190" s="1049"/>
      <c r="BE190" s="1049"/>
      <c r="IV190" s="1109"/>
    </row>
    <row r="191" spans="28:256" ht="25.5" customHeight="1">
      <c r="AB191" s="1082">
        <f>IF('VERİ GİRİŞİ'!M74=1,'VERİ GİRİŞİ'!A74,0)</f>
        <v>0</v>
      </c>
      <c r="AC191" s="1073">
        <f>IF('VERİ GİRİŞİ'!M74=1,'VERİ GİRİŞİ'!B74,0)</f>
        <v>0</v>
      </c>
      <c r="AD191" s="2065">
        <f>IF('VERİ GİRİŞİ'!M74=1,'VERİ GİRİŞİ'!F74,0)</f>
        <v>0</v>
      </c>
      <c r="AE191" s="2065"/>
      <c r="AF191" s="1082">
        <f>IF('VERİ GİRİŞİ'!M74=1,'TAŞINIR İŞ. F.'!AR191,0)</f>
        <v>0</v>
      </c>
      <c r="AG191" s="2066">
        <f>IF('VERİ GİRİŞİ'!M74=1,AU191,0)</f>
        <v>0</v>
      </c>
      <c r="AH191" s="2066"/>
      <c r="AI191" s="2066"/>
      <c r="AJ191" s="1074" t="str">
        <f t="shared" si="4"/>
        <v/>
      </c>
      <c r="AK191" s="1081"/>
      <c r="AL191" s="1081"/>
      <c r="AM191" s="1081"/>
      <c r="AN191" s="1081"/>
      <c r="AO191" s="611"/>
      <c r="AP191" s="611"/>
      <c r="AQ191" s="611">
        <v>32</v>
      </c>
      <c r="AR191" s="1083" t="str">
        <f>CONCATENATE('VERİ GİRİŞİ'!J74,"-",'VERİ GİRİŞİ'!K74)</f>
        <v>-</v>
      </c>
      <c r="AS191" s="1084" t="str">
        <f>IF('VERİ GİRİŞİ'!M74=1,'Piyasa Fiyat Ar.Tut.'!M41,"")</f>
        <v/>
      </c>
      <c r="AT191" s="1084">
        <f>SUM('VERİ GİRİŞİ'!N74+100)*('Piyasa Fiyat Ar.Tut.'!M41/100)</f>
        <v>0</v>
      </c>
      <c r="AU191" s="1084" t="str">
        <f>IF('VERİ GİRİŞİ'!M74=1,'TAŞINIR İŞ. F.'!AT191,"")</f>
        <v/>
      </c>
      <c r="AV191" s="1084" t="str">
        <f>IF('VERİ GİRİŞİ'!M74=1,'VERİ GİRİŞİ'!J74,"")</f>
        <v/>
      </c>
      <c r="AW191" s="1084" t="str">
        <f>IF('VERİ GİRİŞİ'!M74=1,AV191*AU191,"")</f>
        <v/>
      </c>
      <c r="AX191" s="1084" t="str">
        <f t="shared" si="3"/>
        <v/>
      </c>
      <c r="AY191" s="1084">
        <f>SUM('Piyasa Fiyat Ar.Tut.'!O41/100*'VERİ GİRİŞİ'!N74)</f>
        <v>0</v>
      </c>
      <c r="AZ191" s="1084">
        <f>SUM('Piyasa Fiyat Ar.Tut.'!O41/100*'VERİ GİRİŞİ'!P74)</f>
        <v>0</v>
      </c>
      <c r="BA191" s="1084">
        <f>SUM(AY191*'VERİ GİRİŞİ'!O74)</f>
        <v>0</v>
      </c>
      <c r="BB191" s="611"/>
      <c r="BC191" s="611"/>
      <c r="BD191" s="1049"/>
      <c r="BE191" s="1049"/>
      <c r="IV191" s="1109"/>
    </row>
    <row r="192" spans="28:256" ht="25.5" customHeight="1">
      <c r="AB192" s="1082">
        <f>IF('VERİ GİRİŞİ'!M75=1,'VERİ GİRİŞİ'!A75,0)</f>
        <v>0</v>
      </c>
      <c r="AC192" s="1073">
        <f>IF('VERİ GİRİŞİ'!M75=1,'VERİ GİRİŞİ'!B75,0)</f>
        <v>0</v>
      </c>
      <c r="AD192" s="2065">
        <f>IF('VERİ GİRİŞİ'!M75=1,'VERİ GİRİŞİ'!F75,0)</f>
        <v>0</v>
      </c>
      <c r="AE192" s="2065"/>
      <c r="AF192" s="1082">
        <f>IF('VERİ GİRİŞİ'!M75=1,'TAŞINIR İŞ. F.'!AR192,0)</f>
        <v>0</v>
      </c>
      <c r="AG192" s="2066">
        <f>IF('VERİ GİRİŞİ'!M75=1,AU192,0)</f>
        <v>0</v>
      </c>
      <c r="AH192" s="2066"/>
      <c r="AI192" s="2066"/>
      <c r="AJ192" s="1074" t="str">
        <f t="shared" si="4"/>
        <v/>
      </c>
      <c r="AK192" s="1081"/>
      <c r="AL192" s="1081"/>
      <c r="AM192" s="1081"/>
      <c r="AN192" s="1081"/>
      <c r="AO192" s="611"/>
      <c r="AP192" s="611"/>
      <c r="AQ192" s="611">
        <v>33</v>
      </c>
      <c r="AR192" s="1083" t="str">
        <f>CONCATENATE('VERİ GİRİŞİ'!J75,"-",'VERİ GİRİŞİ'!K75)</f>
        <v>-</v>
      </c>
      <c r="AS192" s="1084" t="str">
        <f>IF('VERİ GİRİŞİ'!M75=1,'Piyasa Fiyat Ar.Tut.'!M42,"")</f>
        <v/>
      </c>
      <c r="AT192" s="1084">
        <f>SUM('VERİ GİRİŞİ'!N75+100)*('Piyasa Fiyat Ar.Tut.'!M42/100)</f>
        <v>0</v>
      </c>
      <c r="AU192" s="1084" t="str">
        <f>IF('VERİ GİRİŞİ'!M75=1,'TAŞINIR İŞ. F.'!AT192,"")</f>
        <v/>
      </c>
      <c r="AV192" s="1084" t="str">
        <f>IF('VERİ GİRİŞİ'!M75=1,'VERİ GİRİŞİ'!J75,"")</f>
        <v/>
      </c>
      <c r="AW192" s="1084" t="str">
        <f>IF('VERİ GİRİŞİ'!M75=1,AV192*AU192,"")</f>
        <v/>
      </c>
      <c r="AX192" s="1084" t="str">
        <f t="shared" si="3"/>
        <v/>
      </c>
      <c r="AY192" s="1084">
        <f>SUM('Piyasa Fiyat Ar.Tut.'!O42/100*'VERİ GİRİŞİ'!N75)</f>
        <v>0</v>
      </c>
      <c r="AZ192" s="1084">
        <f>SUM('Piyasa Fiyat Ar.Tut.'!O42/100*'VERİ GİRİŞİ'!P75)</f>
        <v>0</v>
      </c>
      <c r="BA192" s="1084">
        <f>SUM(AY192*'VERİ GİRİŞİ'!O75)</f>
        <v>0</v>
      </c>
      <c r="BB192" s="611"/>
      <c r="BC192" s="611"/>
      <c r="BD192" s="1049"/>
      <c r="BE192" s="1049"/>
      <c r="IV192" s="1109"/>
    </row>
    <row r="193" spans="28:256" ht="25.5" customHeight="1">
      <c r="AB193" s="1082">
        <f>IF('VERİ GİRİŞİ'!M76=1,'VERİ GİRİŞİ'!A76,0)</f>
        <v>0</v>
      </c>
      <c r="AC193" s="1073">
        <f>IF('VERİ GİRİŞİ'!M76=1,'VERİ GİRİŞİ'!B76,0)</f>
        <v>0</v>
      </c>
      <c r="AD193" s="2065">
        <f>IF('VERİ GİRİŞİ'!M76=1,'VERİ GİRİŞİ'!F76,0)</f>
        <v>0</v>
      </c>
      <c r="AE193" s="2065"/>
      <c r="AF193" s="1082">
        <f>IF('VERİ GİRİŞİ'!M76=1,'TAŞINIR İŞ. F.'!AR193,0)</f>
        <v>0</v>
      </c>
      <c r="AG193" s="2066">
        <f>IF('VERİ GİRİŞİ'!M76=1,AU193,0)</f>
        <v>0</v>
      </c>
      <c r="AH193" s="2066"/>
      <c r="AI193" s="2066"/>
      <c r="AJ193" s="1074" t="str">
        <f t="shared" si="4"/>
        <v/>
      </c>
      <c r="AK193" s="1081"/>
      <c r="AL193" s="1081"/>
      <c r="AM193" s="1081"/>
      <c r="AN193" s="1081"/>
      <c r="AO193" s="611"/>
      <c r="AP193" s="611"/>
      <c r="AQ193" s="611">
        <v>34</v>
      </c>
      <c r="AR193" s="1083" t="str">
        <f>CONCATENATE('VERİ GİRİŞİ'!J76,"-",'VERİ GİRİŞİ'!K76)</f>
        <v>-</v>
      </c>
      <c r="AS193" s="1084" t="str">
        <f>IF('VERİ GİRİŞİ'!M76=1,'Piyasa Fiyat Ar.Tut.'!M43,"")</f>
        <v/>
      </c>
      <c r="AT193" s="1084">
        <f>SUM('VERİ GİRİŞİ'!N76+100)*('Piyasa Fiyat Ar.Tut.'!M43/100)</f>
        <v>0</v>
      </c>
      <c r="AU193" s="1084" t="str">
        <f>IF('VERİ GİRİŞİ'!M76=1,'TAŞINIR İŞ. F.'!AT193,"")</f>
        <v/>
      </c>
      <c r="AV193" s="1084" t="str">
        <f>IF('VERİ GİRİŞİ'!M76=1,'VERİ GİRİŞİ'!J76,"")</f>
        <v/>
      </c>
      <c r="AW193" s="1084" t="str">
        <f>IF('VERİ GİRİŞİ'!M76=1,AV193*AU193,"")</f>
        <v/>
      </c>
      <c r="AX193" s="1084" t="str">
        <f t="shared" si="3"/>
        <v/>
      </c>
      <c r="AY193" s="1084">
        <f>SUM('Piyasa Fiyat Ar.Tut.'!O43/100*'VERİ GİRİŞİ'!N76)</f>
        <v>0</v>
      </c>
      <c r="AZ193" s="1084">
        <f>SUM('Piyasa Fiyat Ar.Tut.'!O43/100*'VERİ GİRİŞİ'!P76)</f>
        <v>0</v>
      </c>
      <c r="BA193" s="1084">
        <f>SUM(AY193*'VERİ GİRİŞİ'!O76)</f>
        <v>0</v>
      </c>
      <c r="BB193" s="611"/>
      <c r="BC193" s="611"/>
      <c r="BD193" s="1049"/>
      <c r="BE193" s="1049"/>
      <c r="IV193" s="1109"/>
    </row>
    <row r="194" spans="28:256" ht="25.5" customHeight="1">
      <c r="AB194" s="1082">
        <f>IF('VERİ GİRİŞİ'!M77=1,'VERİ GİRİŞİ'!A77,0)</f>
        <v>0</v>
      </c>
      <c r="AC194" s="1073">
        <f>IF('VERİ GİRİŞİ'!M77=1,'VERİ GİRİŞİ'!B77,0)</f>
        <v>0</v>
      </c>
      <c r="AD194" s="2065">
        <f>IF('VERİ GİRİŞİ'!M77=1,'VERİ GİRİŞİ'!F77,0)</f>
        <v>0</v>
      </c>
      <c r="AE194" s="2065"/>
      <c r="AF194" s="1082">
        <f>IF('VERİ GİRİŞİ'!M77=1,'TAŞINIR İŞ. F.'!AR194,0)</f>
        <v>0</v>
      </c>
      <c r="AG194" s="2066">
        <f>IF('VERİ GİRİŞİ'!M77=1,AU194,0)</f>
        <v>0</v>
      </c>
      <c r="AH194" s="2066"/>
      <c r="AI194" s="2066"/>
      <c r="AJ194" s="1074" t="str">
        <f t="shared" si="4"/>
        <v/>
      </c>
      <c r="AK194" s="1081"/>
      <c r="AL194" s="1081"/>
      <c r="AM194" s="1081"/>
      <c r="AN194" s="1081"/>
      <c r="AO194" s="611"/>
      <c r="AP194" s="611"/>
      <c r="AQ194" s="611">
        <v>35</v>
      </c>
      <c r="AR194" s="1083" t="str">
        <f>CONCATENATE('VERİ GİRİŞİ'!J77,"-",'VERİ GİRİŞİ'!K77)</f>
        <v>-</v>
      </c>
      <c r="AS194" s="1084" t="str">
        <f>IF('VERİ GİRİŞİ'!M77=1,'Piyasa Fiyat Ar.Tut.'!M44,"")</f>
        <v/>
      </c>
      <c r="AT194" s="1084">
        <f>SUM('VERİ GİRİŞİ'!N77+100)*('Piyasa Fiyat Ar.Tut.'!M44/100)</f>
        <v>0</v>
      </c>
      <c r="AU194" s="1084" t="str">
        <f>IF('VERİ GİRİŞİ'!M77=1,'TAŞINIR İŞ. F.'!AT194,"")</f>
        <v/>
      </c>
      <c r="AV194" s="1084" t="str">
        <f>IF('VERİ GİRİŞİ'!M77=1,'VERİ GİRİŞİ'!J77,"")</f>
        <v/>
      </c>
      <c r="AW194" s="1084" t="str">
        <f>IF('VERİ GİRİŞİ'!M77=1,AV194*AU194,"")</f>
        <v/>
      </c>
      <c r="AX194" s="1084" t="str">
        <f t="shared" si="3"/>
        <v/>
      </c>
      <c r="AY194" s="1084">
        <f>SUM('Piyasa Fiyat Ar.Tut.'!O44/100*'VERİ GİRİŞİ'!N77)</f>
        <v>0</v>
      </c>
      <c r="AZ194" s="1084">
        <f>SUM('Piyasa Fiyat Ar.Tut.'!O44/100*'VERİ GİRİŞİ'!P77)</f>
        <v>0</v>
      </c>
      <c r="BA194" s="1084">
        <f>SUM(AY194*'VERİ GİRİŞİ'!O77)</f>
        <v>0</v>
      </c>
      <c r="BB194" s="611"/>
      <c r="BC194" s="611"/>
      <c r="BD194" s="1049"/>
      <c r="BE194" s="1049"/>
      <c r="IV194" s="1109"/>
    </row>
    <row r="195" spans="28:256" ht="25.5" customHeight="1">
      <c r="AB195" s="1082">
        <f>IF('VERİ GİRİŞİ'!M78=1,'VERİ GİRİŞİ'!A78,0)</f>
        <v>0</v>
      </c>
      <c r="AC195" s="1073">
        <f>IF('VERİ GİRİŞİ'!M78=1,'VERİ GİRİŞİ'!B78,0)</f>
        <v>0</v>
      </c>
      <c r="AD195" s="2065">
        <f>IF('VERİ GİRİŞİ'!M78=1,'VERİ GİRİŞİ'!F78,0)</f>
        <v>0</v>
      </c>
      <c r="AE195" s="2065"/>
      <c r="AF195" s="1082">
        <f>IF('VERİ GİRİŞİ'!M78=1,'TAŞINIR İŞ. F.'!AR195,0)</f>
        <v>0</v>
      </c>
      <c r="AG195" s="2066">
        <f>IF('VERİ GİRİŞİ'!M78=1,AU195,0)</f>
        <v>0</v>
      </c>
      <c r="AH195" s="2066"/>
      <c r="AI195" s="2066"/>
      <c r="AJ195" s="1074" t="str">
        <f t="shared" si="4"/>
        <v/>
      </c>
      <c r="AK195" s="1081"/>
      <c r="AL195" s="1081"/>
      <c r="AM195" s="1081"/>
      <c r="AN195" s="1081"/>
      <c r="AO195" s="611"/>
      <c r="AP195" s="611"/>
      <c r="AQ195" s="611">
        <v>36</v>
      </c>
      <c r="AR195" s="1083" t="str">
        <f>CONCATENATE('VERİ GİRİŞİ'!J78,"-",'VERİ GİRİŞİ'!K78)</f>
        <v>-</v>
      </c>
      <c r="AS195" s="1084" t="str">
        <f>IF('VERİ GİRİŞİ'!M78=1,'Piyasa Fiyat Ar.Tut.'!M45,"")</f>
        <v/>
      </c>
      <c r="AT195" s="1084">
        <f>SUM('VERİ GİRİŞİ'!N78+100)*('Piyasa Fiyat Ar.Tut.'!M45/100)</f>
        <v>0</v>
      </c>
      <c r="AU195" s="1084" t="str">
        <f>IF('VERİ GİRİŞİ'!M78=1,'TAŞINIR İŞ. F.'!AT195,"")</f>
        <v/>
      </c>
      <c r="AV195" s="1084" t="str">
        <f>IF('VERİ GİRİŞİ'!M78=1,'VERİ GİRİŞİ'!J78,"")</f>
        <v/>
      </c>
      <c r="AW195" s="1084" t="str">
        <f>IF('VERİ GİRİŞİ'!M78=1,AV195*AU195,"")</f>
        <v/>
      </c>
      <c r="AX195" s="1084" t="str">
        <f t="shared" si="3"/>
        <v/>
      </c>
      <c r="AY195" s="1084">
        <f>SUM('Piyasa Fiyat Ar.Tut.'!O45/100*'VERİ GİRİŞİ'!N78)</f>
        <v>0</v>
      </c>
      <c r="AZ195" s="1084">
        <f>SUM('Piyasa Fiyat Ar.Tut.'!O45/100*'VERİ GİRİŞİ'!P78)</f>
        <v>0</v>
      </c>
      <c r="BA195" s="1084">
        <f>SUM(AY195*'VERİ GİRİŞİ'!O78)</f>
        <v>0</v>
      </c>
      <c r="BB195" s="611"/>
      <c r="BC195" s="611"/>
      <c r="BD195" s="1049"/>
      <c r="BE195" s="1049"/>
      <c r="IV195" s="1109"/>
    </row>
    <row r="196" spans="28:256" ht="25.5" customHeight="1">
      <c r="AB196" s="1082">
        <f>IF('VERİ GİRİŞİ'!M79=1,'VERİ GİRİŞİ'!A79,0)</f>
        <v>0</v>
      </c>
      <c r="AC196" s="1073">
        <f>IF('VERİ GİRİŞİ'!M79=1,'VERİ GİRİŞİ'!B79,0)</f>
        <v>0</v>
      </c>
      <c r="AD196" s="2065">
        <f>IF('VERİ GİRİŞİ'!M79=1,'VERİ GİRİŞİ'!F79,0)</f>
        <v>0</v>
      </c>
      <c r="AE196" s="2065"/>
      <c r="AF196" s="1082">
        <f>IF('VERİ GİRİŞİ'!M79=1,'TAŞINIR İŞ. F.'!AR196,0)</f>
        <v>0</v>
      </c>
      <c r="AG196" s="2066">
        <f>IF('VERİ GİRİŞİ'!M79=1,AU196,0)</f>
        <v>0</v>
      </c>
      <c r="AH196" s="2066"/>
      <c r="AI196" s="2066"/>
      <c r="AJ196" s="1074" t="str">
        <f t="shared" si="4"/>
        <v/>
      </c>
      <c r="AK196" s="1081"/>
      <c r="AL196" s="1081"/>
      <c r="AM196" s="1081"/>
      <c r="AN196" s="1081"/>
      <c r="AO196" s="611"/>
      <c r="AP196" s="611"/>
      <c r="AQ196" s="611">
        <v>37</v>
      </c>
      <c r="AR196" s="1083" t="str">
        <f>CONCATENATE('VERİ GİRİŞİ'!J79,"-",'VERİ GİRİŞİ'!K79)</f>
        <v>-</v>
      </c>
      <c r="AS196" s="1084" t="str">
        <f>IF('VERİ GİRİŞİ'!M79=1,'Piyasa Fiyat Ar.Tut.'!M46,"")</f>
        <v/>
      </c>
      <c r="AT196" s="1084">
        <f>SUM('VERİ GİRİŞİ'!N79+100)*('Piyasa Fiyat Ar.Tut.'!M46/100)</f>
        <v>0</v>
      </c>
      <c r="AU196" s="1084" t="str">
        <f>IF('VERİ GİRİŞİ'!M79=1,'TAŞINIR İŞ. F.'!AT196,"")</f>
        <v/>
      </c>
      <c r="AV196" s="1084" t="str">
        <f>IF('VERİ GİRİŞİ'!M79=1,'VERİ GİRİŞİ'!J79,"")</f>
        <v/>
      </c>
      <c r="AW196" s="1084" t="str">
        <f>IF('VERİ GİRİŞİ'!M79=1,AV196*AU196,"")</f>
        <v/>
      </c>
      <c r="AX196" s="1084" t="str">
        <f t="shared" si="3"/>
        <v/>
      </c>
      <c r="AY196" s="1084">
        <f>SUM('Piyasa Fiyat Ar.Tut.'!O46/100*'VERİ GİRİŞİ'!N79)</f>
        <v>0</v>
      </c>
      <c r="AZ196" s="1084">
        <f>SUM('Piyasa Fiyat Ar.Tut.'!O46/100*'VERİ GİRİŞİ'!P79)</f>
        <v>0</v>
      </c>
      <c r="BA196" s="1084">
        <f>SUM(AY196*'VERİ GİRİŞİ'!O79)</f>
        <v>0</v>
      </c>
      <c r="BB196" s="611"/>
      <c r="BC196" s="611"/>
      <c r="BD196" s="1049"/>
      <c r="BE196" s="1049"/>
      <c r="IV196" s="1109"/>
    </row>
    <row r="197" spans="28:256" ht="25.5" customHeight="1">
      <c r="AB197" s="1082">
        <f>IF('VERİ GİRİŞİ'!M80=1,'VERİ GİRİŞİ'!A80,0)</f>
        <v>0</v>
      </c>
      <c r="AC197" s="1073">
        <f>IF('VERİ GİRİŞİ'!M80=1,'VERİ GİRİŞİ'!B80,0)</f>
        <v>0</v>
      </c>
      <c r="AD197" s="2065">
        <f>IF('VERİ GİRİŞİ'!M80=1,'VERİ GİRİŞİ'!F80,0)</f>
        <v>0</v>
      </c>
      <c r="AE197" s="2065"/>
      <c r="AF197" s="1082">
        <f>IF('VERİ GİRİŞİ'!M80=1,'TAŞINIR İŞ. F.'!AR197,0)</f>
        <v>0</v>
      </c>
      <c r="AG197" s="2066">
        <f>IF('VERİ GİRİŞİ'!M80=1,AU197,0)</f>
        <v>0</v>
      </c>
      <c r="AH197" s="2066"/>
      <c r="AI197" s="2066"/>
      <c r="AJ197" s="1074" t="str">
        <f t="shared" si="4"/>
        <v/>
      </c>
      <c r="AK197" s="1081"/>
      <c r="AL197" s="1081"/>
      <c r="AM197" s="1081"/>
      <c r="AN197" s="1081"/>
      <c r="AO197" s="611"/>
      <c r="AP197" s="611"/>
      <c r="AQ197" s="611">
        <v>38</v>
      </c>
      <c r="AR197" s="1083" t="str">
        <f>CONCATENATE('VERİ GİRİŞİ'!J80,"-",'VERİ GİRİŞİ'!K80)</f>
        <v>-</v>
      </c>
      <c r="AS197" s="1084" t="str">
        <f>IF('VERİ GİRİŞİ'!M80=1,'Piyasa Fiyat Ar.Tut.'!M47,"")</f>
        <v/>
      </c>
      <c r="AT197" s="1084">
        <f>SUM('VERİ GİRİŞİ'!N80+100)*('Piyasa Fiyat Ar.Tut.'!M47/100)</f>
        <v>0</v>
      </c>
      <c r="AU197" s="1084" t="str">
        <f>IF('VERİ GİRİŞİ'!M80=1,'TAŞINIR İŞ. F.'!AT197,"")</f>
        <v/>
      </c>
      <c r="AV197" s="1084" t="str">
        <f>IF('VERİ GİRİŞİ'!M80=1,'VERİ GİRİŞİ'!J80,"")</f>
        <v/>
      </c>
      <c r="AW197" s="1084" t="str">
        <f>IF('VERİ GİRİŞİ'!M80=1,AV197*AU197,"")</f>
        <v/>
      </c>
      <c r="AX197" s="1084" t="str">
        <f t="shared" si="3"/>
        <v/>
      </c>
      <c r="AY197" s="1084">
        <f>SUM('Piyasa Fiyat Ar.Tut.'!O47/100*'VERİ GİRİŞİ'!N80)</f>
        <v>0</v>
      </c>
      <c r="AZ197" s="1084">
        <f>SUM('Piyasa Fiyat Ar.Tut.'!O47/100*'VERİ GİRİŞİ'!P80)</f>
        <v>0</v>
      </c>
      <c r="BA197" s="1084">
        <f>SUM(AY197*'VERİ GİRİŞİ'!O80)</f>
        <v>0</v>
      </c>
      <c r="BB197" s="611"/>
      <c r="BC197" s="611"/>
      <c r="BD197" s="1049"/>
      <c r="BE197" s="1049"/>
      <c r="IV197" s="1109"/>
    </row>
    <row r="198" spans="28:256" ht="25.5" customHeight="1">
      <c r="AB198" s="1082">
        <f>IF('VERİ GİRİŞİ'!M81=1,'VERİ GİRİŞİ'!A81,0)</f>
        <v>0</v>
      </c>
      <c r="AC198" s="1073">
        <f>IF('VERİ GİRİŞİ'!M81=1,'VERİ GİRİŞİ'!B81,0)</f>
        <v>0</v>
      </c>
      <c r="AD198" s="2065">
        <f>IF('VERİ GİRİŞİ'!M81=1,'VERİ GİRİŞİ'!F81,0)</f>
        <v>0</v>
      </c>
      <c r="AE198" s="2065"/>
      <c r="AF198" s="1082">
        <f>IF('VERİ GİRİŞİ'!M81=1,'TAŞINIR İŞ. F.'!AR198,0)</f>
        <v>0</v>
      </c>
      <c r="AG198" s="2066">
        <f>IF('VERİ GİRİŞİ'!M81=1,AU198,0)</f>
        <v>0</v>
      </c>
      <c r="AH198" s="2066"/>
      <c r="AI198" s="2066"/>
      <c r="AJ198" s="1074" t="str">
        <f t="shared" si="4"/>
        <v/>
      </c>
      <c r="AK198" s="1081"/>
      <c r="AL198" s="1081"/>
      <c r="AM198" s="1081"/>
      <c r="AN198" s="1081"/>
      <c r="AO198" s="611"/>
      <c r="AP198" s="611"/>
      <c r="AQ198" s="611">
        <v>39</v>
      </c>
      <c r="AR198" s="1083" t="str">
        <f>CONCATENATE('VERİ GİRİŞİ'!J81,"-",'VERİ GİRİŞİ'!K81)</f>
        <v>-</v>
      </c>
      <c r="AS198" s="1084" t="str">
        <f>IF('VERİ GİRİŞİ'!M81=1,'Piyasa Fiyat Ar.Tut.'!M48,"")</f>
        <v/>
      </c>
      <c r="AT198" s="1084">
        <f>SUM('VERİ GİRİŞİ'!N81+100)*('Piyasa Fiyat Ar.Tut.'!M48/100)</f>
        <v>0</v>
      </c>
      <c r="AU198" s="1084" t="str">
        <f>IF('VERİ GİRİŞİ'!M81=1,'TAŞINIR İŞ. F.'!AT198,"")</f>
        <v/>
      </c>
      <c r="AV198" s="1084" t="str">
        <f>IF('VERİ GİRİŞİ'!M81=1,'VERİ GİRİŞİ'!J81,"")</f>
        <v/>
      </c>
      <c r="AW198" s="1084" t="str">
        <f>IF('VERİ GİRİŞİ'!M81=1,AV198*AU198,"")</f>
        <v/>
      </c>
      <c r="AX198" s="1084" t="str">
        <f t="shared" si="3"/>
        <v/>
      </c>
      <c r="AY198" s="1084">
        <f>SUM('Piyasa Fiyat Ar.Tut.'!O48/100*'VERİ GİRİŞİ'!N81)</f>
        <v>0</v>
      </c>
      <c r="AZ198" s="1084">
        <f>SUM('Piyasa Fiyat Ar.Tut.'!O48/100*'VERİ GİRİŞİ'!P81)</f>
        <v>0</v>
      </c>
      <c r="BA198" s="1084">
        <f>SUM(AY198*'VERİ GİRİŞİ'!O81)</f>
        <v>0</v>
      </c>
      <c r="BB198" s="611"/>
      <c r="BC198" s="611"/>
      <c r="BD198" s="1049"/>
      <c r="BE198" s="1049"/>
      <c r="IV198" s="1109"/>
    </row>
    <row r="199" spans="28:256" ht="25.5" customHeight="1">
      <c r="AB199" s="1082">
        <f>IF('VERİ GİRİŞİ'!M82=1,'VERİ GİRİŞİ'!A82,0)</f>
        <v>0</v>
      </c>
      <c r="AC199" s="1073">
        <f>IF('VERİ GİRİŞİ'!M82=1,'VERİ GİRİŞİ'!B82,0)</f>
        <v>0</v>
      </c>
      <c r="AD199" s="2065">
        <f>IF('VERİ GİRİŞİ'!M82=1,'VERİ GİRİŞİ'!F82,0)</f>
        <v>0</v>
      </c>
      <c r="AE199" s="2065"/>
      <c r="AF199" s="1082">
        <f>IF('VERİ GİRİŞİ'!M82=1,'TAŞINIR İŞ. F.'!AR199,0)</f>
        <v>0</v>
      </c>
      <c r="AG199" s="2066">
        <f>IF('VERİ GİRİŞİ'!M82=1,AU199,0)</f>
        <v>0</v>
      </c>
      <c r="AH199" s="2066"/>
      <c r="AI199" s="2066"/>
      <c r="AJ199" s="1074" t="str">
        <f t="shared" si="4"/>
        <v/>
      </c>
      <c r="AK199" s="1081"/>
      <c r="AL199" s="1081"/>
      <c r="AM199" s="1081"/>
      <c r="AN199" s="1081"/>
      <c r="AO199" s="611"/>
      <c r="AP199" s="611"/>
      <c r="AQ199" s="611">
        <v>40</v>
      </c>
      <c r="AR199" s="1083" t="str">
        <f>CONCATENATE('VERİ GİRİŞİ'!J82,"-",'VERİ GİRİŞİ'!K82)</f>
        <v>-</v>
      </c>
      <c r="AS199" s="1084" t="str">
        <f>IF('VERİ GİRİŞİ'!M82=1,'Piyasa Fiyat Ar.Tut.'!M49,"")</f>
        <v/>
      </c>
      <c r="AT199" s="1084">
        <f>SUM('VERİ GİRİŞİ'!N82+100)*('Piyasa Fiyat Ar.Tut.'!M49/100)</f>
        <v>0</v>
      </c>
      <c r="AU199" s="1084" t="str">
        <f>IF('VERİ GİRİŞİ'!M82=1,'TAŞINIR İŞ. F.'!AT199,"")</f>
        <v/>
      </c>
      <c r="AV199" s="1084" t="str">
        <f>IF('VERİ GİRİŞİ'!M82=1,'VERİ GİRİŞİ'!J82,"")</f>
        <v/>
      </c>
      <c r="AW199" s="1084" t="str">
        <f>IF('VERİ GİRİŞİ'!M82=1,AV199*AU199,"")</f>
        <v/>
      </c>
      <c r="AX199" s="1084" t="str">
        <f t="shared" si="3"/>
        <v/>
      </c>
      <c r="AY199" s="1084">
        <f>SUM('Piyasa Fiyat Ar.Tut.'!O49/100*'VERİ GİRİŞİ'!N82)</f>
        <v>0</v>
      </c>
      <c r="AZ199" s="1084">
        <f>SUM('Piyasa Fiyat Ar.Tut.'!O49/100*'VERİ GİRİŞİ'!P82)</f>
        <v>0</v>
      </c>
      <c r="BA199" s="1084">
        <f>SUM(AY199*'VERİ GİRİŞİ'!O82)</f>
        <v>0</v>
      </c>
      <c r="BB199" s="611"/>
      <c r="BC199" s="611"/>
      <c r="BD199" s="1049"/>
      <c r="BE199" s="1049"/>
      <c r="IV199" s="1109"/>
    </row>
    <row r="200" spans="28:256" ht="25.5" customHeight="1">
      <c r="AB200" s="1082">
        <f>IF('VERİ GİRİŞİ'!M83=1,'VERİ GİRİŞİ'!A83,0)</f>
        <v>0</v>
      </c>
      <c r="AC200" s="1073">
        <f>IF('VERİ GİRİŞİ'!M83=1,'VERİ GİRİŞİ'!B83,0)</f>
        <v>0</v>
      </c>
      <c r="AD200" s="2065">
        <f>IF('VERİ GİRİŞİ'!M83=1,'VERİ GİRİŞİ'!F83,0)</f>
        <v>0</v>
      </c>
      <c r="AE200" s="2065"/>
      <c r="AF200" s="1082">
        <f>IF('VERİ GİRİŞİ'!M83=1,'TAŞINIR İŞ. F.'!AR200,0)</f>
        <v>0</v>
      </c>
      <c r="AG200" s="2066">
        <f>IF('VERİ GİRİŞİ'!M83=1,AU200,0)</f>
        <v>0</v>
      </c>
      <c r="AH200" s="2066"/>
      <c r="AI200" s="2066"/>
      <c r="AJ200" s="1074" t="str">
        <f t="shared" si="4"/>
        <v/>
      </c>
      <c r="AK200" s="1081"/>
      <c r="AL200" s="1081"/>
      <c r="AM200" s="1081"/>
      <c r="AN200" s="1081"/>
      <c r="AO200" s="611"/>
      <c r="AP200" s="611"/>
      <c r="AQ200" s="611">
        <v>41</v>
      </c>
      <c r="AR200" s="1083" t="str">
        <f>CONCATENATE('VERİ GİRİŞİ'!J83,"-",'VERİ GİRİŞİ'!K83)</f>
        <v>-</v>
      </c>
      <c r="AS200" s="1084" t="str">
        <f>IF('VERİ GİRİŞİ'!M83=1,'Piyasa Fiyat Ar.Tut.'!M50,"")</f>
        <v/>
      </c>
      <c r="AT200" s="1084">
        <f>SUM('VERİ GİRİŞİ'!N83+100)*('Piyasa Fiyat Ar.Tut.'!M50/100)</f>
        <v>0</v>
      </c>
      <c r="AU200" s="1084" t="str">
        <f>IF('VERİ GİRİŞİ'!M83=1,'TAŞINIR İŞ. F.'!AT200,"")</f>
        <v/>
      </c>
      <c r="AV200" s="1084" t="str">
        <f>IF('VERİ GİRİŞİ'!M83=1,'VERİ GİRİŞİ'!J83,"")</f>
        <v/>
      </c>
      <c r="AW200" s="1084" t="str">
        <f>IF('VERİ GİRİŞİ'!M83=1,AV200*AU200,"")</f>
        <v/>
      </c>
      <c r="AX200" s="1084" t="str">
        <f t="shared" si="3"/>
        <v/>
      </c>
      <c r="AY200" s="1084">
        <f>SUM('Piyasa Fiyat Ar.Tut.'!O50/100*'VERİ GİRİŞİ'!N83)</f>
        <v>0</v>
      </c>
      <c r="AZ200" s="1084">
        <f>SUM('Piyasa Fiyat Ar.Tut.'!O50/100*'VERİ GİRİŞİ'!P83)</f>
        <v>0</v>
      </c>
      <c r="BA200" s="1084">
        <f>SUM(AY200*'VERİ GİRİŞİ'!O83)</f>
        <v>0</v>
      </c>
      <c r="BB200" s="611"/>
      <c r="BC200" s="611"/>
      <c r="BD200" s="1049"/>
      <c r="BE200" s="1049"/>
      <c r="IV200" s="1109"/>
    </row>
    <row r="201" spans="28:256" ht="25.5" customHeight="1">
      <c r="AB201" s="1082">
        <f>IF('VERİ GİRİŞİ'!M84=1,'VERİ GİRİŞİ'!A84,0)</f>
        <v>0</v>
      </c>
      <c r="AC201" s="1073">
        <f>IF('VERİ GİRİŞİ'!M84=1,'VERİ GİRİŞİ'!B84,0)</f>
        <v>0</v>
      </c>
      <c r="AD201" s="2065">
        <f>IF('VERİ GİRİŞİ'!M84=1,'VERİ GİRİŞİ'!F84,0)</f>
        <v>0</v>
      </c>
      <c r="AE201" s="2065"/>
      <c r="AF201" s="1082">
        <f>IF('VERİ GİRİŞİ'!M84=1,'TAŞINIR İŞ. F.'!AR201,0)</f>
        <v>0</v>
      </c>
      <c r="AG201" s="2066">
        <f>IF('VERİ GİRİŞİ'!M84=1,AU201,0)</f>
        <v>0</v>
      </c>
      <c r="AH201" s="2066"/>
      <c r="AI201" s="2066"/>
      <c r="AJ201" s="1074" t="str">
        <f t="shared" si="4"/>
        <v/>
      </c>
      <c r="AK201" s="1081"/>
      <c r="AL201" s="1081"/>
      <c r="AM201" s="1081"/>
      <c r="AN201" s="1081"/>
      <c r="AO201" s="611"/>
      <c r="AP201" s="611"/>
      <c r="AQ201" s="611">
        <v>42</v>
      </c>
      <c r="AR201" s="1083" t="str">
        <f>CONCATENATE('VERİ GİRİŞİ'!J84,"-",'VERİ GİRİŞİ'!K84)</f>
        <v>-</v>
      </c>
      <c r="AS201" s="1084" t="str">
        <f>IF('VERİ GİRİŞİ'!M84=1,'Piyasa Fiyat Ar.Tut.'!M51,"")</f>
        <v/>
      </c>
      <c r="AT201" s="1084">
        <f>SUM('VERİ GİRİŞİ'!N84+100)*('Piyasa Fiyat Ar.Tut.'!M51/100)</f>
        <v>0</v>
      </c>
      <c r="AU201" s="1084" t="str">
        <f>IF('VERİ GİRİŞİ'!M84=1,'TAŞINIR İŞ. F.'!AT201,"")</f>
        <v/>
      </c>
      <c r="AV201" s="1084" t="str">
        <f>IF('VERİ GİRİŞİ'!M84=1,'VERİ GİRİŞİ'!J84,"")</f>
        <v/>
      </c>
      <c r="AW201" s="1084" t="str">
        <f>IF('VERİ GİRİŞİ'!M84=1,AV201*AU201,"")</f>
        <v/>
      </c>
      <c r="AX201" s="1084" t="str">
        <f t="shared" si="3"/>
        <v/>
      </c>
      <c r="AY201" s="1084">
        <f>SUM('Piyasa Fiyat Ar.Tut.'!O51/100*'VERİ GİRİŞİ'!N84)</f>
        <v>0</v>
      </c>
      <c r="AZ201" s="1084">
        <f>SUM('Piyasa Fiyat Ar.Tut.'!O51/100*'VERİ GİRİŞİ'!P84)</f>
        <v>0</v>
      </c>
      <c r="BA201" s="1084">
        <f>SUM(AY201*'VERİ GİRİŞİ'!O84)</f>
        <v>0</v>
      </c>
      <c r="BB201" s="611"/>
      <c r="BC201" s="611"/>
      <c r="BD201" s="1049"/>
      <c r="BE201" s="1049"/>
      <c r="IV201" s="1109"/>
    </row>
    <row r="202" spans="28:256" ht="25.5" customHeight="1">
      <c r="AB202" s="1082">
        <f>IF('VERİ GİRİŞİ'!M85=1,'VERİ GİRİŞİ'!A85,0)</f>
        <v>0</v>
      </c>
      <c r="AC202" s="1073">
        <f>IF('VERİ GİRİŞİ'!M85=1,'VERİ GİRİŞİ'!B85,0)</f>
        <v>0</v>
      </c>
      <c r="AD202" s="2065">
        <f>IF('VERİ GİRİŞİ'!M85=1,'VERİ GİRİŞİ'!F85,0)</f>
        <v>0</v>
      </c>
      <c r="AE202" s="2065"/>
      <c r="AF202" s="1082">
        <f>IF('VERİ GİRİŞİ'!M85=1,'TAŞINIR İŞ. F.'!AR202,0)</f>
        <v>0</v>
      </c>
      <c r="AG202" s="2066">
        <f>IF('VERİ GİRİŞİ'!M85=1,AU202,0)</f>
        <v>0</v>
      </c>
      <c r="AH202" s="2066"/>
      <c r="AI202" s="2066"/>
      <c r="AJ202" s="1074" t="str">
        <f t="shared" si="4"/>
        <v/>
      </c>
      <c r="AK202" s="1081"/>
      <c r="AL202" s="1081"/>
      <c r="AM202" s="1081"/>
      <c r="AN202" s="1081"/>
      <c r="AO202" s="611"/>
      <c r="AP202" s="611"/>
      <c r="AQ202" s="611">
        <v>43</v>
      </c>
      <c r="AR202" s="1083" t="str">
        <f>CONCATENATE('VERİ GİRİŞİ'!J85,"-",'VERİ GİRİŞİ'!K85)</f>
        <v>-</v>
      </c>
      <c r="AS202" s="1084" t="str">
        <f>IF('VERİ GİRİŞİ'!M85=1,'Piyasa Fiyat Ar.Tut.'!M52,"")</f>
        <v/>
      </c>
      <c r="AT202" s="1084">
        <f>SUM('VERİ GİRİŞİ'!N85+100)*('Piyasa Fiyat Ar.Tut.'!M52/100)</f>
        <v>0</v>
      </c>
      <c r="AU202" s="1084" t="str">
        <f>IF('VERİ GİRİŞİ'!M85=1,'TAŞINIR İŞ. F.'!AT202,"")</f>
        <v/>
      </c>
      <c r="AV202" s="1084" t="str">
        <f>IF('VERİ GİRİŞİ'!M85=1,'VERİ GİRİŞİ'!J85,"")</f>
        <v/>
      </c>
      <c r="AW202" s="1084" t="str">
        <f>IF('VERİ GİRİŞİ'!M85=1,AV202*AU202,"")</f>
        <v/>
      </c>
      <c r="AX202" s="1084" t="str">
        <f t="shared" si="3"/>
        <v/>
      </c>
      <c r="AY202" s="1084">
        <f>SUM('Piyasa Fiyat Ar.Tut.'!O52/100*'VERİ GİRİŞİ'!N85)</f>
        <v>0</v>
      </c>
      <c r="AZ202" s="1084">
        <f>SUM('Piyasa Fiyat Ar.Tut.'!O52/100*'VERİ GİRİŞİ'!P85)</f>
        <v>0</v>
      </c>
      <c r="BA202" s="1084">
        <f>SUM(AY202*'VERİ GİRİŞİ'!O85)</f>
        <v>0</v>
      </c>
      <c r="BB202" s="611"/>
      <c r="BC202" s="611"/>
      <c r="BD202" s="1049"/>
      <c r="BE202" s="1049"/>
      <c r="IV202" s="1109"/>
    </row>
    <row r="203" spans="28:256" ht="25.5" customHeight="1">
      <c r="AB203" s="1082">
        <f>IF('VERİ GİRİŞİ'!M86=1,'VERİ GİRİŞİ'!A86,0)</f>
        <v>0</v>
      </c>
      <c r="AC203" s="1073">
        <f>IF('VERİ GİRİŞİ'!M86=1,'VERİ GİRİŞİ'!B86,0)</f>
        <v>0</v>
      </c>
      <c r="AD203" s="2065">
        <f>IF('VERİ GİRİŞİ'!M86=1,'VERİ GİRİŞİ'!F86,0)</f>
        <v>0</v>
      </c>
      <c r="AE203" s="2065"/>
      <c r="AF203" s="1082">
        <f>IF('VERİ GİRİŞİ'!M86=1,'TAŞINIR İŞ. F.'!AR203,0)</f>
        <v>0</v>
      </c>
      <c r="AG203" s="2066">
        <f>IF('VERİ GİRİŞİ'!M86=1,AU203,0)</f>
        <v>0</v>
      </c>
      <c r="AH203" s="2066"/>
      <c r="AI203" s="2066"/>
      <c r="AJ203" s="1074" t="str">
        <f t="shared" si="4"/>
        <v/>
      </c>
      <c r="AK203" s="1081"/>
      <c r="AL203" s="1081"/>
      <c r="AM203" s="1081"/>
      <c r="AN203" s="1081"/>
      <c r="AO203" s="611"/>
      <c r="AP203" s="611"/>
      <c r="AQ203" s="611">
        <v>44</v>
      </c>
      <c r="AR203" s="1083" t="str">
        <f>CONCATENATE('VERİ GİRİŞİ'!J86,"-",'VERİ GİRİŞİ'!K86)</f>
        <v>-</v>
      </c>
      <c r="AS203" s="1084" t="str">
        <f>IF('VERİ GİRİŞİ'!M86=1,'Piyasa Fiyat Ar.Tut.'!M53,"")</f>
        <v/>
      </c>
      <c r="AT203" s="1084">
        <f>SUM('VERİ GİRİŞİ'!N86+100)*('Piyasa Fiyat Ar.Tut.'!M53/100)</f>
        <v>0</v>
      </c>
      <c r="AU203" s="1084" t="str">
        <f>IF('VERİ GİRİŞİ'!M86=1,'TAŞINIR İŞ. F.'!AT203,"")</f>
        <v/>
      </c>
      <c r="AV203" s="1084" t="str">
        <f>IF('VERİ GİRİŞİ'!M86=1,'VERİ GİRİŞİ'!J86,"")</f>
        <v/>
      </c>
      <c r="AW203" s="1084" t="str">
        <f>IF('VERİ GİRİŞİ'!M86=1,AV203*AU203,"")</f>
        <v/>
      </c>
      <c r="AX203" s="1084" t="str">
        <f t="shared" si="3"/>
        <v/>
      </c>
      <c r="AY203" s="1084">
        <f>SUM('Piyasa Fiyat Ar.Tut.'!O53/100*'VERİ GİRİŞİ'!N86)</f>
        <v>0</v>
      </c>
      <c r="AZ203" s="1084">
        <f>SUM('Piyasa Fiyat Ar.Tut.'!O53/100*'VERİ GİRİŞİ'!P86)</f>
        <v>0</v>
      </c>
      <c r="BA203" s="1084">
        <f>SUM(AY203*'VERİ GİRİŞİ'!O86)</f>
        <v>0</v>
      </c>
      <c r="BB203" s="611"/>
      <c r="BC203" s="611"/>
      <c r="BD203" s="1049"/>
      <c r="BE203" s="1049"/>
      <c r="IV203" s="1109"/>
    </row>
    <row r="204" spans="28:256" ht="25.5" customHeight="1">
      <c r="AB204" s="1082">
        <f>IF('VERİ GİRİŞİ'!M87=1,'VERİ GİRİŞİ'!A87,0)</f>
        <v>0</v>
      </c>
      <c r="AC204" s="1073">
        <f>IF('VERİ GİRİŞİ'!M87=1,'VERİ GİRİŞİ'!B87,0)</f>
        <v>0</v>
      </c>
      <c r="AD204" s="2065">
        <f>IF('VERİ GİRİŞİ'!M87=1,'VERİ GİRİŞİ'!F87,0)</f>
        <v>0</v>
      </c>
      <c r="AE204" s="2065"/>
      <c r="AF204" s="1082">
        <f>IF('VERİ GİRİŞİ'!M87=1,'TAŞINIR İŞ. F.'!AR204,0)</f>
        <v>0</v>
      </c>
      <c r="AG204" s="2066">
        <f>IF('VERİ GİRİŞİ'!M87=1,AU204,0)</f>
        <v>0</v>
      </c>
      <c r="AH204" s="2066"/>
      <c r="AI204" s="2066"/>
      <c r="AJ204" s="1074" t="str">
        <f t="shared" si="4"/>
        <v/>
      </c>
      <c r="AK204" s="1081"/>
      <c r="AL204" s="1081"/>
      <c r="AM204" s="1081"/>
      <c r="AN204" s="1081"/>
      <c r="AO204" s="611"/>
      <c r="AP204" s="611"/>
      <c r="AQ204" s="611">
        <v>45</v>
      </c>
      <c r="AR204" s="1083" t="str">
        <f>CONCATENATE('VERİ GİRİŞİ'!J87,"-",'VERİ GİRİŞİ'!K87)</f>
        <v>-</v>
      </c>
      <c r="AS204" s="1084" t="str">
        <f>IF('VERİ GİRİŞİ'!M87=1,'Piyasa Fiyat Ar.Tut.'!M54,"")</f>
        <v/>
      </c>
      <c r="AT204" s="1084">
        <f>SUM('VERİ GİRİŞİ'!N87+100)*('Piyasa Fiyat Ar.Tut.'!M54/100)</f>
        <v>0</v>
      </c>
      <c r="AU204" s="1084" t="str">
        <f>IF('VERİ GİRİŞİ'!M87=1,'TAŞINIR İŞ. F.'!AT204,"")</f>
        <v/>
      </c>
      <c r="AV204" s="1084" t="str">
        <f>IF('VERİ GİRİŞİ'!M87=1,'VERİ GİRİŞİ'!J87,"")</f>
        <v/>
      </c>
      <c r="AW204" s="1084" t="str">
        <f>IF('VERİ GİRİŞİ'!M87=1,AV204*AU204,"")</f>
        <v/>
      </c>
      <c r="AX204" s="1084" t="str">
        <f t="shared" si="3"/>
        <v/>
      </c>
      <c r="AY204" s="1084">
        <f>SUM('Piyasa Fiyat Ar.Tut.'!O54/100*'VERİ GİRİŞİ'!N87)</f>
        <v>0</v>
      </c>
      <c r="AZ204" s="1084">
        <f>SUM('Piyasa Fiyat Ar.Tut.'!O54/100*'VERİ GİRİŞİ'!P87)</f>
        <v>0</v>
      </c>
      <c r="BA204" s="1084">
        <f>SUM(AY204*'VERİ GİRİŞİ'!O87)</f>
        <v>0</v>
      </c>
      <c r="BB204" s="611"/>
      <c r="BC204" s="611"/>
      <c r="BD204" s="1049"/>
      <c r="BE204" s="1049"/>
      <c r="IV204" s="1109"/>
    </row>
    <row r="205" spans="28:256" ht="25.5" customHeight="1">
      <c r="AB205" s="1082">
        <f>IF('VERİ GİRİŞİ'!M88=1,'VERİ GİRİŞİ'!A88,0)</f>
        <v>0</v>
      </c>
      <c r="AC205" s="1073">
        <f>IF('VERİ GİRİŞİ'!M88=1,'VERİ GİRİŞİ'!B88,0)</f>
        <v>0</v>
      </c>
      <c r="AD205" s="2065">
        <f>IF('VERİ GİRİŞİ'!M88=1,'VERİ GİRİŞİ'!F88,0)</f>
        <v>0</v>
      </c>
      <c r="AE205" s="2065"/>
      <c r="AF205" s="1082">
        <f>IF('VERİ GİRİŞİ'!M88=1,'TAŞINIR İŞ. F.'!AR205,0)</f>
        <v>0</v>
      </c>
      <c r="AG205" s="2066">
        <f>IF('VERİ GİRİŞİ'!M88=1,AU205,0)</f>
        <v>0</v>
      </c>
      <c r="AH205" s="2066"/>
      <c r="AI205" s="2066"/>
      <c r="AJ205" s="1074" t="str">
        <f t="shared" si="4"/>
        <v/>
      </c>
      <c r="AK205" s="1081"/>
      <c r="AL205" s="1081"/>
      <c r="AM205" s="1081"/>
      <c r="AN205" s="1081"/>
      <c r="AO205" s="611"/>
      <c r="AP205" s="611"/>
      <c r="AQ205" s="611">
        <v>46</v>
      </c>
      <c r="AR205" s="1083" t="str">
        <f>CONCATENATE('VERİ GİRİŞİ'!J88,"-",'VERİ GİRİŞİ'!K88)</f>
        <v>-</v>
      </c>
      <c r="AS205" s="1084" t="str">
        <f>IF('VERİ GİRİŞİ'!M88=1,'Piyasa Fiyat Ar.Tut.'!M55,"")</f>
        <v/>
      </c>
      <c r="AT205" s="1084">
        <f>SUM('VERİ GİRİŞİ'!N88+100)*('Piyasa Fiyat Ar.Tut.'!M55/100)</f>
        <v>0</v>
      </c>
      <c r="AU205" s="1084" t="str">
        <f>IF('VERİ GİRİŞİ'!M88=1,'TAŞINIR İŞ. F.'!AT205,"")</f>
        <v/>
      </c>
      <c r="AV205" s="1084" t="str">
        <f>IF('VERİ GİRİŞİ'!M88=1,'VERİ GİRİŞİ'!J88,"")</f>
        <v/>
      </c>
      <c r="AW205" s="1084" t="str">
        <f>IF('VERİ GİRİŞİ'!M88=1,AV205*AU205,"")</f>
        <v/>
      </c>
      <c r="AX205" s="1084" t="str">
        <f t="shared" si="3"/>
        <v/>
      </c>
      <c r="AY205" s="1084">
        <f>SUM('Piyasa Fiyat Ar.Tut.'!O55/100*'VERİ GİRİŞİ'!N88)</f>
        <v>0</v>
      </c>
      <c r="AZ205" s="1084">
        <f>SUM('Piyasa Fiyat Ar.Tut.'!O55/100*'VERİ GİRİŞİ'!P88)</f>
        <v>0</v>
      </c>
      <c r="BA205" s="1084">
        <f>SUM(AY205*'VERİ GİRİŞİ'!O88)</f>
        <v>0</v>
      </c>
      <c r="BB205" s="611"/>
      <c r="BC205" s="611"/>
      <c r="BD205" s="1049"/>
      <c r="BE205" s="1049"/>
      <c r="IV205" s="1109"/>
    </row>
    <row r="206" spans="28:256" ht="25.5" customHeight="1">
      <c r="AB206" s="1082">
        <f>IF('VERİ GİRİŞİ'!M89=1,'VERİ GİRİŞİ'!A89,0)</f>
        <v>0</v>
      </c>
      <c r="AC206" s="1073">
        <f>IF('VERİ GİRİŞİ'!M89=1,'VERİ GİRİŞİ'!B89,0)</f>
        <v>0</v>
      </c>
      <c r="AD206" s="2065">
        <f>IF('VERİ GİRİŞİ'!M89=1,'VERİ GİRİŞİ'!F89,0)</f>
        <v>0</v>
      </c>
      <c r="AE206" s="2065"/>
      <c r="AF206" s="1082">
        <f>IF('VERİ GİRİŞİ'!M89=1,'TAŞINIR İŞ. F.'!AR206,0)</f>
        <v>0</v>
      </c>
      <c r="AG206" s="2066">
        <f>IF('VERİ GİRİŞİ'!M89=1,AU206,0)</f>
        <v>0</v>
      </c>
      <c r="AH206" s="2066"/>
      <c r="AI206" s="2066"/>
      <c r="AJ206" s="1074" t="str">
        <f t="shared" si="4"/>
        <v/>
      </c>
      <c r="AK206" s="1081"/>
      <c r="AL206" s="1081"/>
      <c r="AM206" s="1081"/>
      <c r="AN206" s="1081"/>
      <c r="AO206" s="611"/>
      <c r="AP206" s="611"/>
      <c r="AQ206" s="611">
        <v>47</v>
      </c>
      <c r="AR206" s="1083" t="str">
        <f>CONCATENATE('VERİ GİRİŞİ'!J89,"-",'VERİ GİRİŞİ'!K89)</f>
        <v>-</v>
      </c>
      <c r="AS206" s="1084" t="str">
        <f>IF('VERİ GİRİŞİ'!M89=1,'Piyasa Fiyat Ar.Tut.'!M56,"")</f>
        <v/>
      </c>
      <c r="AT206" s="1084">
        <f>SUM('VERİ GİRİŞİ'!N89+100)*('Piyasa Fiyat Ar.Tut.'!M56/100)</f>
        <v>0</v>
      </c>
      <c r="AU206" s="1084" t="str">
        <f>IF('VERİ GİRİŞİ'!M89=1,'TAŞINIR İŞ. F.'!AT206,"")</f>
        <v/>
      </c>
      <c r="AV206" s="1084" t="str">
        <f>IF('VERİ GİRİŞİ'!M89=1,'VERİ GİRİŞİ'!J89,"")</f>
        <v/>
      </c>
      <c r="AW206" s="1084" t="str">
        <f>IF('VERİ GİRİŞİ'!M89=1,AV206*AU206,"")</f>
        <v/>
      </c>
      <c r="AX206" s="1084" t="str">
        <f t="shared" si="3"/>
        <v/>
      </c>
      <c r="AY206" s="1084">
        <f>SUM('Piyasa Fiyat Ar.Tut.'!O56/100*'VERİ GİRİŞİ'!N89)</f>
        <v>0</v>
      </c>
      <c r="AZ206" s="1084">
        <f>SUM('Piyasa Fiyat Ar.Tut.'!O56/100*'VERİ GİRİŞİ'!P89)</f>
        <v>0</v>
      </c>
      <c r="BA206" s="1084">
        <f>SUM(AY206*'VERİ GİRİŞİ'!O89)</f>
        <v>0</v>
      </c>
      <c r="BB206" s="611"/>
      <c r="BC206" s="611"/>
      <c r="BD206" s="1049"/>
      <c r="BE206" s="1049"/>
      <c r="IV206" s="1109"/>
    </row>
    <row r="207" spans="28:256" ht="25.5" customHeight="1">
      <c r="AB207" s="1082">
        <f>IF('VERİ GİRİŞİ'!M90=1,'VERİ GİRİŞİ'!A90,0)</f>
        <v>0</v>
      </c>
      <c r="AC207" s="1073">
        <f>IF('VERİ GİRİŞİ'!M90=1,'VERİ GİRİŞİ'!B90,0)</f>
        <v>0</v>
      </c>
      <c r="AD207" s="2065">
        <f>IF('VERİ GİRİŞİ'!M90=1,'VERİ GİRİŞİ'!F90,0)</f>
        <v>0</v>
      </c>
      <c r="AE207" s="2065"/>
      <c r="AF207" s="1082">
        <f>IF('VERİ GİRİŞİ'!M90=1,'TAŞINIR İŞ. F.'!AR207,0)</f>
        <v>0</v>
      </c>
      <c r="AG207" s="2066">
        <f>IF('VERİ GİRİŞİ'!M90=1,AU207,0)</f>
        <v>0</v>
      </c>
      <c r="AH207" s="2066"/>
      <c r="AI207" s="2066"/>
      <c r="AJ207" s="1074" t="str">
        <f t="shared" si="4"/>
        <v/>
      </c>
      <c r="AK207" s="1081"/>
      <c r="AL207" s="1081"/>
      <c r="AM207" s="1081"/>
      <c r="AN207" s="1081"/>
      <c r="AO207" s="611"/>
      <c r="AP207" s="611"/>
      <c r="AQ207" s="611">
        <v>48</v>
      </c>
      <c r="AR207" s="1083" t="str">
        <f>CONCATENATE('VERİ GİRİŞİ'!J90,"-",'VERİ GİRİŞİ'!K90)</f>
        <v>-</v>
      </c>
      <c r="AS207" s="1084" t="str">
        <f>IF('VERİ GİRİŞİ'!M90=1,'Piyasa Fiyat Ar.Tut.'!M57,"")</f>
        <v/>
      </c>
      <c r="AT207" s="1084">
        <f>SUM('VERİ GİRİŞİ'!N90+100)*('Piyasa Fiyat Ar.Tut.'!M57/100)</f>
        <v>0</v>
      </c>
      <c r="AU207" s="1084" t="str">
        <f>IF('VERİ GİRİŞİ'!M90=1,'TAŞINIR İŞ. F.'!AT207,"")</f>
        <v/>
      </c>
      <c r="AV207" s="1084" t="str">
        <f>IF('VERİ GİRİŞİ'!M90=1,'VERİ GİRİŞİ'!J90,"")</f>
        <v/>
      </c>
      <c r="AW207" s="1084" t="str">
        <f>IF('VERİ GİRİŞİ'!M90=1,AV207*AU207,"")</f>
        <v/>
      </c>
      <c r="AX207" s="1084" t="str">
        <f t="shared" si="3"/>
        <v/>
      </c>
      <c r="AY207" s="1084">
        <f>SUM('Piyasa Fiyat Ar.Tut.'!O57/100*'VERİ GİRİŞİ'!N90)</f>
        <v>0</v>
      </c>
      <c r="AZ207" s="1084">
        <f>SUM('Piyasa Fiyat Ar.Tut.'!O57/100*'VERİ GİRİŞİ'!P90)</f>
        <v>0</v>
      </c>
      <c r="BA207" s="1084">
        <f>SUM(AY207*'VERİ GİRİŞİ'!O90)</f>
        <v>0</v>
      </c>
      <c r="BB207" s="611"/>
      <c r="BC207" s="611"/>
      <c r="BD207" s="1049"/>
      <c r="BE207" s="1049"/>
      <c r="IV207" s="1109"/>
    </row>
    <row r="208" spans="28:256" ht="25.5" customHeight="1">
      <c r="AB208" s="1082">
        <f>IF('VERİ GİRİŞİ'!M91=1,'VERİ GİRİŞİ'!A91,0)</f>
        <v>0</v>
      </c>
      <c r="AC208" s="1073">
        <f>IF('VERİ GİRİŞİ'!M91=1,'VERİ GİRİŞİ'!B91,0)</f>
        <v>0</v>
      </c>
      <c r="AD208" s="2065">
        <f>IF('VERİ GİRİŞİ'!M91=1,'VERİ GİRİŞİ'!F91,0)</f>
        <v>0</v>
      </c>
      <c r="AE208" s="2065"/>
      <c r="AF208" s="1082">
        <f>IF('VERİ GİRİŞİ'!M91=1,'TAŞINIR İŞ. F.'!AR208,0)</f>
        <v>0</v>
      </c>
      <c r="AG208" s="2066">
        <f>IF('VERİ GİRİŞİ'!M91=1,AU208,0)</f>
        <v>0</v>
      </c>
      <c r="AH208" s="2066"/>
      <c r="AI208" s="2066"/>
      <c r="AJ208" s="1074" t="str">
        <f t="shared" si="4"/>
        <v/>
      </c>
      <c r="AK208" s="1081"/>
      <c r="AL208" s="1081"/>
      <c r="AM208" s="1081"/>
      <c r="AN208" s="1081"/>
      <c r="AO208" s="611"/>
      <c r="AP208" s="611"/>
      <c r="AQ208" s="611">
        <v>49</v>
      </c>
      <c r="AR208" s="1083" t="str">
        <f>CONCATENATE('VERİ GİRİŞİ'!J91,"-",'VERİ GİRİŞİ'!K91)</f>
        <v>-</v>
      </c>
      <c r="AS208" s="1084" t="str">
        <f>IF('VERİ GİRİŞİ'!M91=1,'Piyasa Fiyat Ar.Tut.'!M58,"")</f>
        <v/>
      </c>
      <c r="AT208" s="1084">
        <f>SUM('VERİ GİRİŞİ'!N91+100)*('Piyasa Fiyat Ar.Tut.'!M58/100)</f>
        <v>0</v>
      </c>
      <c r="AU208" s="1084" t="str">
        <f>IF('VERİ GİRİŞİ'!M91=1,'TAŞINIR İŞ. F.'!AT208,"")</f>
        <v/>
      </c>
      <c r="AV208" s="1084" t="str">
        <f>IF('VERİ GİRİŞİ'!M91=1,'VERİ GİRİŞİ'!J91,"")</f>
        <v/>
      </c>
      <c r="AW208" s="1084" t="str">
        <f>IF('VERİ GİRİŞİ'!M91=1,AV208*AU208,"")</f>
        <v/>
      </c>
      <c r="AX208" s="1084" t="str">
        <f t="shared" si="3"/>
        <v/>
      </c>
      <c r="AY208" s="1084">
        <f>SUM('Piyasa Fiyat Ar.Tut.'!O58/100*'VERİ GİRİŞİ'!N91)</f>
        <v>0</v>
      </c>
      <c r="AZ208" s="1084">
        <f>SUM('Piyasa Fiyat Ar.Tut.'!O58/100*'VERİ GİRİŞİ'!P91)</f>
        <v>0</v>
      </c>
      <c r="BA208" s="1084">
        <f>SUM(AY208*'VERİ GİRİŞİ'!O91)</f>
        <v>0</v>
      </c>
      <c r="BB208" s="611"/>
      <c r="BC208" s="611"/>
      <c r="BD208" s="1049"/>
      <c r="BE208" s="1049"/>
      <c r="IV208" s="1109"/>
    </row>
    <row r="209" spans="28:256" ht="25.5" customHeight="1">
      <c r="AB209" s="1082">
        <f>IF('VERİ GİRİŞİ'!M92=1,'VERİ GİRİŞİ'!A92,0)</f>
        <v>0</v>
      </c>
      <c r="AC209" s="1073">
        <f>IF('VERİ GİRİŞİ'!M92=1,'VERİ GİRİŞİ'!B92,0)</f>
        <v>0</v>
      </c>
      <c r="AD209" s="2065">
        <f>IF('VERİ GİRİŞİ'!M92=1,'VERİ GİRİŞİ'!F92,0)</f>
        <v>0</v>
      </c>
      <c r="AE209" s="2065"/>
      <c r="AF209" s="1082">
        <f>IF('VERİ GİRİŞİ'!M92=1,'TAŞINIR İŞ. F.'!AR209,0)</f>
        <v>0</v>
      </c>
      <c r="AG209" s="2066">
        <f>IF('VERİ GİRİŞİ'!M92=1,AU209,0)</f>
        <v>0</v>
      </c>
      <c r="AH209" s="2066"/>
      <c r="AI209" s="2066"/>
      <c r="AJ209" s="1074" t="str">
        <f t="shared" si="4"/>
        <v/>
      </c>
      <c r="AK209" s="1081"/>
      <c r="AL209" s="1081"/>
      <c r="AM209" s="1081"/>
      <c r="AN209" s="1081"/>
      <c r="AO209" s="611"/>
      <c r="AP209" s="611"/>
      <c r="AQ209" s="611">
        <v>50</v>
      </c>
      <c r="AR209" s="1083" t="str">
        <f>CONCATENATE('VERİ GİRİŞİ'!J92,"-",'VERİ GİRİŞİ'!K92)</f>
        <v>-</v>
      </c>
      <c r="AS209" s="1084" t="str">
        <f>IF('VERİ GİRİŞİ'!M92=1,'Piyasa Fiyat Ar.Tut.'!M59,"")</f>
        <v/>
      </c>
      <c r="AT209" s="1084">
        <f>SUM('VERİ GİRİŞİ'!N92+100)*('Piyasa Fiyat Ar.Tut.'!M59/100)</f>
        <v>0</v>
      </c>
      <c r="AU209" s="1084" t="str">
        <f>IF('VERİ GİRİŞİ'!M92=1,'TAŞINIR İŞ. F.'!AT209,"")</f>
        <v/>
      </c>
      <c r="AV209" s="1084" t="str">
        <f>IF('VERİ GİRİŞİ'!M92=1,'VERİ GİRİŞİ'!J92,"")</f>
        <v/>
      </c>
      <c r="AW209" s="1084" t="str">
        <f>IF('VERİ GİRİŞİ'!M92=1,AV209*AU209,"")</f>
        <v/>
      </c>
      <c r="AX209" s="1084" t="str">
        <f t="shared" si="3"/>
        <v/>
      </c>
      <c r="AY209" s="1084">
        <f>SUM('Piyasa Fiyat Ar.Tut.'!O59/100*'VERİ GİRİŞİ'!N92)</f>
        <v>0</v>
      </c>
      <c r="AZ209" s="1084">
        <f>SUM('Piyasa Fiyat Ar.Tut.'!O59/100*'VERİ GİRİŞİ'!P92)</f>
        <v>0</v>
      </c>
      <c r="BA209" s="1084">
        <f>SUM(AY209*'VERİ GİRİŞİ'!O92)</f>
        <v>0</v>
      </c>
      <c r="BB209" s="611"/>
      <c r="BC209" s="611"/>
      <c r="BD209" s="1049"/>
      <c r="BE209" s="1049"/>
      <c r="IV209" s="1109"/>
    </row>
    <row r="210" spans="28:256" ht="25.5" customHeight="1">
      <c r="AB210" s="1082">
        <f>IF('VERİ GİRİŞİ'!M93=1,'VERİ GİRİŞİ'!A93,0)</f>
        <v>0</v>
      </c>
      <c r="AC210" s="1073">
        <f>IF('VERİ GİRİŞİ'!M93=1,'VERİ GİRİŞİ'!B93,0)</f>
        <v>0</v>
      </c>
      <c r="AD210" s="2065">
        <f>IF('VERİ GİRİŞİ'!M93=1,'VERİ GİRİŞİ'!F93,0)</f>
        <v>0</v>
      </c>
      <c r="AE210" s="2065"/>
      <c r="AF210" s="1082">
        <f>IF('VERİ GİRİŞİ'!M93=1,'TAŞINIR İŞ. F.'!AR210,0)</f>
        <v>0</v>
      </c>
      <c r="AG210" s="2066">
        <f>IF('VERİ GİRİŞİ'!M93=1,AU210,0)</f>
        <v>0</v>
      </c>
      <c r="AH210" s="2066"/>
      <c r="AI210" s="2066"/>
      <c r="AJ210" s="1074" t="str">
        <f t="shared" si="4"/>
        <v/>
      </c>
      <c r="AK210" s="1081"/>
      <c r="AL210" s="1081"/>
      <c r="AM210" s="1081"/>
      <c r="AN210" s="1081"/>
      <c r="AO210" s="611"/>
      <c r="AP210" s="611"/>
      <c r="AQ210" s="611">
        <v>51</v>
      </c>
      <c r="AR210" s="1083" t="str">
        <f>CONCATENATE('VERİ GİRİŞİ'!J93,"-",'VERİ GİRİŞİ'!K93)</f>
        <v>-</v>
      </c>
      <c r="AS210" s="1084" t="str">
        <f>IF('VERİ GİRİŞİ'!M93=1,'Piyasa Fiyat Ar.Tut.'!M60,"")</f>
        <v/>
      </c>
      <c r="AT210" s="1084">
        <f>SUM('VERİ GİRİŞİ'!N93+100)*('Piyasa Fiyat Ar.Tut.'!M60/100)</f>
        <v>0</v>
      </c>
      <c r="AU210" s="1084" t="str">
        <f>IF('VERİ GİRİŞİ'!M93=1,'TAŞINIR İŞ. F.'!AT210,"")</f>
        <v/>
      </c>
      <c r="AV210" s="1084" t="str">
        <f>IF('VERİ GİRİŞİ'!M93=1,'VERİ GİRİŞİ'!J93,"")</f>
        <v/>
      </c>
      <c r="AW210" s="1084" t="str">
        <f>IF('VERİ GİRİŞİ'!M93=1,AV210*AU210,"")</f>
        <v/>
      </c>
      <c r="AX210" s="1084" t="str">
        <f t="shared" si="3"/>
        <v/>
      </c>
      <c r="AY210" s="1084">
        <f>SUM('Piyasa Fiyat Ar.Tut.'!O60/100*'VERİ GİRİŞİ'!N93)</f>
        <v>0</v>
      </c>
      <c r="AZ210" s="1084">
        <f>SUM('Piyasa Fiyat Ar.Tut.'!O60/100*'VERİ GİRİŞİ'!P93)</f>
        <v>0</v>
      </c>
      <c r="BA210" s="1084">
        <f>SUM(AY210*'VERİ GİRİŞİ'!O93)</f>
        <v>0</v>
      </c>
      <c r="BB210" s="611"/>
      <c r="BC210" s="611"/>
      <c r="BD210" s="1049"/>
      <c r="BE210" s="1049"/>
      <c r="IV210" s="1109"/>
    </row>
    <row r="211" spans="28:256" ht="25.5" customHeight="1">
      <c r="AB211" s="1082">
        <f>IF('VERİ GİRİŞİ'!M94=1,'VERİ GİRİŞİ'!A94,0)</f>
        <v>0</v>
      </c>
      <c r="AC211" s="1073">
        <f>IF('VERİ GİRİŞİ'!M94=1,'VERİ GİRİŞİ'!B94,0)</f>
        <v>0</v>
      </c>
      <c r="AD211" s="2065">
        <f>IF('VERİ GİRİŞİ'!M94=1,'VERİ GİRİŞİ'!F94,0)</f>
        <v>0</v>
      </c>
      <c r="AE211" s="2065"/>
      <c r="AF211" s="1082">
        <f>IF('VERİ GİRİŞİ'!M94=1,'TAŞINIR İŞ. F.'!AR211,0)</f>
        <v>0</v>
      </c>
      <c r="AG211" s="2066">
        <f>IF('VERİ GİRİŞİ'!M94=1,AU211,0)</f>
        <v>0</v>
      </c>
      <c r="AH211" s="2066"/>
      <c r="AI211" s="2066"/>
      <c r="AJ211" s="1074" t="str">
        <f t="shared" si="4"/>
        <v/>
      </c>
      <c r="AK211" s="1081"/>
      <c r="AL211" s="1081"/>
      <c r="AM211" s="1081"/>
      <c r="AN211" s="1081"/>
      <c r="AO211" s="611"/>
      <c r="AP211" s="611"/>
      <c r="AQ211" s="611">
        <v>52</v>
      </c>
      <c r="AR211" s="1083" t="str">
        <f>CONCATENATE('VERİ GİRİŞİ'!J94,"-",'VERİ GİRİŞİ'!K94)</f>
        <v>-</v>
      </c>
      <c r="AS211" s="1084" t="str">
        <f>IF('VERİ GİRİŞİ'!M94=1,'Piyasa Fiyat Ar.Tut.'!M61,"")</f>
        <v/>
      </c>
      <c r="AT211" s="1084">
        <f>SUM('VERİ GİRİŞİ'!N94+100)*('Piyasa Fiyat Ar.Tut.'!M61/100)</f>
        <v>0</v>
      </c>
      <c r="AU211" s="1084" t="str">
        <f>IF('VERİ GİRİŞİ'!M94=1,'TAŞINIR İŞ. F.'!AT211,"")</f>
        <v/>
      </c>
      <c r="AV211" s="1084" t="str">
        <f>IF('VERİ GİRİŞİ'!M94=1,'VERİ GİRİŞİ'!J94,"")</f>
        <v/>
      </c>
      <c r="AW211" s="1084" t="str">
        <f>IF('VERİ GİRİŞİ'!M94=1,AV211*AU211,"")</f>
        <v/>
      </c>
      <c r="AX211" s="1084" t="str">
        <f t="shared" si="3"/>
        <v/>
      </c>
      <c r="AY211" s="1084">
        <f>SUM('Piyasa Fiyat Ar.Tut.'!O61/100*'VERİ GİRİŞİ'!N94)</f>
        <v>0</v>
      </c>
      <c r="AZ211" s="1084">
        <f>SUM('Piyasa Fiyat Ar.Tut.'!O61/100*'VERİ GİRİŞİ'!P94)</f>
        <v>0</v>
      </c>
      <c r="BA211" s="1084">
        <f>SUM(AY211*'VERİ GİRİŞİ'!O94)</f>
        <v>0</v>
      </c>
      <c r="BB211" s="611"/>
      <c r="BC211" s="611"/>
      <c r="BD211" s="1049"/>
      <c r="BE211" s="1049"/>
      <c r="IV211" s="1109"/>
    </row>
    <row r="212" spans="28:256" ht="25.5" customHeight="1">
      <c r="AB212" s="1082">
        <f>IF('VERİ GİRİŞİ'!M95=1,'VERİ GİRİŞİ'!A95,0)</f>
        <v>0</v>
      </c>
      <c r="AC212" s="1073">
        <f>IF('VERİ GİRİŞİ'!M95=1,'VERİ GİRİŞİ'!B95,0)</f>
        <v>0</v>
      </c>
      <c r="AD212" s="2065">
        <f>IF('VERİ GİRİŞİ'!M95=1,'VERİ GİRİŞİ'!F95,0)</f>
        <v>0</v>
      </c>
      <c r="AE212" s="2065"/>
      <c r="AF212" s="1082">
        <f>IF('VERİ GİRİŞİ'!M95=1,'TAŞINIR İŞ. F.'!AR212,0)</f>
        <v>0</v>
      </c>
      <c r="AG212" s="2066">
        <f>IF('VERİ GİRİŞİ'!M95=1,AU212,0)</f>
        <v>0</v>
      </c>
      <c r="AH212" s="2066"/>
      <c r="AI212" s="2066"/>
      <c r="AJ212" s="1074" t="str">
        <f t="shared" si="4"/>
        <v/>
      </c>
      <c r="AK212" s="1081"/>
      <c r="AL212" s="1081"/>
      <c r="AM212" s="1081"/>
      <c r="AN212" s="1081"/>
      <c r="AO212" s="611"/>
      <c r="AP212" s="611"/>
      <c r="AQ212" s="611">
        <v>53</v>
      </c>
      <c r="AR212" s="1083" t="str">
        <f>CONCATENATE('VERİ GİRİŞİ'!J95,"-",'VERİ GİRİŞİ'!K95)</f>
        <v>-</v>
      </c>
      <c r="AS212" s="1084" t="str">
        <f>IF('VERİ GİRİŞİ'!M95=1,'Piyasa Fiyat Ar.Tut.'!M62,"")</f>
        <v/>
      </c>
      <c r="AT212" s="1084">
        <f>SUM('VERİ GİRİŞİ'!N95+100)*('Piyasa Fiyat Ar.Tut.'!M62/100)</f>
        <v>0</v>
      </c>
      <c r="AU212" s="1084" t="str">
        <f>IF('VERİ GİRİŞİ'!M95=1,'TAŞINIR İŞ. F.'!AT212,"")</f>
        <v/>
      </c>
      <c r="AV212" s="1084" t="str">
        <f>IF('VERİ GİRİŞİ'!M95=1,'VERİ GİRİŞİ'!J95,"")</f>
        <v/>
      </c>
      <c r="AW212" s="1084" t="str">
        <f>IF('VERİ GİRİŞİ'!M95=1,AV212*AU212,"")</f>
        <v/>
      </c>
      <c r="AX212" s="1084" t="str">
        <f t="shared" si="3"/>
        <v/>
      </c>
      <c r="AY212" s="1084">
        <f>SUM('Piyasa Fiyat Ar.Tut.'!O62/100*'VERİ GİRİŞİ'!N95)</f>
        <v>0</v>
      </c>
      <c r="AZ212" s="1084">
        <f>SUM('Piyasa Fiyat Ar.Tut.'!O62/100*'VERİ GİRİŞİ'!P95)</f>
        <v>0</v>
      </c>
      <c r="BA212" s="1084">
        <f>SUM(AY212*'VERİ GİRİŞİ'!O95)</f>
        <v>0</v>
      </c>
      <c r="BB212" s="611"/>
      <c r="BC212" s="611"/>
      <c r="BD212" s="1049"/>
      <c r="BE212" s="1049"/>
      <c r="IV212" s="1109"/>
    </row>
    <row r="213" spans="28:256" ht="25.5" customHeight="1">
      <c r="AB213" s="1082">
        <f>IF('VERİ GİRİŞİ'!M96=1,'VERİ GİRİŞİ'!A96,0)</f>
        <v>0</v>
      </c>
      <c r="AC213" s="1073">
        <f>IF('VERİ GİRİŞİ'!M96=1,'VERİ GİRİŞİ'!B96,0)</f>
        <v>0</v>
      </c>
      <c r="AD213" s="2065">
        <f>IF('VERİ GİRİŞİ'!M96=1,'VERİ GİRİŞİ'!F96,0)</f>
        <v>0</v>
      </c>
      <c r="AE213" s="2065"/>
      <c r="AF213" s="1082">
        <f>IF('VERİ GİRİŞİ'!M96=1,'TAŞINIR İŞ. F.'!AR213,0)</f>
        <v>0</v>
      </c>
      <c r="AG213" s="2066">
        <f>IF('VERİ GİRİŞİ'!M96=1,AU213,0)</f>
        <v>0</v>
      </c>
      <c r="AH213" s="2066"/>
      <c r="AI213" s="2066"/>
      <c r="AJ213" s="1074" t="str">
        <f t="shared" si="4"/>
        <v/>
      </c>
      <c r="AK213" s="1081"/>
      <c r="AL213" s="1081"/>
      <c r="AM213" s="1081"/>
      <c r="AN213" s="1081"/>
      <c r="AO213" s="611"/>
      <c r="AP213" s="611"/>
      <c r="AQ213" s="611">
        <v>54</v>
      </c>
      <c r="AR213" s="1083" t="str">
        <f>CONCATENATE('VERİ GİRİŞİ'!J96,"-",'VERİ GİRİŞİ'!K96)</f>
        <v>-</v>
      </c>
      <c r="AS213" s="1084" t="str">
        <f>IF('VERİ GİRİŞİ'!M96=1,'Piyasa Fiyat Ar.Tut.'!M63,"")</f>
        <v/>
      </c>
      <c r="AT213" s="1084">
        <f>SUM('VERİ GİRİŞİ'!N96+100)*('Piyasa Fiyat Ar.Tut.'!M63/100)</f>
        <v>0</v>
      </c>
      <c r="AU213" s="1084" t="str">
        <f>IF('VERİ GİRİŞİ'!M96=1,'TAŞINIR İŞ. F.'!AT213,"")</f>
        <v/>
      </c>
      <c r="AV213" s="1084" t="str">
        <f>IF('VERİ GİRİŞİ'!M96=1,'VERİ GİRİŞİ'!J96,"")</f>
        <v/>
      </c>
      <c r="AW213" s="1084" t="str">
        <f>IF('VERİ GİRİŞİ'!M96=1,AV213*AU213,"")</f>
        <v/>
      </c>
      <c r="AX213" s="1084" t="str">
        <f t="shared" si="3"/>
        <v/>
      </c>
      <c r="AY213" s="1084">
        <f>SUM('Piyasa Fiyat Ar.Tut.'!O63/100*'VERİ GİRİŞİ'!N96)</f>
        <v>0</v>
      </c>
      <c r="AZ213" s="1084">
        <f>SUM('Piyasa Fiyat Ar.Tut.'!O63/100*'VERİ GİRİŞİ'!P96)</f>
        <v>0</v>
      </c>
      <c r="BA213" s="1084">
        <f>SUM(AY213*'VERİ GİRİŞİ'!O96)</f>
        <v>0</v>
      </c>
      <c r="BB213" s="611"/>
      <c r="BC213" s="611"/>
      <c r="BD213" s="1049"/>
      <c r="BE213" s="1049"/>
      <c r="IV213" s="1109"/>
    </row>
    <row r="214" spans="28:256" ht="25.5" customHeight="1">
      <c r="AB214" s="1082">
        <f>IF('VERİ GİRİŞİ'!M97=1,'VERİ GİRİŞİ'!A97,0)</f>
        <v>0</v>
      </c>
      <c r="AC214" s="1073">
        <f>IF('VERİ GİRİŞİ'!M97=1,'VERİ GİRİŞİ'!B97,0)</f>
        <v>0</v>
      </c>
      <c r="AD214" s="2065">
        <f>IF('VERİ GİRİŞİ'!M97=1,'VERİ GİRİŞİ'!F97,0)</f>
        <v>0</v>
      </c>
      <c r="AE214" s="2065"/>
      <c r="AF214" s="1082">
        <f>IF('VERİ GİRİŞİ'!M97=1,'TAŞINIR İŞ. F.'!AR214,0)</f>
        <v>0</v>
      </c>
      <c r="AG214" s="2066">
        <f>IF('VERİ GİRİŞİ'!M97=1,AU214,0)</f>
        <v>0</v>
      </c>
      <c r="AH214" s="2066"/>
      <c r="AI214" s="2066"/>
      <c r="AJ214" s="1074" t="str">
        <f t="shared" si="4"/>
        <v/>
      </c>
      <c r="AK214" s="1081"/>
      <c r="AL214" s="1081"/>
      <c r="AM214" s="1081"/>
      <c r="AN214" s="1081"/>
      <c r="AO214" s="611"/>
      <c r="AP214" s="611"/>
      <c r="AQ214" s="611">
        <v>55</v>
      </c>
      <c r="AR214" s="1083" t="str">
        <f>CONCATENATE('VERİ GİRİŞİ'!J97,"-",'VERİ GİRİŞİ'!K97)</f>
        <v>-</v>
      </c>
      <c r="AS214" s="1084" t="str">
        <f>IF('VERİ GİRİŞİ'!M97=1,'Piyasa Fiyat Ar.Tut.'!M64,"")</f>
        <v/>
      </c>
      <c r="AT214" s="1084">
        <f>SUM('VERİ GİRİŞİ'!N97+100)*('Piyasa Fiyat Ar.Tut.'!M64/100)</f>
        <v>0</v>
      </c>
      <c r="AU214" s="1084" t="str">
        <f>IF('VERİ GİRİŞİ'!M97=1,'TAŞINIR İŞ. F.'!AT214,"")</f>
        <v/>
      </c>
      <c r="AV214" s="1084" t="str">
        <f>IF('VERİ GİRİŞİ'!M97=1,'VERİ GİRİŞİ'!J97,"")</f>
        <v/>
      </c>
      <c r="AW214" s="1084" t="str">
        <f>IF('VERİ GİRİŞİ'!M97=1,AV214*AU214,"")</f>
        <v/>
      </c>
      <c r="AX214" s="1084" t="str">
        <f t="shared" si="3"/>
        <v/>
      </c>
      <c r="AY214" s="1084">
        <f>SUM('Piyasa Fiyat Ar.Tut.'!O64/100*'VERİ GİRİŞİ'!N97)</f>
        <v>0</v>
      </c>
      <c r="AZ214" s="1084">
        <f>SUM('Piyasa Fiyat Ar.Tut.'!O64/100*'VERİ GİRİŞİ'!P97)</f>
        <v>0</v>
      </c>
      <c r="BA214" s="1084">
        <f>SUM(AY214*'VERİ GİRİŞİ'!O97)</f>
        <v>0</v>
      </c>
      <c r="BB214" s="611"/>
      <c r="BC214" s="611"/>
      <c r="BD214" s="1049"/>
      <c r="BE214" s="1049"/>
      <c r="IV214" s="1109"/>
    </row>
    <row r="215" spans="28:256" ht="25.5" customHeight="1">
      <c r="AB215" s="1082">
        <f>IF('VERİ GİRİŞİ'!M98=1,'VERİ GİRİŞİ'!A98,0)</f>
        <v>0</v>
      </c>
      <c r="AC215" s="1073">
        <f>IF('VERİ GİRİŞİ'!M98=1,'VERİ GİRİŞİ'!B98,0)</f>
        <v>0</v>
      </c>
      <c r="AD215" s="2065">
        <f>IF('VERİ GİRİŞİ'!M98=1,'VERİ GİRİŞİ'!F98,0)</f>
        <v>0</v>
      </c>
      <c r="AE215" s="2065"/>
      <c r="AF215" s="1082">
        <f>IF('VERİ GİRİŞİ'!M98=1,'TAŞINIR İŞ. F.'!AR215,0)</f>
        <v>0</v>
      </c>
      <c r="AG215" s="2066">
        <f>IF('VERİ GİRİŞİ'!M98=1,AU215,0)</f>
        <v>0</v>
      </c>
      <c r="AH215" s="2066"/>
      <c r="AI215" s="2066"/>
      <c r="AJ215" s="1074" t="str">
        <f t="shared" si="4"/>
        <v/>
      </c>
      <c r="AK215" s="1081"/>
      <c r="AL215" s="1081"/>
      <c r="AM215" s="1081"/>
      <c r="AN215" s="1081"/>
      <c r="AO215" s="611"/>
      <c r="AP215" s="611"/>
      <c r="AQ215" s="611">
        <v>56</v>
      </c>
      <c r="AR215" s="1083" t="str">
        <f>CONCATENATE('VERİ GİRİŞİ'!J98,"-",'VERİ GİRİŞİ'!K98)</f>
        <v>-</v>
      </c>
      <c r="AS215" s="1084" t="str">
        <f>IF('VERİ GİRİŞİ'!M98=1,'Piyasa Fiyat Ar.Tut.'!M65,"")</f>
        <v/>
      </c>
      <c r="AT215" s="1084">
        <f>SUM('VERİ GİRİŞİ'!N98+100)*('Piyasa Fiyat Ar.Tut.'!M65/100)</f>
        <v>0</v>
      </c>
      <c r="AU215" s="1084" t="str">
        <f>IF('VERİ GİRİŞİ'!M98=1,'TAŞINIR İŞ. F.'!AT215,"")</f>
        <v/>
      </c>
      <c r="AV215" s="1084" t="str">
        <f>IF('VERİ GİRİŞİ'!M98=1,'VERİ GİRİŞİ'!J98,"")</f>
        <v/>
      </c>
      <c r="AW215" s="1084" t="str">
        <f>IF('VERİ GİRİŞİ'!M98=1,AV215*AU215,"")</f>
        <v/>
      </c>
      <c r="AX215" s="1084" t="str">
        <f t="shared" si="3"/>
        <v/>
      </c>
      <c r="AY215" s="1084">
        <f>SUM('Piyasa Fiyat Ar.Tut.'!O65/100*'VERİ GİRİŞİ'!N98)</f>
        <v>0</v>
      </c>
      <c r="AZ215" s="1084">
        <f>SUM('Piyasa Fiyat Ar.Tut.'!O65/100*'VERİ GİRİŞİ'!P98)</f>
        <v>0</v>
      </c>
      <c r="BA215" s="1084">
        <f>SUM(AY215*'VERİ GİRİŞİ'!O98)</f>
        <v>0</v>
      </c>
      <c r="BB215" s="611"/>
      <c r="BC215" s="611"/>
      <c r="BD215" s="1049"/>
      <c r="BE215" s="1049"/>
      <c r="IV215" s="1109"/>
    </row>
    <row r="216" spans="28:256" ht="25.5" customHeight="1">
      <c r="AB216" s="1082">
        <f>IF('VERİ GİRİŞİ'!M99=1,'VERİ GİRİŞİ'!A99,0)</f>
        <v>0</v>
      </c>
      <c r="AC216" s="1073">
        <f>IF('VERİ GİRİŞİ'!M99=1,'VERİ GİRİŞİ'!B99,0)</f>
        <v>0</v>
      </c>
      <c r="AD216" s="2065">
        <f>IF('VERİ GİRİŞİ'!M99=1,'VERİ GİRİŞİ'!F99,0)</f>
        <v>0</v>
      </c>
      <c r="AE216" s="2065"/>
      <c r="AF216" s="1082">
        <f>IF('VERİ GİRİŞİ'!M99=1,'TAŞINIR İŞ. F.'!AR216,0)</f>
        <v>0</v>
      </c>
      <c r="AG216" s="2066">
        <f>IF('VERİ GİRİŞİ'!M99=1,AU216,0)</f>
        <v>0</v>
      </c>
      <c r="AH216" s="2066"/>
      <c r="AI216" s="2066"/>
      <c r="AJ216" s="1074" t="str">
        <f t="shared" si="4"/>
        <v/>
      </c>
      <c r="AK216" s="1081"/>
      <c r="AL216" s="1081"/>
      <c r="AM216" s="1081"/>
      <c r="AN216" s="1081"/>
      <c r="AO216" s="611"/>
      <c r="AP216" s="611"/>
      <c r="AQ216" s="611">
        <v>57</v>
      </c>
      <c r="AR216" s="1083" t="str">
        <f>CONCATENATE('VERİ GİRİŞİ'!J99,"-",'VERİ GİRİŞİ'!K99)</f>
        <v>-</v>
      </c>
      <c r="AS216" s="1084" t="str">
        <f>IF('VERİ GİRİŞİ'!M99=1,'Piyasa Fiyat Ar.Tut.'!M66,"")</f>
        <v/>
      </c>
      <c r="AT216" s="1084">
        <f>SUM('VERİ GİRİŞİ'!N99+100)*('Piyasa Fiyat Ar.Tut.'!M66/100)</f>
        <v>0</v>
      </c>
      <c r="AU216" s="1084" t="str">
        <f>IF('VERİ GİRİŞİ'!M99=1,'TAŞINIR İŞ. F.'!AT216,"")</f>
        <v/>
      </c>
      <c r="AV216" s="1084" t="str">
        <f>IF('VERİ GİRİŞİ'!M99=1,'VERİ GİRİŞİ'!J99,"")</f>
        <v/>
      </c>
      <c r="AW216" s="1084" t="str">
        <f>IF('VERİ GİRİŞİ'!M99=1,AV216*AU216,"")</f>
        <v/>
      </c>
      <c r="AX216" s="1084" t="str">
        <f t="shared" si="3"/>
        <v/>
      </c>
      <c r="AY216" s="1084">
        <f>SUM('Piyasa Fiyat Ar.Tut.'!O66/100*'VERİ GİRİŞİ'!N99)</f>
        <v>0</v>
      </c>
      <c r="AZ216" s="1084">
        <f>SUM('Piyasa Fiyat Ar.Tut.'!O66/100*'VERİ GİRİŞİ'!P99)</f>
        <v>0</v>
      </c>
      <c r="BA216" s="1084">
        <f>SUM(AY216*'VERİ GİRİŞİ'!O99)</f>
        <v>0</v>
      </c>
      <c r="BB216" s="611"/>
      <c r="BC216" s="611"/>
      <c r="BD216" s="1049"/>
      <c r="BE216" s="1049"/>
      <c r="IV216" s="1109"/>
    </row>
    <row r="217" spans="28:256" ht="25.5" customHeight="1">
      <c r="AB217" s="1082">
        <f>IF('VERİ GİRİŞİ'!M100=1,'VERİ GİRİŞİ'!A100,0)</f>
        <v>0</v>
      </c>
      <c r="AC217" s="1073">
        <f>IF('VERİ GİRİŞİ'!M100=1,'VERİ GİRİŞİ'!B100,0)</f>
        <v>0</v>
      </c>
      <c r="AD217" s="2065">
        <f>IF('VERİ GİRİŞİ'!M100=1,'VERİ GİRİŞİ'!F100,0)</f>
        <v>0</v>
      </c>
      <c r="AE217" s="2065"/>
      <c r="AF217" s="1082">
        <f>IF('VERİ GİRİŞİ'!M100=1,'TAŞINIR İŞ. F.'!AR217,0)</f>
        <v>0</v>
      </c>
      <c r="AG217" s="2066">
        <f>IF('VERİ GİRİŞİ'!M100=1,AU217,0)</f>
        <v>0</v>
      </c>
      <c r="AH217" s="2066"/>
      <c r="AI217" s="2066"/>
      <c r="AJ217" s="1074" t="str">
        <f t="shared" si="4"/>
        <v/>
      </c>
      <c r="AK217" s="1081"/>
      <c r="AL217" s="1081"/>
      <c r="AM217" s="1081"/>
      <c r="AN217" s="1081"/>
      <c r="AO217" s="611"/>
      <c r="AP217" s="611"/>
      <c r="AQ217" s="611">
        <v>58</v>
      </c>
      <c r="AR217" s="1083" t="str">
        <f>CONCATENATE('VERİ GİRİŞİ'!J100,"-",'VERİ GİRİŞİ'!K100)</f>
        <v>-</v>
      </c>
      <c r="AS217" s="1084" t="str">
        <f>IF('VERİ GİRİŞİ'!M100=1,'Piyasa Fiyat Ar.Tut.'!M67,"")</f>
        <v/>
      </c>
      <c r="AT217" s="1084">
        <f>SUM('VERİ GİRİŞİ'!N100+100)*('Piyasa Fiyat Ar.Tut.'!M67/100)</f>
        <v>0</v>
      </c>
      <c r="AU217" s="1084" t="str">
        <f>IF('VERİ GİRİŞİ'!M100=1,'TAŞINIR İŞ. F.'!AT217,"")</f>
        <v/>
      </c>
      <c r="AV217" s="1084" t="str">
        <f>IF('VERİ GİRİŞİ'!M100=1,'VERİ GİRİŞİ'!J100,"")</f>
        <v/>
      </c>
      <c r="AW217" s="1084" t="str">
        <f>IF('VERİ GİRİŞİ'!M100=1,AV217*AU217,"")</f>
        <v/>
      </c>
      <c r="AX217" s="1084" t="str">
        <f t="shared" si="3"/>
        <v/>
      </c>
      <c r="AY217" s="1084">
        <f>SUM('Piyasa Fiyat Ar.Tut.'!O67/100*'VERİ GİRİŞİ'!N100)</f>
        <v>0</v>
      </c>
      <c r="AZ217" s="1084">
        <f>SUM('Piyasa Fiyat Ar.Tut.'!O67/100*'VERİ GİRİŞİ'!P100)</f>
        <v>0</v>
      </c>
      <c r="BA217" s="1084">
        <f>SUM(AY217*'VERİ GİRİŞİ'!O100)</f>
        <v>0</v>
      </c>
      <c r="BB217" s="611"/>
      <c r="BC217" s="611"/>
      <c r="BD217" s="1049"/>
      <c r="BE217" s="1049"/>
      <c r="IV217" s="1109"/>
    </row>
    <row r="218" spans="28:256" ht="25.5" customHeight="1">
      <c r="AB218" s="1082">
        <f>IF('VERİ GİRİŞİ'!M101=1,'VERİ GİRİŞİ'!A101,0)</f>
        <v>0</v>
      </c>
      <c r="AC218" s="1073">
        <f>IF('VERİ GİRİŞİ'!M101=1,'VERİ GİRİŞİ'!B101,0)</f>
        <v>0</v>
      </c>
      <c r="AD218" s="2065">
        <f>IF('VERİ GİRİŞİ'!M101=1,'VERİ GİRİŞİ'!F101,0)</f>
        <v>0</v>
      </c>
      <c r="AE218" s="2065"/>
      <c r="AF218" s="1082">
        <f>IF('VERİ GİRİŞİ'!M101=1,'TAŞINIR İŞ. F.'!AR218,0)</f>
        <v>0</v>
      </c>
      <c r="AG218" s="2066">
        <f>IF('VERİ GİRİŞİ'!M101=1,AU218,0)</f>
        <v>0</v>
      </c>
      <c r="AH218" s="2066"/>
      <c r="AI218" s="2066"/>
      <c r="AJ218" s="1074" t="str">
        <f t="shared" si="4"/>
        <v/>
      </c>
      <c r="AK218" s="1081"/>
      <c r="AL218" s="1081"/>
      <c r="AM218" s="1081"/>
      <c r="AN218" s="1081"/>
      <c r="AO218" s="611"/>
      <c r="AP218" s="611"/>
      <c r="AQ218" s="611">
        <v>59</v>
      </c>
      <c r="AR218" s="1083" t="str">
        <f>CONCATENATE('VERİ GİRİŞİ'!J101,"-",'VERİ GİRİŞİ'!K101)</f>
        <v>-</v>
      </c>
      <c r="AS218" s="1084" t="str">
        <f>IF('VERİ GİRİŞİ'!M101=1,'Piyasa Fiyat Ar.Tut.'!M68,"")</f>
        <v/>
      </c>
      <c r="AT218" s="1084">
        <f>SUM('VERİ GİRİŞİ'!N101+100)*('Piyasa Fiyat Ar.Tut.'!M68/100)</f>
        <v>0</v>
      </c>
      <c r="AU218" s="1084" t="str">
        <f>IF('VERİ GİRİŞİ'!M101=1,'TAŞINIR İŞ. F.'!AT218,"")</f>
        <v/>
      </c>
      <c r="AV218" s="1084" t="str">
        <f>IF('VERİ GİRİŞİ'!M101=1,'VERİ GİRİŞİ'!J101,"")</f>
        <v/>
      </c>
      <c r="AW218" s="1084" t="str">
        <f>IF('VERİ GİRİŞİ'!M101=1,AV218*AU218,"")</f>
        <v/>
      </c>
      <c r="AX218" s="1084" t="str">
        <f t="shared" si="3"/>
        <v/>
      </c>
      <c r="AY218" s="1084">
        <f>SUM('Piyasa Fiyat Ar.Tut.'!O68/100*'VERİ GİRİŞİ'!N101)</f>
        <v>0</v>
      </c>
      <c r="AZ218" s="1084">
        <f>SUM('Piyasa Fiyat Ar.Tut.'!O68/100*'VERİ GİRİŞİ'!P101)</f>
        <v>0</v>
      </c>
      <c r="BA218" s="1084">
        <f>SUM(AY218*'VERİ GİRİŞİ'!O101)</f>
        <v>0</v>
      </c>
      <c r="BB218" s="611"/>
      <c r="BC218" s="611"/>
      <c r="BD218" s="1049"/>
      <c r="BE218" s="1049"/>
      <c r="IV218" s="1109"/>
    </row>
    <row r="219" spans="28:256" ht="25.5" customHeight="1">
      <c r="AB219" s="1082">
        <f>IF('VERİ GİRİŞİ'!M102=1,'VERİ GİRİŞİ'!A102,0)</f>
        <v>0</v>
      </c>
      <c r="AC219" s="1073">
        <f>IF('VERİ GİRİŞİ'!M102=1,'VERİ GİRİŞİ'!B102,0)</f>
        <v>0</v>
      </c>
      <c r="AD219" s="2065">
        <f>IF('VERİ GİRİŞİ'!M102=1,'VERİ GİRİŞİ'!F102,0)</f>
        <v>0</v>
      </c>
      <c r="AE219" s="2065"/>
      <c r="AF219" s="1082">
        <f>IF('VERİ GİRİŞİ'!M102=1,'TAŞINIR İŞ. F.'!AR219,0)</f>
        <v>0</v>
      </c>
      <c r="AG219" s="2066">
        <f>IF('VERİ GİRİŞİ'!M102=1,AU219,0)</f>
        <v>0</v>
      </c>
      <c r="AH219" s="2066"/>
      <c r="AI219" s="2066"/>
      <c r="AJ219" s="1074" t="str">
        <f t="shared" si="4"/>
        <v/>
      </c>
      <c r="AK219" s="1081"/>
      <c r="AL219" s="1081"/>
      <c r="AM219" s="1081"/>
      <c r="AN219" s="1081"/>
      <c r="AO219" s="611"/>
      <c r="AP219" s="611"/>
      <c r="AQ219" s="611">
        <v>60</v>
      </c>
      <c r="AR219" s="1083" t="str">
        <f>CONCATENATE('VERİ GİRİŞİ'!J102,"-",'VERİ GİRİŞİ'!K102)</f>
        <v>-</v>
      </c>
      <c r="AS219" s="1084" t="str">
        <f>IF('VERİ GİRİŞİ'!M102=1,'Piyasa Fiyat Ar.Tut.'!M69,"")</f>
        <v/>
      </c>
      <c r="AT219" s="1084">
        <f>SUM('VERİ GİRİŞİ'!N102+100)*('Piyasa Fiyat Ar.Tut.'!M69/100)</f>
        <v>0</v>
      </c>
      <c r="AU219" s="1084" t="str">
        <f>IF('VERİ GİRİŞİ'!M102=1,'TAŞINIR İŞ. F.'!AT219,"")</f>
        <v/>
      </c>
      <c r="AV219" s="1084" t="str">
        <f>IF('VERİ GİRİŞİ'!M102=1,'VERİ GİRİŞİ'!J102,"")</f>
        <v/>
      </c>
      <c r="AW219" s="1084" t="str">
        <f>IF('VERİ GİRİŞİ'!M102=1,AV219*AU219,"")</f>
        <v/>
      </c>
      <c r="AX219" s="1084" t="str">
        <f t="shared" si="3"/>
        <v/>
      </c>
      <c r="AY219" s="1084">
        <f>SUM('Piyasa Fiyat Ar.Tut.'!O69/100*'VERİ GİRİŞİ'!N102)</f>
        <v>0</v>
      </c>
      <c r="AZ219" s="1084">
        <f>SUM('Piyasa Fiyat Ar.Tut.'!O69/100*'VERİ GİRİŞİ'!P102)</f>
        <v>0</v>
      </c>
      <c r="BA219" s="1084">
        <f>SUM(AY219*'VERİ GİRİŞİ'!O102)</f>
        <v>0</v>
      </c>
      <c r="BB219" s="611"/>
      <c r="BC219" s="611"/>
      <c r="BD219" s="1049"/>
      <c r="BE219" s="1049"/>
      <c r="IV219" s="1109"/>
    </row>
    <row r="220" spans="28:256" ht="25.5" customHeight="1">
      <c r="AB220" s="1082">
        <f>IF('VERİ GİRİŞİ'!M103=1,'VERİ GİRİŞİ'!A103,0)</f>
        <v>0</v>
      </c>
      <c r="AC220" s="1073">
        <f>IF('VERİ GİRİŞİ'!M103=1,'VERİ GİRİŞİ'!B103,0)</f>
        <v>0</v>
      </c>
      <c r="AD220" s="2065">
        <f>IF('VERİ GİRİŞİ'!M103=1,'VERİ GİRİŞİ'!F103,0)</f>
        <v>0</v>
      </c>
      <c r="AE220" s="2065"/>
      <c r="AF220" s="1082">
        <f>IF('VERİ GİRİŞİ'!M103=1,'TAŞINIR İŞ. F.'!AR220,0)</f>
        <v>0</v>
      </c>
      <c r="AG220" s="2066">
        <f>IF('VERİ GİRİŞİ'!M103=1,AU220,0)</f>
        <v>0</v>
      </c>
      <c r="AH220" s="2066"/>
      <c r="AI220" s="2066"/>
      <c r="AJ220" s="1074" t="str">
        <f t="shared" si="4"/>
        <v/>
      </c>
      <c r="AK220" s="1081"/>
      <c r="AL220" s="1081"/>
      <c r="AM220" s="1081"/>
      <c r="AN220" s="1081"/>
      <c r="AO220" s="611"/>
      <c r="AP220" s="611"/>
      <c r="AQ220" s="611">
        <v>61</v>
      </c>
      <c r="AR220" s="1083" t="str">
        <f>CONCATENATE('VERİ GİRİŞİ'!J103,"-",'VERİ GİRİŞİ'!K103)</f>
        <v>-</v>
      </c>
      <c r="AS220" s="1084" t="str">
        <f>IF('VERİ GİRİŞİ'!M103=1,'Piyasa Fiyat Ar.Tut.'!M70,"")</f>
        <v/>
      </c>
      <c r="AT220" s="1084">
        <f>SUM('VERİ GİRİŞİ'!N103+100)*('Piyasa Fiyat Ar.Tut.'!M70/100)</f>
        <v>0</v>
      </c>
      <c r="AU220" s="1084" t="str">
        <f>IF('VERİ GİRİŞİ'!M103=1,'TAŞINIR İŞ. F.'!AT220,"")</f>
        <v/>
      </c>
      <c r="AV220" s="1084" t="str">
        <f>IF('VERİ GİRİŞİ'!M103=1,'VERİ GİRİŞİ'!J103,"")</f>
        <v/>
      </c>
      <c r="AW220" s="1084" t="str">
        <f>IF('VERİ GİRİŞİ'!M103=1,AV220*AU220,"")</f>
        <v/>
      </c>
      <c r="AX220" s="1084" t="str">
        <f t="shared" si="3"/>
        <v/>
      </c>
      <c r="AY220" s="1084">
        <f>SUM('Piyasa Fiyat Ar.Tut.'!O70/100*'VERİ GİRİŞİ'!N103)</f>
        <v>0</v>
      </c>
      <c r="AZ220" s="1084">
        <f>SUM('Piyasa Fiyat Ar.Tut.'!O70/100*'VERİ GİRİŞİ'!P103)</f>
        <v>0</v>
      </c>
      <c r="BA220" s="1084">
        <f>SUM(AY220*'VERİ GİRİŞİ'!O103)</f>
        <v>0</v>
      </c>
      <c r="BB220" s="611"/>
      <c r="BC220" s="611"/>
      <c r="BD220" s="1049"/>
      <c r="BE220" s="1049"/>
      <c r="IV220" s="1109"/>
    </row>
    <row r="221" spans="28:256" ht="25.5" customHeight="1">
      <c r="AB221" s="1082">
        <f>IF('VERİ GİRİŞİ'!M104=1,'VERİ GİRİŞİ'!A104,0)</f>
        <v>0</v>
      </c>
      <c r="AC221" s="1073">
        <f>IF('VERİ GİRİŞİ'!M104=1,'VERİ GİRİŞİ'!B104,0)</f>
        <v>0</v>
      </c>
      <c r="AD221" s="2065">
        <f>IF('VERİ GİRİŞİ'!M104=1,'VERİ GİRİŞİ'!F104,0)</f>
        <v>0</v>
      </c>
      <c r="AE221" s="2065"/>
      <c r="AF221" s="1082">
        <f>IF('VERİ GİRİŞİ'!M104=1,'TAŞINIR İŞ. F.'!AR221,0)</f>
        <v>0</v>
      </c>
      <c r="AG221" s="2066">
        <f>IF('VERİ GİRİŞİ'!M104=1,AU221,0)</f>
        <v>0</v>
      </c>
      <c r="AH221" s="2066"/>
      <c r="AI221" s="2066"/>
      <c r="AJ221" s="1074" t="str">
        <f t="shared" si="4"/>
        <v/>
      </c>
      <c r="AK221" s="1081"/>
      <c r="AL221" s="1081"/>
      <c r="AM221" s="1081"/>
      <c r="AN221" s="1081"/>
      <c r="AO221" s="611"/>
      <c r="AP221" s="611"/>
      <c r="AQ221" s="611">
        <v>62</v>
      </c>
      <c r="AR221" s="1083" t="str">
        <f>CONCATENATE('VERİ GİRİŞİ'!J104,"-",'VERİ GİRİŞİ'!K104)</f>
        <v>-</v>
      </c>
      <c r="AS221" s="1084" t="str">
        <f>IF('VERİ GİRİŞİ'!M104=1,'Piyasa Fiyat Ar.Tut.'!M71,"")</f>
        <v/>
      </c>
      <c r="AT221" s="1084">
        <f>SUM('VERİ GİRİŞİ'!N104+100)*('Piyasa Fiyat Ar.Tut.'!M71/100)</f>
        <v>0</v>
      </c>
      <c r="AU221" s="1084" t="str">
        <f>IF('VERİ GİRİŞİ'!M104=1,'TAŞINIR İŞ. F.'!AT221,"")</f>
        <v/>
      </c>
      <c r="AV221" s="1084" t="str">
        <f>IF('VERİ GİRİŞİ'!M104=1,'VERİ GİRİŞİ'!J104,"")</f>
        <v/>
      </c>
      <c r="AW221" s="1084" t="str">
        <f>IF('VERİ GİRİŞİ'!M104=1,AV221*AU221,"")</f>
        <v/>
      </c>
      <c r="AX221" s="1084" t="str">
        <f t="shared" si="3"/>
        <v/>
      </c>
      <c r="AY221" s="1084">
        <f>SUM('Piyasa Fiyat Ar.Tut.'!O71/100*'VERİ GİRİŞİ'!N104)</f>
        <v>0</v>
      </c>
      <c r="AZ221" s="1084">
        <f>SUM('Piyasa Fiyat Ar.Tut.'!O71/100*'VERİ GİRİŞİ'!P104)</f>
        <v>0</v>
      </c>
      <c r="BA221" s="1084">
        <f>SUM(AY221*'VERİ GİRİŞİ'!O104)</f>
        <v>0</v>
      </c>
      <c r="BB221" s="611"/>
      <c r="BC221" s="611"/>
      <c r="BD221" s="1049"/>
      <c r="BE221" s="1049"/>
      <c r="IV221" s="1109"/>
    </row>
    <row r="222" spans="28:256" ht="25.5" customHeight="1">
      <c r="AB222" s="1082">
        <f>IF('VERİ GİRİŞİ'!M105=1,'VERİ GİRİŞİ'!A105,0)</f>
        <v>0</v>
      </c>
      <c r="AC222" s="1073">
        <f>IF('VERİ GİRİŞİ'!M105=1,'VERİ GİRİŞİ'!B105,0)</f>
        <v>0</v>
      </c>
      <c r="AD222" s="2065">
        <f>IF('VERİ GİRİŞİ'!M105=1,'VERİ GİRİŞİ'!F105,0)</f>
        <v>0</v>
      </c>
      <c r="AE222" s="2065"/>
      <c r="AF222" s="1082">
        <f>IF('VERİ GİRİŞİ'!M105=1,'TAŞINIR İŞ. F.'!AR222,0)</f>
        <v>0</v>
      </c>
      <c r="AG222" s="2066">
        <f>IF('VERİ GİRİŞİ'!M105=1,AU222,0)</f>
        <v>0</v>
      </c>
      <c r="AH222" s="2066"/>
      <c r="AI222" s="2066"/>
      <c r="AJ222" s="1074" t="str">
        <f t="shared" si="4"/>
        <v/>
      </c>
      <c r="AK222" s="1081"/>
      <c r="AL222" s="1081"/>
      <c r="AM222" s="1081"/>
      <c r="AN222" s="1081"/>
      <c r="AO222" s="611"/>
      <c r="AP222" s="611"/>
      <c r="AQ222" s="611">
        <v>63</v>
      </c>
      <c r="AR222" s="1083" t="str">
        <f>CONCATENATE('VERİ GİRİŞİ'!J105,"-",'VERİ GİRİŞİ'!K105)</f>
        <v>-</v>
      </c>
      <c r="AS222" s="1084" t="str">
        <f>IF('VERİ GİRİŞİ'!M105=1,'Piyasa Fiyat Ar.Tut.'!M72,"")</f>
        <v/>
      </c>
      <c r="AT222" s="1084">
        <f>SUM('VERİ GİRİŞİ'!N105+100)*('Piyasa Fiyat Ar.Tut.'!M72/100)</f>
        <v>0</v>
      </c>
      <c r="AU222" s="1084" t="str">
        <f>IF('VERİ GİRİŞİ'!M105=1,'TAŞINIR İŞ. F.'!AT222,"")</f>
        <v/>
      </c>
      <c r="AV222" s="1084" t="str">
        <f>IF('VERİ GİRİŞİ'!M105=1,'VERİ GİRİŞİ'!J105,"")</f>
        <v/>
      </c>
      <c r="AW222" s="1084" t="str">
        <f>IF('VERİ GİRİŞİ'!M105=1,AV222*AU222,"")</f>
        <v/>
      </c>
      <c r="AX222" s="1084" t="str">
        <f t="shared" si="3"/>
        <v/>
      </c>
      <c r="AY222" s="1084">
        <f>SUM('Piyasa Fiyat Ar.Tut.'!O72/100*'VERİ GİRİŞİ'!N105)</f>
        <v>0</v>
      </c>
      <c r="AZ222" s="1084">
        <f>SUM('Piyasa Fiyat Ar.Tut.'!O72/100*'VERİ GİRİŞİ'!P105)</f>
        <v>0</v>
      </c>
      <c r="BA222" s="1084">
        <f>SUM(AY222*'VERİ GİRİŞİ'!O105)</f>
        <v>0</v>
      </c>
      <c r="BB222" s="611"/>
      <c r="BC222" s="611"/>
      <c r="BD222" s="1049"/>
      <c r="BE222" s="1049"/>
      <c r="IV222" s="1109"/>
    </row>
    <row r="223" spans="28:256" ht="25.5" customHeight="1">
      <c r="AB223" s="1082">
        <f>IF('VERİ GİRİŞİ'!M106=1,'VERİ GİRİŞİ'!A106,0)</f>
        <v>0</v>
      </c>
      <c r="AC223" s="1073">
        <f>IF('VERİ GİRİŞİ'!M106=1,'VERİ GİRİŞİ'!B106,0)</f>
        <v>0</v>
      </c>
      <c r="AD223" s="2065">
        <f>IF('VERİ GİRİŞİ'!M106=1,'VERİ GİRİŞİ'!F106,0)</f>
        <v>0</v>
      </c>
      <c r="AE223" s="2065"/>
      <c r="AF223" s="1082">
        <f>IF('VERİ GİRİŞİ'!M106=1,'TAŞINIR İŞ. F.'!AR223,0)</f>
        <v>0</v>
      </c>
      <c r="AG223" s="2066">
        <f>IF('VERİ GİRİŞİ'!M106=1,AU223,0)</f>
        <v>0</v>
      </c>
      <c r="AH223" s="2066"/>
      <c r="AI223" s="2066"/>
      <c r="AJ223" s="1074" t="str">
        <f t="shared" si="4"/>
        <v/>
      </c>
      <c r="AK223" s="1081"/>
      <c r="AL223" s="1081"/>
      <c r="AM223" s="1081"/>
      <c r="AN223" s="1081"/>
      <c r="AO223" s="611"/>
      <c r="AP223" s="611"/>
      <c r="AQ223" s="611">
        <v>64</v>
      </c>
      <c r="AR223" s="1083" t="str">
        <f>CONCATENATE('VERİ GİRİŞİ'!J106,"-",'VERİ GİRİŞİ'!K106)</f>
        <v>-</v>
      </c>
      <c r="AS223" s="1084" t="str">
        <f>IF('VERİ GİRİŞİ'!M106=1,'Piyasa Fiyat Ar.Tut.'!M73,"")</f>
        <v/>
      </c>
      <c r="AT223" s="1084">
        <f>SUM('VERİ GİRİŞİ'!N106+100)*('Piyasa Fiyat Ar.Tut.'!M73/100)</f>
        <v>0</v>
      </c>
      <c r="AU223" s="1084" t="str">
        <f>IF('VERİ GİRİŞİ'!M106=1,'TAŞINIR İŞ. F.'!AT223,"")</f>
        <v/>
      </c>
      <c r="AV223" s="1084" t="str">
        <f>IF('VERİ GİRİŞİ'!M106=1,'VERİ GİRİŞİ'!J106,"")</f>
        <v/>
      </c>
      <c r="AW223" s="1084" t="str">
        <f>IF('VERİ GİRİŞİ'!M106=1,AV223*AU223,"")</f>
        <v/>
      </c>
      <c r="AX223" s="1084" t="str">
        <f t="shared" si="3"/>
        <v/>
      </c>
      <c r="AY223" s="1084">
        <f>SUM('Piyasa Fiyat Ar.Tut.'!O73/100*'VERİ GİRİŞİ'!N106)</f>
        <v>0</v>
      </c>
      <c r="AZ223" s="1084">
        <f>SUM('Piyasa Fiyat Ar.Tut.'!O73/100*'VERİ GİRİŞİ'!P106)</f>
        <v>0</v>
      </c>
      <c r="BA223" s="1084">
        <f>SUM(AY223*'VERİ GİRİŞİ'!O106)</f>
        <v>0</v>
      </c>
      <c r="BB223" s="611"/>
      <c r="BC223" s="611"/>
      <c r="BD223" s="1049"/>
      <c r="BE223" s="1049"/>
      <c r="IV223" s="1109"/>
    </row>
    <row r="224" spans="28:256" ht="25.5" customHeight="1">
      <c r="AB224" s="1082">
        <f>IF('VERİ GİRİŞİ'!M107=1,'VERİ GİRİŞİ'!A107,0)</f>
        <v>0</v>
      </c>
      <c r="AC224" s="1073">
        <f>IF('VERİ GİRİŞİ'!M107=1,'VERİ GİRİŞİ'!B107,0)</f>
        <v>0</v>
      </c>
      <c r="AD224" s="2065">
        <f>IF('VERİ GİRİŞİ'!M107=1,'VERİ GİRİŞİ'!F107,0)</f>
        <v>0</v>
      </c>
      <c r="AE224" s="2065"/>
      <c r="AF224" s="1082">
        <f>IF('VERİ GİRİŞİ'!M107=1,'TAŞINIR İŞ. F.'!AR224,0)</f>
        <v>0</v>
      </c>
      <c r="AG224" s="2066">
        <f>IF('VERİ GİRİŞİ'!M107=1,AU224,0)</f>
        <v>0</v>
      </c>
      <c r="AH224" s="2066"/>
      <c r="AI224" s="2066"/>
      <c r="AJ224" s="1074" t="str">
        <f t="shared" si="4"/>
        <v/>
      </c>
      <c r="AK224" s="1081"/>
      <c r="AL224" s="1081"/>
      <c r="AM224" s="1081"/>
      <c r="AN224" s="1081"/>
      <c r="AO224" s="611"/>
      <c r="AP224" s="611"/>
      <c r="AQ224" s="611">
        <v>65</v>
      </c>
      <c r="AR224" s="1083" t="str">
        <f>CONCATENATE('VERİ GİRİŞİ'!J107,"-",'VERİ GİRİŞİ'!K107)</f>
        <v>-</v>
      </c>
      <c r="AS224" s="1084" t="str">
        <f>IF('VERİ GİRİŞİ'!M107=1,'Piyasa Fiyat Ar.Tut.'!M74,"")</f>
        <v/>
      </c>
      <c r="AT224" s="1084">
        <f>SUM('VERİ GİRİŞİ'!N107+100)*('Piyasa Fiyat Ar.Tut.'!M74/100)</f>
        <v>0</v>
      </c>
      <c r="AU224" s="1084" t="str">
        <f>IF('VERİ GİRİŞİ'!M107=1,'TAŞINIR İŞ. F.'!AT224,"")</f>
        <v/>
      </c>
      <c r="AV224" s="1084" t="str">
        <f>IF('VERİ GİRİŞİ'!M107=1,'VERİ GİRİŞİ'!J107,"")</f>
        <v/>
      </c>
      <c r="AW224" s="1084" t="str">
        <f>IF('VERİ GİRİŞİ'!M107=1,AV224*AU224,"")</f>
        <v/>
      </c>
      <c r="AX224" s="1084" t="str">
        <f t="shared" ref="AX224:AX259" si="5">IF(AW224&gt;0,AW224," ")</f>
        <v/>
      </c>
      <c r="AY224" s="1084">
        <f>SUM('Piyasa Fiyat Ar.Tut.'!O74/100*'VERİ GİRİŞİ'!N107)</f>
        <v>0</v>
      </c>
      <c r="AZ224" s="1084">
        <f>SUM('Piyasa Fiyat Ar.Tut.'!O74/100*'VERİ GİRİŞİ'!P107)</f>
        <v>0</v>
      </c>
      <c r="BA224" s="1084">
        <f>SUM(AY224*'VERİ GİRİŞİ'!O107)</f>
        <v>0</v>
      </c>
      <c r="BB224" s="611"/>
      <c r="BC224" s="611"/>
      <c r="BD224" s="1049"/>
      <c r="BE224" s="1049"/>
      <c r="IV224" s="1109"/>
    </row>
    <row r="225" spans="28:256" ht="25.5" customHeight="1">
      <c r="AB225" s="1082">
        <f>IF('VERİ GİRİŞİ'!M108=1,'VERİ GİRİŞİ'!A108,0)</f>
        <v>0</v>
      </c>
      <c r="AC225" s="1073">
        <f>IF('VERİ GİRİŞİ'!M108=1,'VERİ GİRİŞİ'!B108,0)</f>
        <v>0</v>
      </c>
      <c r="AD225" s="2065">
        <f>IF('VERİ GİRİŞİ'!M108=1,'VERİ GİRİŞİ'!F108,0)</f>
        <v>0</v>
      </c>
      <c r="AE225" s="2065"/>
      <c r="AF225" s="1082">
        <f>IF('VERİ GİRİŞİ'!M108=1,'TAŞINIR İŞ. F.'!AR225,0)</f>
        <v>0</v>
      </c>
      <c r="AG225" s="2066">
        <f>IF('VERİ GİRİŞİ'!M108=1,AU225,0)</f>
        <v>0</v>
      </c>
      <c r="AH225" s="2066"/>
      <c r="AI225" s="2066"/>
      <c r="AJ225" s="1074" t="str">
        <f t="shared" si="4"/>
        <v/>
      </c>
      <c r="AK225" s="1081"/>
      <c r="AL225" s="1081"/>
      <c r="AM225" s="1081"/>
      <c r="AN225" s="1081"/>
      <c r="AO225" s="611"/>
      <c r="AP225" s="611"/>
      <c r="AQ225" s="611">
        <v>66</v>
      </c>
      <c r="AR225" s="1083" t="str">
        <f>CONCATENATE('VERİ GİRİŞİ'!J108,"-",'VERİ GİRİŞİ'!K108)</f>
        <v>-</v>
      </c>
      <c r="AS225" s="1084" t="str">
        <f>IF('VERİ GİRİŞİ'!M108=1,'Piyasa Fiyat Ar.Tut.'!M75,"")</f>
        <v/>
      </c>
      <c r="AT225" s="1084">
        <f>SUM('VERİ GİRİŞİ'!N108+100)*('Piyasa Fiyat Ar.Tut.'!M75/100)</f>
        <v>0</v>
      </c>
      <c r="AU225" s="1084" t="str">
        <f>IF('VERİ GİRİŞİ'!M108=1,'TAŞINIR İŞ. F.'!AT225,"")</f>
        <v/>
      </c>
      <c r="AV225" s="1084" t="str">
        <f>IF('VERİ GİRİŞİ'!M108=1,'VERİ GİRİŞİ'!J108,"")</f>
        <v/>
      </c>
      <c r="AW225" s="1084" t="str">
        <f>IF('VERİ GİRİŞİ'!M108=1,AV225*AU225,"")</f>
        <v/>
      </c>
      <c r="AX225" s="1084" t="str">
        <f t="shared" si="5"/>
        <v/>
      </c>
      <c r="AY225" s="1084">
        <f>SUM('Piyasa Fiyat Ar.Tut.'!O75/100*'VERİ GİRİŞİ'!N108)</f>
        <v>0</v>
      </c>
      <c r="AZ225" s="1084">
        <f>SUM('Piyasa Fiyat Ar.Tut.'!O75/100*'VERİ GİRİŞİ'!P108)</f>
        <v>0</v>
      </c>
      <c r="BA225" s="1084">
        <f>SUM(AY225*'VERİ GİRİŞİ'!O108)</f>
        <v>0</v>
      </c>
      <c r="BB225" s="611"/>
      <c r="BC225" s="611"/>
      <c r="BD225" s="1049"/>
      <c r="BE225" s="1049"/>
      <c r="IV225" s="1109"/>
    </row>
    <row r="226" spans="28:256" ht="25.5" customHeight="1">
      <c r="AB226" s="1082">
        <f>IF('VERİ GİRİŞİ'!M109=1,'VERİ GİRİŞİ'!A109,0)</f>
        <v>0</v>
      </c>
      <c r="AC226" s="1073">
        <f>IF('VERİ GİRİŞİ'!M109=1,'VERİ GİRİŞİ'!B109,0)</f>
        <v>0</v>
      </c>
      <c r="AD226" s="2065">
        <f>IF('VERİ GİRİŞİ'!M109=1,'VERİ GİRİŞİ'!F109,0)</f>
        <v>0</v>
      </c>
      <c r="AE226" s="2065"/>
      <c r="AF226" s="1082">
        <f>IF('VERİ GİRİŞİ'!M109=1,'TAŞINIR İŞ. F.'!AR226,0)</f>
        <v>0</v>
      </c>
      <c r="AG226" s="2066">
        <f>IF('VERİ GİRİŞİ'!M109=1,AU226,0)</f>
        <v>0</v>
      </c>
      <c r="AH226" s="2066"/>
      <c r="AI226" s="2066"/>
      <c r="AJ226" s="1074" t="str">
        <f t="shared" si="4"/>
        <v/>
      </c>
      <c r="AK226" s="1081"/>
      <c r="AL226" s="1081"/>
      <c r="AM226" s="1081"/>
      <c r="AN226" s="1081"/>
      <c r="AO226" s="611"/>
      <c r="AP226" s="611"/>
      <c r="AQ226" s="611">
        <v>67</v>
      </c>
      <c r="AR226" s="1083" t="str">
        <f>CONCATENATE('VERİ GİRİŞİ'!J109,"-",'VERİ GİRİŞİ'!K109)</f>
        <v>-</v>
      </c>
      <c r="AS226" s="1084" t="str">
        <f>IF('VERİ GİRİŞİ'!M109=1,'Piyasa Fiyat Ar.Tut.'!M76,"")</f>
        <v/>
      </c>
      <c r="AT226" s="1084">
        <f>SUM('VERİ GİRİŞİ'!N109+100)*('Piyasa Fiyat Ar.Tut.'!M76/100)</f>
        <v>0</v>
      </c>
      <c r="AU226" s="1084" t="str">
        <f>IF('VERİ GİRİŞİ'!M109=1,'TAŞINIR İŞ. F.'!AT226,"")</f>
        <v/>
      </c>
      <c r="AV226" s="1084" t="str">
        <f>IF('VERİ GİRİŞİ'!M109=1,'VERİ GİRİŞİ'!J109,"")</f>
        <v/>
      </c>
      <c r="AW226" s="1084" t="str">
        <f>IF('VERİ GİRİŞİ'!M109=1,AV226*AU226,"")</f>
        <v/>
      </c>
      <c r="AX226" s="1084" t="str">
        <f t="shared" si="5"/>
        <v/>
      </c>
      <c r="AY226" s="1084">
        <f>SUM('Piyasa Fiyat Ar.Tut.'!O76/100*'VERİ GİRİŞİ'!N109)</f>
        <v>0</v>
      </c>
      <c r="AZ226" s="1084">
        <f>SUM('Piyasa Fiyat Ar.Tut.'!O76/100*'VERİ GİRİŞİ'!P109)</f>
        <v>0</v>
      </c>
      <c r="BA226" s="1084">
        <f>SUM(AY226*'VERİ GİRİŞİ'!O109)</f>
        <v>0</v>
      </c>
      <c r="BB226" s="611"/>
      <c r="BC226" s="611"/>
      <c r="BD226" s="1049"/>
      <c r="BE226" s="1049"/>
      <c r="IV226" s="1109"/>
    </row>
    <row r="227" spans="28:256" ht="25.5" customHeight="1">
      <c r="AB227" s="1082">
        <f>IF('VERİ GİRİŞİ'!M110=1,'VERİ GİRİŞİ'!A110,0)</f>
        <v>0</v>
      </c>
      <c r="AC227" s="1073">
        <f>IF('VERİ GİRİŞİ'!M110=1,'VERİ GİRİŞİ'!B110,0)</f>
        <v>0</v>
      </c>
      <c r="AD227" s="2065">
        <f>IF('VERİ GİRİŞİ'!M110=1,'VERİ GİRİŞİ'!F110,0)</f>
        <v>0</v>
      </c>
      <c r="AE227" s="2065"/>
      <c r="AF227" s="1082">
        <f>IF('VERİ GİRİŞİ'!M110=1,'TAŞINIR İŞ. F.'!AR227,0)</f>
        <v>0</v>
      </c>
      <c r="AG227" s="2066">
        <f>IF('VERİ GİRİŞİ'!M110=1,AU227,0)</f>
        <v>0</v>
      </c>
      <c r="AH227" s="2066"/>
      <c r="AI227" s="2066"/>
      <c r="AJ227" s="1074" t="str">
        <f t="shared" si="4"/>
        <v/>
      </c>
      <c r="AK227" s="1081"/>
      <c r="AL227" s="1081"/>
      <c r="AM227" s="1081"/>
      <c r="AN227" s="1081"/>
      <c r="AO227" s="611"/>
      <c r="AP227" s="611"/>
      <c r="AQ227" s="611">
        <v>68</v>
      </c>
      <c r="AR227" s="1083" t="str">
        <f>CONCATENATE('VERİ GİRİŞİ'!J110,"-",'VERİ GİRİŞİ'!K110)</f>
        <v>-</v>
      </c>
      <c r="AS227" s="1084" t="str">
        <f>IF('VERİ GİRİŞİ'!M110=1,'Piyasa Fiyat Ar.Tut.'!M77,"")</f>
        <v/>
      </c>
      <c r="AT227" s="1084">
        <f>SUM('VERİ GİRİŞİ'!N110+100)*('Piyasa Fiyat Ar.Tut.'!M77/100)</f>
        <v>0</v>
      </c>
      <c r="AU227" s="1084" t="str">
        <f>IF('VERİ GİRİŞİ'!M110=1,'TAŞINIR İŞ. F.'!AT227,"")</f>
        <v/>
      </c>
      <c r="AV227" s="1084" t="str">
        <f>IF('VERİ GİRİŞİ'!M110=1,'VERİ GİRİŞİ'!J110,"")</f>
        <v/>
      </c>
      <c r="AW227" s="1084" t="str">
        <f>IF('VERİ GİRİŞİ'!M110=1,AV227*AU227,"")</f>
        <v/>
      </c>
      <c r="AX227" s="1084" t="str">
        <f t="shared" si="5"/>
        <v/>
      </c>
      <c r="AY227" s="1084">
        <f>SUM('Piyasa Fiyat Ar.Tut.'!O77/100*'VERİ GİRİŞİ'!N110)</f>
        <v>0</v>
      </c>
      <c r="AZ227" s="1084">
        <f>SUM('Piyasa Fiyat Ar.Tut.'!O77/100*'VERİ GİRİŞİ'!P110)</f>
        <v>0</v>
      </c>
      <c r="BA227" s="1084">
        <f>SUM(AY227*'VERİ GİRİŞİ'!O110)</f>
        <v>0</v>
      </c>
      <c r="BB227" s="611"/>
      <c r="BC227" s="611"/>
      <c r="BD227" s="1049"/>
      <c r="BE227" s="1049"/>
      <c r="IV227" s="1109"/>
    </row>
    <row r="228" spans="28:256" ht="25.5" customHeight="1">
      <c r="AB228" s="1082">
        <f>IF('VERİ GİRİŞİ'!M111=1,'VERİ GİRİŞİ'!A111,0)</f>
        <v>0</v>
      </c>
      <c r="AC228" s="1073">
        <f>IF('VERİ GİRİŞİ'!M111=1,'VERİ GİRİŞİ'!B111,0)</f>
        <v>0</v>
      </c>
      <c r="AD228" s="2065">
        <f>IF('VERİ GİRİŞİ'!M111=1,'VERİ GİRİŞİ'!F111,0)</f>
        <v>0</v>
      </c>
      <c r="AE228" s="2065"/>
      <c r="AF228" s="1082">
        <f>IF('VERİ GİRİŞİ'!M111=1,'TAŞINIR İŞ. F.'!AR228,0)</f>
        <v>0</v>
      </c>
      <c r="AG228" s="2066">
        <f>IF('VERİ GİRİŞİ'!M111=1,AU228,0)</f>
        <v>0</v>
      </c>
      <c r="AH228" s="2066"/>
      <c r="AI228" s="2066"/>
      <c r="AJ228" s="1074" t="str">
        <f t="shared" si="4"/>
        <v/>
      </c>
      <c r="AK228" s="1081"/>
      <c r="AL228" s="1081"/>
      <c r="AM228" s="1081"/>
      <c r="AN228" s="1081"/>
      <c r="AO228" s="611"/>
      <c r="AP228" s="611"/>
      <c r="AQ228" s="611">
        <v>69</v>
      </c>
      <c r="AR228" s="1083" t="str">
        <f>CONCATENATE('VERİ GİRİŞİ'!J111,"-",'VERİ GİRİŞİ'!K111)</f>
        <v>-</v>
      </c>
      <c r="AS228" s="1084" t="str">
        <f>IF('VERİ GİRİŞİ'!M111=1,'Piyasa Fiyat Ar.Tut.'!M78,"")</f>
        <v/>
      </c>
      <c r="AT228" s="1084">
        <f>SUM('VERİ GİRİŞİ'!N111+100)*('Piyasa Fiyat Ar.Tut.'!M78/100)</f>
        <v>0</v>
      </c>
      <c r="AU228" s="1084" t="str">
        <f>IF('VERİ GİRİŞİ'!M111=1,'TAŞINIR İŞ. F.'!AT228,"")</f>
        <v/>
      </c>
      <c r="AV228" s="1084" t="str">
        <f>IF('VERİ GİRİŞİ'!M111=1,'VERİ GİRİŞİ'!J111,"")</f>
        <v/>
      </c>
      <c r="AW228" s="1084" t="str">
        <f>IF('VERİ GİRİŞİ'!M111=1,AV228*AU228,"")</f>
        <v/>
      </c>
      <c r="AX228" s="1084" t="str">
        <f t="shared" si="5"/>
        <v/>
      </c>
      <c r="AY228" s="1084">
        <f>SUM('Piyasa Fiyat Ar.Tut.'!O78/100*'VERİ GİRİŞİ'!N111)</f>
        <v>0</v>
      </c>
      <c r="AZ228" s="1084">
        <f>SUM('Piyasa Fiyat Ar.Tut.'!O78/100*'VERİ GİRİŞİ'!P111)</f>
        <v>0</v>
      </c>
      <c r="BA228" s="1084">
        <f>SUM(AY228*'VERİ GİRİŞİ'!O111)</f>
        <v>0</v>
      </c>
      <c r="BB228" s="611"/>
      <c r="BC228" s="611"/>
      <c r="BD228" s="1049"/>
      <c r="BE228" s="1049"/>
      <c r="IV228" s="1109"/>
    </row>
    <row r="229" spans="28:256" ht="25.5" customHeight="1">
      <c r="AB229" s="1082">
        <f>IF('VERİ GİRİŞİ'!M112=1,'VERİ GİRİŞİ'!A112,0)</f>
        <v>0</v>
      </c>
      <c r="AC229" s="1073">
        <f>IF('VERİ GİRİŞİ'!M112=1,'VERİ GİRİŞİ'!B112,0)</f>
        <v>0</v>
      </c>
      <c r="AD229" s="2065">
        <f>IF('VERİ GİRİŞİ'!M112=1,'VERİ GİRİŞİ'!F112,0)</f>
        <v>0</v>
      </c>
      <c r="AE229" s="2065"/>
      <c r="AF229" s="1082">
        <f>IF('VERİ GİRİŞİ'!M112=1,'TAŞINIR İŞ. F.'!AR229,0)</f>
        <v>0</v>
      </c>
      <c r="AG229" s="2066">
        <f>IF('VERİ GİRİŞİ'!M112=1,AU229,0)</f>
        <v>0</v>
      </c>
      <c r="AH229" s="2066"/>
      <c r="AI229" s="2066"/>
      <c r="AJ229" s="1074" t="str">
        <f t="shared" si="4"/>
        <v/>
      </c>
      <c r="AK229" s="1081"/>
      <c r="AL229" s="1081"/>
      <c r="AM229" s="1081"/>
      <c r="AN229" s="1081"/>
      <c r="AO229" s="611"/>
      <c r="AP229" s="611"/>
      <c r="AQ229" s="611">
        <v>70</v>
      </c>
      <c r="AR229" s="1083" t="str">
        <f>CONCATENATE('VERİ GİRİŞİ'!J112,"-",'VERİ GİRİŞİ'!K112)</f>
        <v>-</v>
      </c>
      <c r="AS229" s="1084" t="str">
        <f>IF('VERİ GİRİŞİ'!M112=1,'Piyasa Fiyat Ar.Tut.'!M79,"")</f>
        <v/>
      </c>
      <c r="AT229" s="1084">
        <f>SUM('VERİ GİRİŞİ'!N112+100)*('Piyasa Fiyat Ar.Tut.'!M79/100)</f>
        <v>0</v>
      </c>
      <c r="AU229" s="1084" t="str">
        <f>IF('VERİ GİRİŞİ'!M112=1,'TAŞINIR İŞ. F.'!AT229,"")</f>
        <v/>
      </c>
      <c r="AV229" s="1084" t="str">
        <f>IF('VERİ GİRİŞİ'!M112=1,'VERİ GİRİŞİ'!J112,"")</f>
        <v/>
      </c>
      <c r="AW229" s="1084" t="str">
        <f>IF('VERİ GİRİŞİ'!M112=1,AV229*AU229,"")</f>
        <v/>
      </c>
      <c r="AX229" s="1084" t="str">
        <f t="shared" si="5"/>
        <v/>
      </c>
      <c r="AY229" s="1084">
        <f>SUM('Piyasa Fiyat Ar.Tut.'!O79/100*'VERİ GİRİŞİ'!N112)</f>
        <v>0</v>
      </c>
      <c r="AZ229" s="1084">
        <f>SUM('Piyasa Fiyat Ar.Tut.'!O79/100*'VERİ GİRİŞİ'!P112)</f>
        <v>0</v>
      </c>
      <c r="BA229" s="1084">
        <f>SUM(AY229*'VERİ GİRİŞİ'!O112)</f>
        <v>0</v>
      </c>
      <c r="BB229" s="611"/>
      <c r="BC229" s="611"/>
      <c r="BD229" s="1049"/>
      <c r="BE229" s="1049"/>
      <c r="IV229" s="1109"/>
    </row>
    <row r="230" spans="28:256" ht="25.5" customHeight="1">
      <c r="AB230" s="1082">
        <f>IF('VERİ GİRİŞİ'!M113=1,'VERİ GİRİŞİ'!A113,0)</f>
        <v>0</v>
      </c>
      <c r="AC230" s="1073">
        <f>IF('VERİ GİRİŞİ'!M113=1,'VERİ GİRİŞİ'!B113,0)</f>
        <v>0</v>
      </c>
      <c r="AD230" s="2065">
        <f>IF('VERİ GİRİŞİ'!M113=1,'VERİ GİRİŞİ'!F113,0)</f>
        <v>0</v>
      </c>
      <c r="AE230" s="2065"/>
      <c r="AF230" s="1082">
        <f>IF('VERİ GİRİŞİ'!M113=1,'TAŞINIR İŞ. F.'!AR230,0)</f>
        <v>0</v>
      </c>
      <c r="AG230" s="2066">
        <f>IF('VERİ GİRİŞİ'!M113=1,AU230,0)</f>
        <v>0</v>
      </c>
      <c r="AH230" s="2066"/>
      <c r="AI230" s="2066"/>
      <c r="AJ230" s="1074" t="str">
        <f t="shared" si="4"/>
        <v/>
      </c>
      <c r="AK230" s="1081"/>
      <c r="AL230" s="1081"/>
      <c r="AM230" s="1081"/>
      <c r="AN230" s="1081"/>
      <c r="AO230" s="611"/>
      <c r="AP230" s="611"/>
      <c r="AQ230" s="611">
        <v>71</v>
      </c>
      <c r="AR230" s="1083" t="str">
        <f>CONCATENATE('VERİ GİRİŞİ'!J113,"-",'VERİ GİRİŞİ'!K113)</f>
        <v>-</v>
      </c>
      <c r="AS230" s="1084" t="str">
        <f>IF('VERİ GİRİŞİ'!M113=1,'Piyasa Fiyat Ar.Tut.'!M80,"")</f>
        <v/>
      </c>
      <c r="AT230" s="1084">
        <f>SUM('VERİ GİRİŞİ'!N113+100)*('Piyasa Fiyat Ar.Tut.'!M80/100)</f>
        <v>0</v>
      </c>
      <c r="AU230" s="1084" t="str">
        <f>IF('VERİ GİRİŞİ'!M113=1,'TAŞINIR İŞ. F.'!AT230,"")</f>
        <v/>
      </c>
      <c r="AV230" s="1084" t="str">
        <f>IF('VERİ GİRİŞİ'!M113=1,'VERİ GİRİŞİ'!J113,"")</f>
        <v/>
      </c>
      <c r="AW230" s="1084" t="str">
        <f>IF('VERİ GİRİŞİ'!M113=1,AV230*AU230,"")</f>
        <v/>
      </c>
      <c r="AX230" s="1084" t="str">
        <f t="shared" si="5"/>
        <v/>
      </c>
      <c r="AY230" s="1084">
        <f>SUM('Piyasa Fiyat Ar.Tut.'!O80/100*'VERİ GİRİŞİ'!N113)</f>
        <v>0</v>
      </c>
      <c r="AZ230" s="1084">
        <f>SUM('Piyasa Fiyat Ar.Tut.'!O80/100*'VERİ GİRİŞİ'!P113)</f>
        <v>0</v>
      </c>
      <c r="BA230" s="1084">
        <f>SUM(AY230*'VERİ GİRİŞİ'!O113)</f>
        <v>0</v>
      </c>
      <c r="BB230" s="611"/>
      <c r="BC230" s="611"/>
      <c r="BD230" s="1049"/>
      <c r="BE230" s="1049"/>
      <c r="IV230" s="1109"/>
    </row>
    <row r="231" spans="28:256" ht="25.5" customHeight="1">
      <c r="AB231" s="1082">
        <f>IF('VERİ GİRİŞİ'!M114=1,'VERİ GİRİŞİ'!A114,0)</f>
        <v>0</v>
      </c>
      <c r="AC231" s="1073">
        <f>IF('VERİ GİRİŞİ'!M114=1,'VERİ GİRİŞİ'!B114,0)</f>
        <v>0</v>
      </c>
      <c r="AD231" s="2065">
        <f>IF('VERİ GİRİŞİ'!M114=1,'VERİ GİRİŞİ'!F114,0)</f>
        <v>0</v>
      </c>
      <c r="AE231" s="2065"/>
      <c r="AF231" s="1082">
        <f>IF('VERİ GİRİŞİ'!M114=1,'TAŞINIR İŞ. F.'!AR231,0)</f>
        <v>0</v>
      </c>
      <c r="AG231" s="2066">
        <f>IF('VERİ GİRİŞİ'!M114=1,AU231,0)</f>
        <v>0</v>
      </c>
      <c r="AH231" s="2066"/>
      <c r="AI231" s="2066"/>
      <c r="AJ231" s="1074" t="str">
        <f t="shared" si="4"/>
        <v/>
      </c>
      <c r="AK231" s="1081"/>
      <c r="AL231" s="1081"/>
      <c r="AM231" s="1081"/>
      <c r="AN231" s="1081"/>
      <c r="AO231" s="611"/>
      <c r="AP231" s="611"/>
      <c r="AQ231" s="611">
        <v>72</v>
      </c>
      <c r="AR231" s="1083" t="str">
        <f>CONCATENATE('VERİ GİRİŞİ'!J114,"-",'VERİ GİRİŞİ'!K114)</f>
        <v>-</v>
      </c>
      <c r="AS231" s="1084" t="str">
        <f>IF('VERİ GİRİŞİ'!M114=1,'Piyasa Fiyat Ar.Tut.'!M81,"")</f>
        <v/>
      </c>
      <c r="AT231" s="1084">
        <f>SUM('VERİ GİRİŞİ'!N114+100)*('Piyasa Fiyat Ar.Tut.'!M81/100)</f>
        <v>0</v>
      </c>
      <c r="AU231" s="1084" t="str">
        <f>IF('VERİ GİRİŞİ'!M114=1,'TAŞINIR İŞ. F.'!AT231,"")</f>
        <v/>
      </c>
      <c r="AV231" s="1084" t="str">
        <f>IF('VERİ GİRİŞİ'!M114=1,'VERİ GİRİŞİ'!J114,"")</f>
        <v/>
      </c>
      <c r="AW231" s="1084" t="str">
        <f>IF('VERİ GİRİŞİ'!M114=1,AV231*AU231,"")</f>
        <v/>
      </c>
      <c r="AX231" s="1084" t="str">
        <f t="shared" si="5"/>
        <v/>
      </c>
      <c r="AY231" s="1084">
        <f>SUM('Piyasa Fiyat Ar.Tut.'!O81/100*'VERİ GİRİŞİ'!N114)</f>
        <v>0</v>
      </c>
      <c r="AZ231" s="1084">
        <f>SUM('Piyasa Fiyat Ar.Tut.'!O81/100*'VERİ GİRİŞİ'!P114)</f>
        <v>0</v>
      </c>
      <c r="BA231" s="1084">
        <f>SUM(AY231*'VERİ GİRİŞİ'!O114)</f>
        <v>0</v>
      </c>
      <c r="BB231" s="611"/>
      <c r="BC231" s="611"/>
      <c r="BD231" s="1049"/>
      <c r="BE231" s="1049"/>
      <c r="IV231" s="1109"/>
    </row>
    <row r="232" spans="28:256" ht="25.5" customHeight="1">
      <c r="AB232" s="1082">
        <f>IF('VERİ GİRİŞİ'!M115=1,'VERİ GİRİŞİ'!A115,0)</f>
        <v>0</v>
      </c>
      <c r="AC232" s="1073">
        <f>IF('VERİ GİRİŞİ'!M115=1,'VERİ GİRİŞİ'!B115,0)</f>
        <v>0</v>
      </c>
      <c r="AD232" s="2065">
        <f>IF('VERİ GİRİŞİ'!M115=1,'VERİ GİRİŞİ'!F115,0)</f>
        <v>0</v>
      </c>
      <c r="AE232" s="2065"/>
      <c r="AF232" s="1082">
        <f>IF('VERİ GİRİŞİ'!M115=1,'TAŞINIR İŞ. F.'!AR232,0)</f>
        <v>0</v>
      </c>
      <c r="AG232" s="2066">
        <f>IF('VERİ GİRİŞİ'!M115=1,AU232,0)</f>
        <v>0</v>
      </c>
      <c r="AH232" s="2066"/>
      <c r="AI232" s="2066"/>
      <c r="AJ232" s="1074" t="str">
        <f t="shared" si="4"/>
        <v/>
      </c>
      <c r="AK232" s="1081"/>
      <c r="AL232" s="1081"/>
      <c r="AM232" s="1081"/>
      <c r="AN232" s="1081"/>
      <c r="AO232" s="611"/>
      <c r="AP232" s="611"/>
      <c r="AQ232" s="611">
        <v>73</v>
      </c>
      <c r="AR232" s="1083" t="str">
        <f>CONCATENATE('VERİ GİRİŞİ'!J115,"-",'VERİ GİRİŞİ'!K115)</f>
        <v>-</v>
      </c>
      <c r="AS232" s="1084" t="str">
        <f>IF('VERİ GİRİŞİ'!M115=1,'Piyasa Fiyat Ar.Tut.'!M82,"")</f>
        <v/>
      </c>
      <c r="AT232" s="1084">
        <f>SUM('VERİ GİRİŞİ'!N115+100)*('Piyasa Fiyat Ar.Tut.'!M82/100)</f>
        <v>0</v>
      </c>
      <c r="AU232" s="1084" t="str">
        <f>IF('VERİ GİRİŞİ'!M115=1,'TAŞINIR İŞ. F.'!AT232,"")</f>
        <v/>
      </c>
      <c r="AV232" s="1084" t="str">
        <f>IF('VERİ GİRİŞİ'!M115=1,'VERİ GİRİŞİ'!J115,"")</f>
        <v/>
      </c>
      <c r="AW232" s="1084" t="str">
        <f>IF('VERİ GİRİŞİ'!M115=1,AV232*AU232,"")</f>
        <v/>
      </c>
      <c r="AX232" s="1084" t="str">
        <f t="shared" si="5"/>
        <v/>
      </c>
      <c r="AY232" s="1084">
        <f>SUM('Piyasa Fiyat Ar.Tut.'!O82/100*'VERİ GİRİŞİ'!N115)</f>
        <v>0</v>
      </c>
      <c r="AZ232" s="1084">
        <f>SUM('Piyasa Fiyat Ar.Tut.'!O82/100*'VERİ GİRİŞİ'!P115)</f>
        <v>0</v>
      </c>
      <c r="BA232" s="1084">
        <f>SUM(AY232*'VERİ GİRİŞİ'!O115)</f>
        <v>0</v>
      </c>
      <c r="BB232" s="611"/>
      <c r="BC232" s="611"/>
      <c r="BD232" s="1049"/>
      <c r="BE232" s="1049"/>
      <c r="IV232" s="1109"/>
    </row>
    <row r="233" spans="28:256" ht="25.5" customHeight="1">
      <c r="AB233" s="1082">
        <f>IF('VERİ GİRİŞİ'!M116=1,'VERİ GİRİŞİ'!A116,0)</f>
        <v>0</v>
      </c>
      <c r="AC233" s="1073">
        <f>IF('VERİ GİRİŞİ'!M116=1,'VERİ GİRİŞİ'!B116,0)</f>
        <v>0</v>
      </c>
      <c r="AD233" s="2065">
        <f>IF('VERİ GİRİŞİ'!M116=1,'VERİ GİRİŞİ'!F116,0)</f>
        <v>0</v>
      </c>
      <c r="AE233" s="2065"/>
      <c r="AF233" s="1082">
        <f>IF('VERİ GİRİŞİ'!M116=1,'TAŞINIR İŞ. F.'!AR233,0)</f>
        <v>0</v>
      </c>
      <c r="AG233" s="2066">
        <f>IF('VERİ GİRİŞİ'!M116=1,AU233,0)</f>
        <v>0</v>
      </c>
      <c r="AH233" s="2066"/>
      <c r="AI233" s="2066"/>
      <c r="AJ233" s="1074" t="str">
        <f t="shared" si="4"/>
        <v/>
      </c>
      <c r="AK233" s="1081"/>
      <c r="AL233" s="1081"/>
      <c r="AM233" s="1081"/>
      <c r="AN233" s="1081"/>
      <c r="AO233" s="611"/>
      <c r="AP233" s="611"/>
      <c r="AQ233" s="611">
        <v>74</v>
      </c>
      <c r="AR233" s="1083" t="str">
        <f>CONCATENATE('VERİ GİRİŞİ'!J116,"-",'VERİ GİRİŞİ'!K116)</f>
        <v>-</v>
      </c>
      <c r="AS233" s="1084" t="str">
        <f>IF('VERİ GİRİŞİ'!M116=1,'Piyasa Fiyat Ar.Tut.'!M83,"")</f>
        <v/>
      </c>
      <c r="AT233" s="1084">
        <f>SUM('VERİ GİRİŞİ'!N116+100)*('Piyasa Fiyat Ar.Tut.'!M83/100)</f>
        <v>0</v>
      </c>
      <c r="AU233" s="1084" t="str">
        <f>IF('VERİ GİRİŞİ'!M116=1,'TAŞINIR İŞ. F.'!AT233,"")</f>
        <v/>
      </c>
      <c r="AV233" s="1084" t="str">
        <f>IF('VERİ GİRİŞİ'!M116=1,'VERİ GİRİŞİ'!J116,"")</f>
        <v/>
      </c>
      <c r="AW233" s="1084" t="str">
        <f>IF('VERİ GİRİŞİ'!M116=1,AV233*AU233,"")</f>
        <v/>
      </c>
      <c r="AX233" s="1084" t="str">
        <f t="shared" si="5"/>
        <v/>
      </c>
      <c r="AY233" s="1084">
        <f>SUM('Piyasa Fiyat Ar.Tut.'!O83/100*'VERİ GİRİŞİ'!N116)</f>
        <v>0</v>
      </c>
      <c r="AZ233" s="1084">
        <f>SUM('Piyasa Fiyat Ar.Tut.'!O83/100*'VERİ GİRİŞİ'!P116)</f>
        <v>0</v>
      </c>
      <c r="BA233" s="1084">
        <f>SUM(AY233*'VERİ GİRİŞİ'!O116)</f>
        <v>0</v>
      </c>
      <c r="BB233" s="611"/>
      <c r="BC233" s="611"/>
      <c r="BD233" s="1049"/>
      <c r="BE233" s="1049"/>
      <c r="IV233" s="1109"/>
    </row>
    <row r="234" spans="28:256" ht="25.5" customHeight="1">
      <c r="AB234" s="1082">
        <f>IF('VERİ GİRİŞİ'!M117=1,'VERİ GİRİŞİ'!A117,0)</f>
        <v>0</v>
      </c>
      <c r="AC234" s="1073">
        <f>IF('VERİ GİRİŞİ'!M117=1,'VERİ GİRİŞİ'!B117,0)</f>
        <v>0</v>
      </c>
      <c r="AD234" s="2065">
        <f>IF('VERİ GİRİŞİ'!M117=1,'VERİ GİRİŞİ'!F117,0)</f>
        <v>0</v>
      </c>
      <c r="AE234" s="2065"/>
      <c r="AF234" s="1082">
        <f>IF('VERİ GİRİŞİ'!M117=1,'TAŞINIR İŞ. F.'!AR234,0)</f>
        <v>0</v>
      </c>
      <c r="AG234" s="2066">
        <f>IF('VERİ GİRİŞİ'!M117=1,AU234,0)</f>
        <v>0</v>
      </c>
      <c r="AH234" s="2066"/>
      <c r="AI234" s="2066"/>
      <c r="AJ234" s="1074" t="str">
        <f t="shared" si="4"/>
        <v/>
      </c>
      <c r="AK234" s="1081"/>
      <c r="AL234" s="1081"/>
      <c r="AM234" s="1081"/>
      <c r="AN234" s="1081"/>
      <c r="AO234" s="611"/>
      <c r="AP234" s="611"/>
      <c r="AQ234" s="611">
        <v>75</v>
      </c>
      <c r="AR234" s="1083" t="str">
        <f>CONCATENATE('VERİ GİRİŞİ'!J117,"-",'VERİ GİRİŞİ'!K117)</f>
        <v>-</v>
      </c>
      <c r="AS234" s="1084" t="str">
        <f>IF('VERİ GİRİŞİ'!M117=1,'Piyasa Fiyat Ar.Tut.'!M84,"")</f>
        <v/>
      </c>
      <c r="AT234" s="1084">
        <f>SUM('VERİ GİRİŞİ'!N117+100)*('Piyasa Fiyat Ar.Tut.'!M84/100)</f>
        <v>0</v>
      </c>
      <c r="AU234" s="1084" t="str">
        <f>IF('VERİ GİRİŞİ'!M117=1,'TAŞINIR İŞ. F.'!AT234,"")</f>
        <v/>
      </c>
      <c r="AV234" s="1084" t="str">
        <f>IF('VERİ GİRİŞİ'!M117=1,'VERİ GİRİŞİ'!J117,"")</f>
        <v/>
      </c>
      <c r="AW234" s="1084" t="str">
        <f>IF('VERİ GİRİŞİ'!M117=1,AV234*AU234,"")</f>
        <v/>
      </c>
      <c r="AX234" s="1084" t="str">
        <f t="shared" si="5"/>
        <v/>
      </c>
      <c r="AY234" s="1084">
        <f>SUM('Piyasa Fiyat Ar.Tut.'!O84/100*'VERİ GİRİŞİ'!N117)</f>
        <v>0</v>
      </c>
      <c r="AZ234" s="1084">
        <f>SUM('Piyasa Fiyat Ar.Tut.'!O84/100*'VERİ GİRİŞİ'!P117)</f>
        <v>0</v>
      </c>
      <c r="BA234" s="1084">
        <f>SUM(AY234*'VERİ GİRİŞİ'!O117)</f>
        <v>0</v>
      </c>
      <c r="BB234" s="611"/>
      <c r="BC234" s="611"/>
      <c r="BD234" s="1049"/>
      <c r="BE234" s="1049"/>
      <c r="IV234" s="1109"/>
    </row>
    <row r="235" spans="28:256" ht="25.5" customHeight="1">
      <c r="AB235" s="1082">
        <f>IF('VERİ GİRİŞİ'!M118=1,'VERİ GİRİŞİ'!A118,0)</f>
        <v>0</v>
      </c>
      <c r="AC235" s="1073">
        <f>IF('VERİ GİRİŞİ'!M118=1,'VERİ GİRİŞİ'!B118,0)</f>
        <v>0</v>
      </c>
      <c r="AD235" s="2065">
        <f>IF('VERİ GİRİŞİ'!M118=1,'VERİ GİRİŞİ'!F118,0)</f>
        <v>0</v>
      </c>
      <c r="AE235" s="2065"/>
      <c r="AF235" s="1082">
        <f>IF('VERİ GİRİŞİ'!M118=1,'TAŞINIR İŞ. F.'!AR235,0)</f>
        <v>0</v>
      </c>
      <c r="AG235" s="2066">
        <f>IF('VERİ GİRİŞİ'!M118=1,AU235,0)</f>
        <v>0</v>
      </c>
      <c r="AH235" s="2066"/>
      <c r="AI235" s="2066"/>
      <c r="AJ235" s="1074" t="str">
        <f t="shared" si="4"/>
        <v/>
      </c>
      <c r="AK235" s="1081"/>
      <c r="AL235" s="1081"/>
      <c r="AM235" s="1081"/>
      <c r="AN235" s="1081"/>
      <c r="AO235" s="611"/>
      <c r="AP235" s="611"/>
      <c r="AQ235" s="611">
        <v>76</v>
      </c>
      <c r="AR235" s="1083" t="str">
        <f>CONCATENATE('VERİ GİRİŞİ'!J118,"-",'VERİ GİRİŞİ'!K118)</f>
        <v>-</v>
      </c>
      <c r="AS235" s="1084" t="str">
        <f>IF('VERİ GİRİŞİ'!M118=1,'Piyasa Fiyat Ar.Tut.'!M85,"")</f>
        <v/>
      </c>
      <c r="AT235" s="1084">
        <f>SUM('VERİ GİRİŞİ'!N118+100)*('Piyasa Fiyat Ar.Tut.'!M85/100)</f>
        <v>0</v>
      </c>
      <c r="AU235" s="1084" t="str">
        <f>IF('VERİ GİRİŞİ'!M118=1,'TAŞINIR İŞ. F.'!AT235,"")</f>
        <v/>
      </c>
      <c r="AV235" s="1084" t="str">
        <f>IF('VERİ GİRİŞİ'!M118=1,'VERİ GİRİŞİ'!J118,"")</f>
        <v/>
      </c>
      <c r="AW235" s="1084" t="str">
        <f>IF('VERİ GİRİŞİ'!M118=1,AV235*AU235,"")</f>
        <v/>
      </c>
      <c r="AX235" s="1084" t="str">
        <f t="shared" si="5"/>
        <v/>
      </c>
      <c r="AY235" s="1084">
        <f>SUM('Piyasa Fiyat Ar.Tut.'!O85/100*'VERİ GİRİŞİ'!N118)</f>
        <v>0</v>
      </c>
      <c r="AZ235" s="1084">
        <f>SUM('Piyasa Fiyat Ar.Tut.'!O85/100*'VERİ GİRİŞİ'!P118)</f>
        <v>0</v>
      </c>
      <c r="BA235" s="1084">
        <f>SUM(AY235*'VERİ GİRİŞİ'!O118)</f>
        <v>0</v>
      </c>
      <c r="BB235" s="611"/>
      <c r="BC235" s="611"/>
      <c r="BD235" s="1049"/>
      <c r="BE235" s="1049"/>
      <c r="IV235" s="1109"/>
    </row>
    <row r="236" spans="28:256" ht="25.5" customHeight="1">
      <c r="AB236" s="1082">
        <f>IF('VERİ GİRİŞİ'!M119=1,'VERİ GİRİŞİ'!A119,0)</f>
        <v>0</v>
      </c>
      <c r="AC236" s="1073">
        <f>IF('VERİ GİRİŞİ'!M119=1,'VERİ GİRİŞİ'!B119,0)</f>
        <v>0</v>
      </c>
      <c r="AD236" s="2065">
        <f>IF('VERİ GİRİŞİ'!M119=1,'VERİ GİRİŞİ'!F119,0)</f>
        <v>0</v>
      </c>
      <c r="AE236" s="2065"/>
      <c r="AF236" s="1082">
        <f>IF('VERİ GİRİŞİ'!M119=1,'TAŞINIR İŞ. F.'!AR236,0)</f>
        <v>0</v>
      </c>
      <c r="AG236" s="2066">
        <f>IF('VERİ GİRİŞİ'!M119=1,AU236,0)</f>
        <v>0</v>
      </c>
      <c r="AH236" s="2066"/>
      <c r="AI236" s="2066"/>
      <c r="AJ236" s="1074" t="str">
        <f t="shared" si="4"/>
        <v/>
      </c>
      <c r="AK236" s="1081"/>
      <c r="AL236" s="1081"/>
      <c r="AM236" s="1081"/>
      <c r="AN236" s="1081"/>
      <c r="AO236" s="611"/>
      <c r="AP236" s="611"/>
      <c r="AQ236" s="611">
        <v>77</v>
      </c>
      <c r="AR236" s="1083" t="str">
        <f>CONCATENATE('VERİ GİRİŞİ'!J119,"-",'VERİ GİRİŞİ'!K119)</f>
        <v>-</v>
      </c>
      <c r="AS236" s="1084" t="str">
        <f>IF('VERİ GİRİŞİ'!M119=1,'Piyasa Fiyat Ar.Tut.'!M86,"")</f>
        <v/>
      </c>
      <c r="AT236" s="1084">
        <f>SUM('VERİ GİRİŞİ'!N119+100)*('Piyasa Fiyat Ar.Tut.'!M86/100)</f>
        <v>0</v>
      </c>
      <c r="AU236" s="1084" t="str">
        <f>IF('VERİ GİRİŞİ'!M119=1,'TAŞINIR İŞ. F.'!AT236,"")</f>
        <v/>
      </c>
      <c r="AV236" s="1084" t="str">
        <f>IF('VERİ GİRİŞİ'!M119=1,'VERİ GİRİŞİ'!J119,"")</f>
        <v/>
      </c>
      <c r="AW236" s="1084" t="str">
        <f>IF('VERİ GİRİŞİ'!M119=1,AV236*AU236,"")</f>
        <v/>
      </c>
      <c r="AX236" s="1084" t="str">
        <f t="shared" si="5"/>
        <v/>
      </c>
      <c r="AY236" s="1084">
        <f>SUM('Piyasa Fiyat Ar.Tut.'!O86/100*'VERİ GİRİŞİ'!N119)</f>
        <v>0</v>
      </c>
      <c r="AZ236" s="1084">
        <f>SUM('Piyasa Fiyat Ar.Tut.'!O86/100*'VERİ GİRİŞİ'!P119)</f>
        <v>0</v>
      </c>
      <c r="BA236" s="1084">
        <f>SUM(AY236*'VERİ GİRİŞİ'!O119)</f>
        <v>0</v>
      </c>
      <c r="BB236" s="611"/>
      <c r="BC236" s="611"/>
      <c r="BD236" s="1049"/>
      <c r="BE236" s="1049"/>
      <c r="IV236" s="1109"/>
    </row>
    <row r="237" spans="28:256" ht="25.5" customHeight="1">
      <c r="AB237" s="1082">
        <f>IF('VERİ GİRİŞİ'!M120=1,'VERİ GİRİŞİ'!A120,0)</f>
        <v>0</v>
      </c>
      <c r="AC237" s="1073">
        <f>IF('VERİ GİRİŞİ'!M120=1,'VERİ GİRİŞİ'!B120,0)</f>
        <v>0</v>
      </c>
      <c r="AD237" s="2065">
        <f>IF('VERİ GİRİŞİ'!M120=1,'VERİ GİRİŞİ'!F120,0)</f>
        <v>0</v>
      </c>
      <c r="AE237" s="2065"/>
      <c r="AF237" s="1082">
        <f>IF('VERİ GİRİŞİ'!M120=1,'TAŞINIR İŞ. F.'!AR237,0)</f>
        <v>0</v>
      </c>
      <c r="AG237" s="2066">
        <f>IF('VERİ GİRİŞİ'!M120=1,AU237,0)</f>
        <v>0</v>
      </c>
      <c r="AH237" s="2066"/>
      <c r="AI237" s="2066"/>
      <c r="AJ237" s="1074" t="str">
        <f t="shared" si="4"/>
        <v/>
      </c>
      <c r="AK237" s="1081"/>
      <c r="AL237" s="1081"/>
      <c r="AM237" s="1081"/>
      <c r="AN237" s="1081"/>
      <c r="AO237" s="611"/>
      <c r="AP237" s="611"/>
      <c r="AQ237" s="611">
        <v>78</v>
      </c>
      <c r="AR237" s="1083" t="str">
        <f>CONCATENATE('VERİ GİRİŞİ'!J120,"-",'VERİ GİRİŞİ'!K120)</f>
        <v>-</v>
      </c>
      <c r="AS237" s="1084" t="str">
        <f>IF('VERİ GİRİŞİ'!M120=1,'Piyasa Fiyat Ar.Tut.'!M87,"")</f>
        <v/>
      </c>
      <c r="AT237" s="1084">
        <f>SUM('VERİ GİRİŞİ'!N120+100)*('Piyasa Fiyat Ar.Tut.'!M87/100)</f>
        <v>0</v>
      </c>
      <c r="AU237" s="1084" t="str">
        <f>IF('VERİ GİRİŞİ'!M120=1,'TAŞINIR İŞ. F.'!AT237,"")</f>
        <v/>
      </c>
      <c r="AV237" s="1084" t="str">
        <f>IF('VERİ GİRİŞİ'!M120=1,'VERİ GİRİŞİ'!J120,"")</f>
        <v/>
      </c>
      <c r="AW237" s="1084" t="str">
        <f>IF('VERİ GİRİŞİ'!M120=1,AV237*AU237,"")</f>
        <v/>
      </c>
      <c r="AX237" s="1084" t="str">
        <f t="shared" si="5"/>
        <v/>
      </c>
      <c r="AY237" s="1084">
        <f>SUM('Piyasa Fiyat Ar.Tut.'!O87/100*'VERİ GİRİŞİ'!N120)</f>
        <v>0</v>
      </c>
      <c r="AZ237" s="1084">
        <f>SUM('Piyasa Fiyat Ar.Tut.'!O87/100*'VERİ GİRİŞİ'!P120)</f>
        <v>0</v>
      </c>
      <c r="BA237" s="1084">
        <f>SUM(AY237*'VERİ GİRİŞİ'!O120)</f>
        <v>0</v>
      </c>
      <c r="BB237" s="611"/>
      <c r="BC237" s="611"/>
      <c r="BD237" s="1049"/>
      <c r="BE237" s="1049"/>
      <c r="IV237" s="1109"/>
    </row>
    <row r="238" spans="28:256" ht="25.5" customHeight="1">
      <c r="AB238" s="1082">
        <f>IF('VERİ GİRİŞİ'!M121=1,'VERİ GİRİŞİ'!A121,0)</f>
        <v>0</v>
      </c>
      <c r="AC238" s="1073">
        <f>IF('VERİ GİRİŞİ'!M121=1,'VERİ GİRİŞİ'!B121,0)</f>
        <v>0</v>
      </c>
      <c r="AD238" s="2065">
        <f>IF('VERİ GİRİŞİ'!M121=1,'VERİ GİRİŞİ'!F121,0)</f>
        <v>0</v>
      </c>
      <c r="AE238" s="2065"/>
      <c r="AF238" s="1082">
        <f>IF('VERİ GİRİŞİ'!M121=1,'TAŞINIR İŞ. F.'!AR238,0)</f>
        <v>0</v>
      </c>
      <c r="AG238" s="2066">
        <f>IF('VERİ GİRİŞİ'!M121=1,AU238,0)</f>
        <v>0</v>
      </c>
      <c r="AH238" s="2066"/>
      <c r="AI238" s="2066"/>
      <c r="AJ238" s="1074" t="str">
        <f t="shared" si="4"/>
        <v/>
      </c>
      <c r="AK238" s="1081"/>
      <c r="AL238" s="1081"/>
      <c r="AM238" s="1081"/>
      <c r="AN238" s="1081"/>
      <c r="AO238" s="611"/>
      <c r="AP238" s="611"/>
      <c r="AQ238" s="611">
        <v>79</v>
      </c>
      <c r="AR238" s="1083" t="str">
        <f>CONCATENATE('VERİ GİRİŞİ'!J121,"-",'VERİ GİRİŞİ'!K121)</f>
        <v>-</v>
      </c>
      <c r="AS238" s="1084" t="str">
        <f>IF('VERİ GİRİŞİ'!M121=1,'Piyasa Fiyat Ar.Tut.'!M88,"")</f>
        <v/>
      </c>
      <c r="AT238" s="1084">
        <f>SUM('VERİ GİRİŞİ'!N121+100)*('Piyasa Fiyat Ar.Tut.'!M88/100)</f>
        <v>0</v>
      </c>
      <c r="AU238" s="1084" t="str">
        <f>IF('VERİ GİRİŞİ'!M121=1,'TAŞINIR İŞ. F.'!AT238,"")</f>
        <v/>
      </c>
      <c r="AV238" s="1084" t="str">
        <f>IF('VERİ GİRİŞİ'!M121=1,'VERİ GİRİŞİ'!J121,"")</f>
        <v/>
      </c>
      <c r="AW238" s="1084" t="str">
        <f>IF('VERİ GİRİŞİ'!M121=1,AV238*AU238,"")</f>
        <v/>
      </c>
      <c r="AX238" s="1084" t="str">
        <f t="shared" si="5"/>
        <v/>
      </c>
      <c r="AY238" s="1084">
        <f>SUM('Piyasa Fiyat Ar.Tut.'!O88/100*'VERİ GİRİŞİ'!N121)</f>
        <v>0</v>
      </c>
      <c r="AZ238" s="1084">
        <f>SUM('Piyasa Fiyat Ar.Tut.'!O88/100*'VERİ GİRİŞİ'!P121)</f>
        <v>0</v>
      </c>
      <c r="BA238" s="1084">
        <f>SUM(AY238*'VERİ GİRİŞİ'!O121)</f>
        <v>0</v>
      </c>
      <c r="BB238" s="611"/>
      <c r="BC238" s="611"/>
      <c r="BD238" s="1049"/>
      <c r="BE238" s="1049"/>
      <c r="IV238" s="1109"/>
    </row>
    <row r="239" spans="28:256" ht="25.5" customHeight="1">
      <c r="AB239" s="1082">
        <f>IF('VERİ GİRİŞİ'!M122=1,'VERİ GİRİŞİ'!A122,0)</f>
        <v>0</v>
      </c>
      <c r="AC239" s="1073">
        <f>IF('VERİ GİRİŞİ'!M122=1,'VERİ GİRİŞİ'!B122,0)</f>
        <v>0</v>
      </c>
      <c r="AD239" s="2065">
        <f>IF('VERİ GİRİŞİ'!M122=1,'VERİ GİRİŞİ'!F122,0)</f>
        <v>0</v>
      </c>
      <c r="AE239" s="2065"/>
      <c r="AF239" s="1082">
        <f>IF('VERİ GİRİŞİ'!M122=1,'TAŞINIR İŞ. F.'!AR239,0)</f>
        <v>0</v>
      </c>
      <c r="AG239" s="2066">
        <f>IF('VERİ GİRİŞİ'!M122=1,AU239,0)</f>
        <v>0</v>
      </c>
      <c r="AH239" s="2066"/>
      <c r="AI239" s="2066"/>
      <c r="AJ239" s="1074" t="str">
        <f t="shared" si="4"/>
        <v/>
      </c>
      <c r="AK239" s="1081"/>
      <c r="AL239" s="1081"/>
      <c r="AM239" s="1081"/>
      <c r="AN239" s="1081"/>
      <c r="AO239" s="611"/>
      <c r="AP239" s="611"/>
      <c r="AQ239" s="611">
        <v>80</v>
      </c>
      <c r="AR239" s="1083" t="str">
        <f>CONCATENATE('VERİ GİRİŞİ'!J122,"-",'VERİ GİRİŞİ'!K122)</f>
        <v>-</v>
      </c>
      <c r="AS239" s="1084" t="str">
        <f>IF('VERİ GİRİŞİ'!M122=1,'Piyasa Fiyat Ar.Tut.'!M89,"")</f>
        <v/>
      </c>
      <c r="AT239" s="1084">
        <f>SUM('VERİ GİRİŞİ'!N122+100)*('Piyasa Fiyat Ar.Tut.'!M89/100)</f>
        <v>0</v>
      </c>
      <c r="AU239" s="1084" t="str">
        <f>IF('VERİ GİRİŞİ'!M122=1,'TAŞINIR İŞ. F.'!AT239,"")</f>
        <v/>
      </c>
      <c r="AV239" s="1084" t="str">
        <f>IF('VERİ GİRİŞİ'!M122=1,'VERİ GİRİŞİ'!J122,"")</f>
        <v/>
      </c>
      <c r="AW239" s="1084" t="str">
        <f>IF('VERİ GİRİŞİ'!M122=1,AV239*AU239,"")</f>
        <v/>
      </c>
      <c r="AX239" s="1084" t="str">
        <f t="shared" si="5"/>
        <v/>
      </c>
      <c r="AY239" s="1084">
        <f>SUM('Piyasa Fiyat Ar.Tut.'!O89/100*'VERİ GİRİŞİ'!N122)</f>
        <v>0</v>
      </c>
      <c r="AZ239" s="1084">
        <f>SUM('Piyasa Fiyat Ar.Tut.'!O89/100*'VERİ GİRİŞİ'!P122)</f>
        <v>0</v>
      </c>
      <c r="BA239" s="1084">
        <f>SUM(AY239*'VERİ GİRİŞİ'!O122)</f>
        <v>0</v>
      </c>
      <c r="BB239" s="611"/>
      <c r="BC239" s="611"/>
      <c r="BD239" s="1049"/>
      <c r="BE239" s="1049"/>
      <c r="IV239" s="1109"/>
    </row>
    <row r="240" spans="28:256" ht="25.5" customHeight="1">
      <c r="AB240" s="1082">
        <f>IF('VERİ GİRİŞİ'!M123=1,'VERİ GİRİŞİ'!A123,0)</f>
        <v>0</v>
      </c>
      <c r="AC240" s="1073">
        <f>IF('VERİ GİRİŞİ'!M123=1,'VERİ GİRİŞİ'!B123,0)</f>
        <v>0</v>
      </c>
      <c r="AD240" s="2065">
        <f>IF('VERİ GİRİŞİ'!M123=1,'VERİ GİRİŞİ'!F123,0)</f>
        <v>0</v>
      </c>
      <c r="AE240" s="2065"/>
      <c r="AF240" s="1082">
        <f>IF('VERİ GİRİŞİ'!M123=1,'TAŞINIR İŞ. F.'!AR240,0)</f>
        <v>0</v>
      </c>
      <c r="AG240" s="2066">
        <f>IF('VERİ GİRİŞİ'!M123=1,AU240,0)</f>
        <v>0</v>
      </c>
      <c r="AH240" s="2066"/>
      <c r="AI240" s="2066"/>
      <c r="AJ240" s="1074" t="str">
        <f t="shared" si="4"/>
        <v/>
      </c>
      <c r="AK240" s="1081"/>
      <c r="AL240" s="1081"/>
      <c r="AM240" s="1081"/>
      <c r="AN240" s="1081"/>
      <c r="AO240" s="611"/>
      <c r="AP240" s="611"/>
      <c r="AQ240" s="611">
        <v>81</v>
      </c>
      <c r="AR240" s="1083" t="str">
        <f>CONCATENATE('VERİ GİRİŞİ'!J123,"-",'VERİ GİRİŞİ'!K123)</f>
        <v>-</v>
      </c>
      <c r="AS240" s="1084" t="str">
        <f>IF('VERİ GİRİŞİ'!M123=1,'Piyasa Fiyat Ar.Tut.'!M90,"")</f>
        <v/>
      </c>
      <c r="AT240" s="1084">
        <f>SUM('VERİ GİRİŞİ'!N123+100)*('Piyasa Fiyat Ar.Tut.'!M90/100)</f>
        <v>0</v>
      </c>
      <c r="AU240" s="1084" t="str">
        <f>IF('VERİ GİRİŞİ'!M123=1,'TAŞINIR İŞ. F.'!AT240,"")</f>
        <v/>
      </c>
      <c r="AV240" s="1084" t="str">
        <f>IF('VERİ GİRİŞİ'!M123=1,'VERİ GİRİŞİ'!J123,"")</f>
        <v/>
      </c>
      <c r="AW240" s="1084" t="str">
        <f>IF('VERİ GİRİŞİ'!M123=1,AV240*AU240,"")</f>
        <v/>
      </c>
      <c r="AX240" s="1084" t="str">
        <f t="shared" si="5"/>
        <v/>
      </c>
      <c r="AY240" s="1084">
        <f>SUM('Piyasa Fiyat Ar.Tut.'!O90/100*'VERİ GİRİŞİ'!N123)</f>
        <v>0</v>
      </c>
      <c r="AZ240" s="1084">
        <f>SUM('Piyasa Fiyat Ar.Tut.'!O90/100*'VERİ GİRİŞİ'!P123)</f>
        <v>0</v>
      </c>
      <c r="BA240" s="1084">
        <f>SUM(AY240*'VERİ GİRİŞİ'!O123)</f>
        <v>0</v>
      </c>
      <c r="BB240" s="611"/>
      <c r="BC240" s="611"/>
      <c r="BD240" s="1049"/>
      <c r="BE240" s="1049"/>
      <c r="IV240" s="1109"/>
    </row>
    <row r="241" spans="28:256" ht="25.5" customHeight="1">
      <c r="AB241" s="1082">
        <f>IF('VERİ GİRİŞİ'!M124=1,'VERİ GİRİŞİ'!A124,0)</f>
        <v>0</v>
      </c>
      <c r="AC241" s="1073">
        <f>IF('VERİ GİRİŞİ'!M124=1,'VERİ GİRİŞİ'!B124,0)</f>
        <v>0</v>
      </c>
      <c r="AD241" s="2065">
        <f>IF('VERİ GİRİŞİ'!M124=1,'VERİ GİRİŞİ'!F124,0)</f>
        <v>0</v>
      </c>
      <c r="AE241" s="2065"/>
      <c r="AF241" s="1082">
        <f>IF('VERİ GİRİŞİ'!M124=1,'TAŞINIR İŞ. F.'!AR241,0)</f>
        <v>0</v>
      </c>
      <c r="AG241" s="2066">
        <f>IF('VERİ GİRİŞİ'!M124=1,AU241,0)</f>
        <v>0</v>
      </c>
      <c r="AH241" s="2066"/>
      <c r="AI241" s="2066"/>
      <c r="AJ241" s="1074" t="str">
        <f t="shared" si="4"/>
        <v/>
      </c>
      <c r="AK241" s="1081"/>
      <c r="AL241" s="1081"/>
      <c r="AM241" s="1081"/>
      <c r="AN241" s="1081"/>
      <c r="AO241" s="611"/>
      <c r="AP241" s="611"/>
      <c r="AQ241" s="611">
        <v>82</v>
      </c>
      <c r="AR241" s="1083" t="str">
        <f>CONCATENATE('VERİ GİRİŞİ'!J124,"-",'VERİ GİRİŞİ'!K124)</f>
        <v>-</v>
      </c>
      <c r="AS241" s="1084" t="str">
        <f>IF('VERİ GİRİŞİ'!M124=1,'Piyasa Fiyat Ar.Tut.'!M91,"")</f>
        <v/>
      </c>
      <c r="AT241" s="1084">
        <f>SUM('VERİ GİRİŞİ'!N124+100)*('Piyasa Fiyat Ar.Tut.'!M91/100)</f>
        <v>0</v>
      </c>
      <c r="AU241" s="1084" t="str">
        <f>IF('VERİ GİRİŞİ'!M124=1,'TAŞINIR İŞ. F.'!AT241,"")</f>
        <v/>
      </c>
      <c r="AV241" s="1084" t="str">
        <f>IF('VERİ GİRİŞİ'!M124=1,'VERİ GİRİŞİ'!J124,"")</f>
        <v/>
      </c>
      <c r="AW241" s="1084" t="str">
        <f>IF('VERİ GİRİŞİ'!M124=1,AV241*AU241,"")</f>
        <v/>
      </c>
      <c r="AX241" s="1084" t="str">
        <f t="shared" si="5"/>
        <v/>
      </c>
      <c r="AY241" s="1084">
        <f>SUM('Piyasa Fiyat Ar.Tut.'!O91/100*'VERİ GİRİŞİ'!N124)</f>
        <v>0</v>
      </c>
      <c r="AZ241" s="1084">
        <f>SUM('Piyasa Fiyat Ar.Tut.'!O91/100*'VERİ GİRİŞİ'!P124)</f>
        <v>0</v>
      </c>
      <c r="BA241" s="1084">
        <f>SUM(AY241*'VERİ GİRİŞİ'!O124)</f>
        <v>0</v>
      </c>
      <c r="BB241" s="611"/>
      <c r="BC241" s="611"/>
      <c r="BD241" s="1049"/>
      <c r="BE241" s="1049"/>
      <c r="IV241" s="1109"/>
    </row>
    <row r="242" spans="28:256" ht="25.5" customHeight="1">
      <c r="AB242" s="1082">
        <f>IF('VERİ GİRİŞİ'!M125=1,'VERİ GİRİŞİ'!A125,0)</f>
        <v>0</v>
      </c>
      <c r="AC242" s="1073">
        <f>IF('VERİ GİRİŞİ'!M125=1,'VERİ GİRİŞİ'!B125,0)</f>
        <v>0</v>
      </c>
      <c r="AD242" s="2065">
        <f>IF('VERİ GİRİŞİ'!M125=1,'VERİ GİRİŞİ'!F125,0)</f>
        <v>0</v>
      </c>
      <c r="AE242" s="2065"/>
      <c r="AF242" s="1082">
        <f>IF('VERİ GİRİŞİ'!M125=1,'TAŞINIR İŞ. F.'!AR242,0)</f>
        <v>0</v>
      </c>
      <c r="AG242" s="2066">
        <f>IF('VERİ GİRİŞİ'!M125=1,AU242,0)</f>
        <v>0</v>
      </c>
      <c r="AH242" s="2066"/>
      <c r="AI242" s="2066"/>
      <c r="AJ242" s="1074" t="str">
        <f t="shared" si="4"/>
        <v/>
      </c>
      <c r="AK242" s="1081"/>
      <c r="AL242" s="1081"/>
      <c r="AM242" s="1081"/>
      <c r="AN242" s="1081"/>
      <c r="AO242" s="611"/>
      <c r="AP242" s="611"/>
      <c r="AQ242" s="611">
        <v>83</v>
      </c>
      <c r="AR242" s="1083" t="str">
        <f>CONCATENATE('VERİ GİRİŞİ'!J125,"-",'VERİ GİRİŞİ'!K125)</f>
        <v>-</v>
      </c>
      <c r="AS242" s="1084" t="str">
        <f>IF('VERİ GİRİŞİ'!M125=1,'Piyasa Fiyat Ar.Tut.'!M92,"")</f>
        <v/>
      </c>
      <c r="AT242" s="1084">
        <f>SUM('VERİ GİRİŞİ'!N125+100)*('Piyasa Fiyat Ar.Tut.'!M92/100)</f>
        <v>0</v>
      </c>
      <c r="AU242" s="1084" t="str">
        <f>IF('VERİ GİRİŞİ'!M125=1,'TAŞINIR İŞ. F.'!AT242,"")</f>
        <v/>
      </c>
      <c r="AV242" s="1084" t="str">
        <f>IF('VERİ GİRİŞİ'!M125=1,'VERİ GİRİŞİ'!J125,"")</f>
        <v/>
      </c>
      <c r="AW242" s="1084" t="str">
        <f>IF('VERİ GİRİŞİ'!M125=1,AV242*AU242,"")</f>
        <v/>
      </c>
      <c r="AX242" s="1084" t="str">
        <f t="shared" si="5"/>
        <v/>
      </c>
      <c r="AY242" s="1084">
        <f>SUM('Piyasa Fiyat Ar.Tut.'!O92/100*'VERİ GİRİŞİ'!N125)</f>
        <v>0</v>
      </c>
      <c r="AZ242" s="1084">
        <f>SUM('Piyasa Fiyat Ar.Tut.'!O92/100*'VERİ GİRİŞİ'!P125)</f>
        <v>0</v>
      </c>
      <c r="BA242" s="1084">
        <f>SUM(AY242*'VERİ GİRİŞİ'!O125)</f>
        <v>0</v>
      </c>
      <c r="BB242" s="611"/>
      <c r="BC242" s="611"/>
      <c r="BD242" s="1049"/>
      <c r="BE242" s="1049"/>
      <c r="IV242" s="1109"/>
    </row>
    <row r="243" spans="28:256" ht="25.5" customHeight="1">
      <c r="AB243" s="1082">
        <f>IF('VERİ GİRİŞİ'!M126=1,'VERİ GİRİŞİ'!A126,0)</f>
        <v>0</v>
      </c>
      <c r="AC243" s="1073">
        <f>IF('VERİ GİRİŞİ'!M126=1,'VERİ GİRİŞİ'!B126,0)</f>
        <v>0</v>
      </c>
      <c r="AD243" s="2065">
        <f>IF('VERİ GİRİŞİ'!M126=1,'VERİ GİRİŞİ'!F126,0)</f>
        <v>0</v>
      </c>
      <c r="AE243" s="2065"/>
      <c r="AF243" s="1082">
        <f>IF('VERİ GİRİŞİ'!M126=1,'TAŞINIR İŞ. F.'!AR243,0)</f>
        <v>0</v>
      </c>
      <c r="AG243" s="2066">
        <f>IF('VERİ GİRİŞİ'!M126=1,AU243,0)</f>
        <v>0</v>
      </c>
      <c r="AH243" s="2066"/>
      <c r="AI243" s="2066"/>
      <c r="AJ243" s="1074" t="str">
        <f t="shared" si="4"/>
        <v/>
      </c>
      <c r="AK243" s="1081"/>
      <c r="AL243" s="1081"/>
      <c r="AM243" s="1081"/>
      <c r="AN243" s="1081"/>
      <c r="AO243" s="611"/>
      <c r="AP243" s="611"/>
      <c r="AQ243" s="611">
        <v>84</v>
      </c>
      <c r="AR243" s="1083" t="str">
        <f>CONCATENATE('VERİ GİRİŞİ'!J126,"-",'VERİ GİRİŞİ'!K126)</f>
        <v>-</v>
      </c>
      <c r="AS243" s="1084" t="str">
        <f>IF('VERİ GİRİŞİ'!M126=1,'Piyasa Fiyat Ar.Tut.'!M93,"")</f>
        <v/>
      </c>
      <c r="AT243" s="1084">
        <f>SUM('VERİ GİRİŞİ'!N126+100)*('Piyasa Fiyat Ar.Tut.'!M93/100)</f>
        <v>0</v>
      </c>
      <c r="AU243" s="1084" t="str">
        <f>IF('VERİ GİRİŞİ'!M126=1,'TAŞINIR İŞ. F.'!AT243,"")</f>
        <v/>
      </c>
      <c r="AV243" s="1084" t="str">
        <f>IF('VERİ GİRİŞİ'!M126=1,'VERİ GİRİŞİ'!J126,"")</f>
        <v/>
      </c>
      <c r="AW243" s="1084" t="str">
        <f>IF('VERİ GİRİŞİ'!M126=1,AV243*AU243,"")</f>
        <v/>
      </c>
      <c r="AX243" s="1084" t="str">
        <f t="shared" si="5"/>
        <v/>
      </c>
      <c r="AY243" s="1084">
        <f>SUM('Piyasa Fiyat Ar.Tut.'!O93/100*'VERİ GİRİŞİ'!N126)</f>
        <v>0</v>
      </c>
      <c r="AZ243" s="1084">
        <f>SUM('Piyasa Fiyat Ar.Tut.'!O93/100*'VERİ GİRİŞİ'!P126)</f>
        <v>0</v>
      </c>
      <c r="BA243" s="1084">
        <f>SUM(AY243*'VERİ GİRİŞİ'!O126)</f>
        <v>0</v>
      </c>
      <c r="BB243" s="611"/>
      <c r="BC243" s="611"/>
      <c r="BD243" s="1049"/>
      <c r="BE243" s="1049"/>
      <c r="IV243" s="1109"/>
    </row>
    <row r="244" spans="28:256" ht="25.5" customHeight="1">
      <c r="AB244" s="1082">
        <f>IF('VERİ GİRİŞİ'!M127=1,'VERİ GİRİŞİ'!A127,0)</f>
        <v>0</v>
      </c>
      <c r="AC244" s="1073">
        <f>IF('VERİ GİRİŞİ'!M127=1,'VERİ GİRİŞİ'!B127,0)</f>
        <v>0</v>
      </c>
      <c r="AD244" s="2065">
        <f>IF('VERİ GİRİŞİ'!M127=1,'VERİ GİRİŞİ'!F127,0)</f>
        <v>0</v>
      </c>
      <c r="AE244" s="2065"/>
      <c r="AF244" s="1082">
        <f>IF('VERİ GİRİŞİ'!M127=1,'TAŞINIR İŞ. F.'!AR244,0)</f>
        <v>0</v>
      </c>
      <c r="AG244" s="2066">
        <f>IF('VERİ GİRİŞİ'!M127=1,AU244,0)</f>
        <v>0</v>
      </c>
      <c r="AH244" s="2066"/>
      <c r="AI244" s="2066"/>
      <c r="AJ244" s="1074" t="str">
        <f t="shared" si="4"/>
        <v/>
      </c>
      <c r="AK244" s="1081"/>
      <c r="AL244" s="1081"/>
      <c r="AM244" s="1081"/>
      <c r="AN244" s="1081"/>
      <c r="AO244" s="611"/>
      <c r="AP244" s="611"/>
      <c r="AQ244" s="611">
        <v>85</v>
      </c>
      <c r="AR244" s="1083" t="str">
        <f>CONCATENATE('VERİ GİRİŞİ'!J127,"-",'VERİ GİRİŞİ'!K127)</f>
        <v>-</v>
      </c>
      <c r="AS244" s="1084" t="str">
        <f>IF('VERİ GİRİŞİ'!M127=1,'Piyasa Fiyat Ar.Tut.'!M94,"")</f>
        <v/>
      </c>
      <c r="AT244" s="1084">
        <f>SUM('VERİ GİRİŞİ'!N127+100)*('Piyasa Fiyat Ar.Tut.'!M94/100)</f>
        <v>0</v>
      </c>
      <c r="AU244" s="1084" t="str">
        <f>IF('VERİ GİRİŞİ'!M127=1,'TAŞINIR İŞ. F.'!AT244,"")</f>
        <v/>
      </c>
      <c r="AV244" s="1084" t="str">
        <f>IF('VERİ GİRİŞİ'!M127=1,'VERİ GİRİŞİ'!J127,"")</f>
        <v/>
      </c>
      <c r="AW244" s="1084" t="str">
        <f>IF('VERİ GİRİŞİ'!M127=1,AV244*AU244,"")</f>
        <v/>
      </c>
      <c r="AX244" s="1084" t="str">
        <f t="shared" si="5"/>
        <v/>
      </c>
      <c r="AY244" s="1084">
        <f>SUM('Piyasa Fiyat Ar.Tut.'!O94/100*'VERİ GİRİŞİ'!N127)</f>
        <v>0</v>
      </c>
      <c r="AZ244" s="1084">
        <f>SUM('Piyasa Fiyat Ar.Tut.'!O94/100*'VERİ GİRİŞİ'!P127)</f>
        <v>0</v>
      </c>
      <c r="BA244" s="1084">
        <f>SUM(AY244*'VERİ GİRİŞİ'!O127)</f>
        <v>0</v>
      </c>
      <c r="BB244" s="611"/>
      <c r="BC244" s="611"/>
      <c r="BD244" s="1049"/>
      <c r="BE244" s="1049"/>
      <c r="IV244" s="1109"/>
    </row>
    <row r="245" spans="28:256" ht="25.5" customHeight="1">
      <c r="AB245" s="1082">
        <f>IF('VERİ GİRİŞİ'!M128=1,'VERİ GİRİŞİ'!A128,0)</f>
        <v>0</v>
      </c>
      <c r="AC245" s="1073">
        <f>IF('VERİ GİRİŞİ'!M128=1,'VERİ GİRİŞİ'!B128,0)</f>
        <v>0</v>
      </c>
      <c r="AD245" s="2065">
        <f>IF('VERİ GİRİŞİ'!M128=1,'VERİ GİRİŞİ'!F128,0)</f>
        <v>0</v>
      </c>
      <c r="AE245" s="2065"/>
      <c r="AF245" s="1082">
        <f>IF('VERİ GİRİŞİ'!M128=1,'TAŞINIR İŞ. F.'!AR245,0)</f>
        <v>0</v>
      </c>
      <c r="AG245" s="2066">
        <f>IF('VERİ GİRİŞİ'!M128=1,AU245,0)</f>
        <v>0</v>
      </c>
      <c r="AH245" s="2066"/>
      <c r="AI245" s="2066"/>
      <c r="AJ245" s="1074" t="str">
        <f t="shared" si="4"/>
        <v/>
      </c>
      <c r="AK245" s="1081"/>
      <c r="AL245" s="1081"/>
      <c r="AM245" s="1081"/>
      <c r="AN245" s="1081"/>
      <c r="AO245" s="611"/>
      <c r="AP245" s="611"/>
      <c r="AQ245" s="611">
        <v>86</v>
      </c>
      <c r="AR245" s="1083" t="str">
        <f>CONCATENATE('VERİ GİRİŞİ'!J128,"-",'VERİ GİRİŞİ'!K128)</f>
        <v>-</v>
      </c>
      <c r="AS245" s="1084" t="str">
        <f>IF('VERİ GİRİŞİ'!M128=1,'Piyasa Fiyat Ar.Tut.'!M95,"")</f>
        <v/>
      </c>
      <c r="AT245" s="1084">
        <f>SUM('VERİ GİRİŞİ'!N128+100)*('Piyasa Fiyat Ar.Tut.'!M95/100)</f>
        <v>0</v>
      </c>
      <c r="AU245" s="1084" t="str">
        <f>IF('VERİ GİRİŞİ'!M128=1,'TAŞINIR İŞ. F.'!AT245,"")</f>
        <v/>
      </c>
      <c r="AV245" s="1084" t="str">
        <f>IF('VERİ GİRİŞİ'!M128=1,'VERİ GİRİŞİ'!J128,"")</f>
        <v/>
      </c>
      <c r="AW245" s="1084" t="str">
        <f>IF('VERİ GİRİŞİ'!M128=1,AV245*AU245,"")</f>
        <v/>
      </c>
      <c r="AX245" s="1084" t="str">
        <f t="shared" si="5"/>
        <v/>
      </c>
      <c r="AY245" s="1084">
        <f>SUM('Piyasa Fiyat Ar.Tut.'!O95/100*'VERİ GİRİŞİ'!N128)</f>
        <v>0</v>
      </c>
      <c r="AZ245" s="1084">
        <f>SUM('Piyasa Fiyat Ar.Tut.'!O95/100*'VERİ GİRİŞİ'!P128)</f>
        <v>0</v>
      </c>
      <c r="BA245" s="1084">
        <f>SUM(AY245*'VERİ GİRİŞİ'!O128)</f>
        <v>0</v>
      </c>
      <c r="BB245" s="611"/>
      <c r="BC245" s="611"/>
      <c r="BD245" s="1049"/>
      <c r="BE245" s="1049"/>
      <c r="IV245" s="1109"/>
    </row>
    <row r="246" spans="28:256" ht="25.5" customHeight="1">
      <c r="AB246" s="1082">
        <f>IF('VERİ GİRİŞİ'!M129=1,'VERİ GİRİŞİ'!A129,0)</f>
        <v>0</v>
      </c>
      <c r="AC246" s="1073">
        <f>IF('VERİ GİRİŞİ'!M129=1,'VERİ GİRİŞİ'!B129,0)</f>
        <v>0</v>
      </c>
      <c r="AD246" s="2065">
        <f>IF('VERİ GİRİŞİ'!M129=1,'VERİ GİRİŞİ'!F129,0)</f>
        <v>0</v>
      </c>
      <c r="AE246" s="2065"/>
      <c r="AF246" s="1082">
        <f>IF('VERİ GİRİŞİ'!M129=1,'TAŞINIR İŞ. F.'!AR246,0)</f>
        <v>0</v>
      </c>
      <c r="AG246" s="2066">
        <f>IF('VERİ GİRİŞİ'!M129=1,AU246,0)</f>
        <v>0</v>
      </c>
      <c r="AH246" s="2066"/>
      <c r="AI246" s="2066"/>
      <c r="AJ246" s="1074" t="str">
        <f t="shared" ref="AJ246:AJ259" si="6">AX246</f>
        <v/>
      </c>
      <c r="AK246" s="1081"/>
      <c r="AL246" s="1081"/>
      <c r="AM246" s="1081"/>
      <c r="AN246" s="1081"/>
      <c r="AO246" s="611"/>
      <c r="AP246" s="611"/>
      <c r="AQ246" s="611">
        <v>87</v>
      </c>
      <c r="AR246" s="1083" t="str">
        <f>CONCATENATE('VERİ GİRİŞİ'!J129,"-",'VERİ GİRİŞİ'!K129)</f>
        <v>-</v>
      </c>
      <c r="AS246" s="1084" t="str">
        <f>IF('VERİ GİRİŞİ'!M129=1,'Piyasa Fiyat Ar.Tut.'!M96,"")</f>
        <v/>
      </c>
      <c r="AT246" s="1084">
        <f>SUM('VERİ GİRİŞİ'!N129+100)*('Piyasa Fiyat Ar.Tut.'!M96/100)</f>
        <v>0</v>
      </c>
      <c r="AU246" s="1084" t="str">
        <f>IF('VERİ GİRİŞİ'!M129=1,'TAŞINIR İŞ. F.'!AT246,"")</f>
        <v/>
      </c>
      <c r="AV246" s="1084" t="str">
        <f>IF('VERİ GİRİŞİ'!M129=1,'VERİ GİRİŞİ'!J129,"")</f>
        <v/>
      </c>
      <c r="AW246" s="1084" t="str">
        <f>IF('VERİ GİRİŞİ'!M129=1,AV246*AU246,"")</f>
        <v/>
      </c>
      <c r="AX246" s="1084" t="str">
        <f t="shared" si="5"/>
        <v/>
      </c>
      <c r="AY246" s="1084">
        <f>SUM('Piyasa Fiyat Ar.Tut.'!O96/100*'VERİ GİRİŞİ'!N129)</f>
        <v>0</v>
      </c>
      <c r="AZ246" s="1084">
        <f>SUM('Piyasa Fiyat Ar.Tut.'!O96/100*'VERİ GİRİŞİ'!P129)</f>
        <v>0</v>
      </c>
      <c r="BA246" s="1084">
        <f>SUM(AY246*'VERİ GİRİŞİ'!O129)</f>
        <v>0</v>
      </c>
      <c r="BB246" s="611"/>
      <c r="BC246" s="611"/>
      <c r="BD246" s="1049"/>
      <c r="BE246" s="1049"/>
      <c r="IV246" s="1109"/>
    </row>
    <row r="247" spans="28:256" ht="25.5" customHeight="1">
      <c r="AB247" s="1082">
        <f>IF('VERİ GİRİŞİ'!M130=1,'VERİ GİRİŞİ'!A130,0)</f>
        <v>0</v>
      </c>
      <c r="AC247" s="1073">
        <f>IF('VERİ GİRİŞİ'!M130=1,'VERİ GİRİŞİ'!B130,0)</f>
        <v>0</v>
      </c>
      <c r="AD247" s="2065">
        <f>IF('VERİ GİRİŞİ'!M130=1,'VERİ GİRİŞİ'!F130,0)</f>
        <v>0</v>
      </c>
      <c r="AE247" s="2065"/>
      <c r="AF247" s="1082">
        <f>IF('VERİ GİRİŞİ'!M130=1,'TAŞINIR İŞ. F.'!AR247,0)</f>
        <v>0</v>
      </c>
      <c r="AG247" s="2066">
        <f>IF('VERİ GİRİŞİ'!M130=1,AU247,0)</f>
        <v>0</v>
      </c>
      <c r="AH247" s="2066"/>
      <c r="AI247" s="2066"/>
      <c r="AJ247" s="1074" t="str">
        <f t="shared" si="6"/>
        <v/>
      </c>
      <c r="AK247" s="1081"/>
      <c r="AL247" s="1081"/>
      <c r="AM247" s="1081"/>
      <c r="AN247" s="1081"/>
      <c r="AO247" s="611"/>
      <c r="AP247" s="611"/>
      <c r="AQ247" s="611">
        <v>88</v>
      </c>
      <c r="AR247" s="1083" t="str">
        <f>CONCATENATE('VERİ GİRİŞİ'!J130,"-",'VERİ GİRİŞİ'!K130)</f>
        <v>-</v>
      </c>
      <c r="AS247" s="1084" t="str">
        <f>IF('VERİ GİRİŞİ'!M130=1,'Piyasa Fiyat Ar.Tut.'!M97,"")</f>
        <v/>
      </c>
      <c r="AT247" s="1084">
        <f>SUM('VERİ GİRİŞİ'!N130+100)*('Piyasa Fiyat Ar.Tut.'!M97/100)</f>
        <v>0</v>
      </c>
      <c r="AU247" s="1084" t="str">
        <f>IF('VERİ GİRİŞİ'!M130=1,'TAŞINIR İŞ. F.'!AT247,"")</f>
        <v/>
      </c>
      <c r="AV247" s="1084" t="str">
        <f>IF('VERİ GİRİŞİ'!M130=1,'VERİ GİRİŞİ'!J130,"")</f>
        <v/>
      </c>
      <c r="AW247" s="1084" t="str">
        <f>IF('VERİ GİRİŞİ'!M130=1,AV247*AU247,"")</f>
        <v/>
      </c>
      <c r="AX247" s="1084" t="str">
        <f t="shared" si="5"/>
        <v/>
      </c>
      <c r="AY247" s="1084">
        <f>SUM('Piyasa Fiyat Ar.Tut.'!O97/100*'VERİ GİRİŞİ'!N130)</f>
        <v>0</v>
      </c>
      <c r="AZ247" s="1084">
        <f>SUM('Piyasa Fiyat Ar.Tut.'!O97/100*'VERİ GİRİŞİ'!P130)</f>
        <v>0</v>
      </c>
      <c r="BA247" s="1084">
        <f>SUM(AY247*'VERİ GİRİŞİ'!O130)</f>
        <v>0</v>
      </c>
      <c r="BB247" s="611"/>
      <c r="BC247" s="611"/>
      <c r="BD247" s="1049"/>
      <c r="BE247" s="1049"/>
      <c r="IV247" s="1109"/>
    </row>
    <row r="248" spans="28:256" ht="25.5" customHeight="1">
      <c r="AB248" s="1082">
        <f>IF('VERİ GİRİŞİ'!M131=1,'VERİ GİRİŞİ'!A131,0)</f>
        <v>0</v>
      </c>
      <c r="AC248" s="1073">
        <f>IF('VERİ GİRİŞİ'!M131=1,'VERİ GİRİŞİ'!B131,0)</f>
        <v>0</v>
      </c>
      <c r="AD248" s="2065">
        <f>IF('VERİ GİRİŞİ'!M131=1,'VERİ GİRİŞİ'!F131,0)</f>
        <v>0</v>
      </c>
      <c r="AE248" s="2065"/>
      <c r="AF248" s="1082">
        <f>IF('VERİ GİRİŞİ'!M131=1,'TAŞINIR İŞ. F.'!AR248,0)</f>
        <v>0</v>
      </c>
      <c r="AG248" s="2066">
        <f>IF('VERİ GİRİŞİ'!M131=1,AU248,0)</f>
        <v>0</v>
      </c>
      <c r="AH248" s="2066"/>
      <c r="AI248" s="2066"/>
      <c r="AJ248" s="1074" t="str">
        <f t="shared" si="6"/>
        <v/>
      </c>
      <c r="AK248" s="1081"/>
      <c r="AL248" s="1081"/>
      <c r="AM248" s="1081"/>
      <c r="AN248" s="1081"/>
      <c r="AO248" s="611"/>
      <c r="AP248" s="611"/>
      <c r="AQ248" s="611">
        <v>89</v>
      </c>
      <c r="AR248" s="1083" t="str">
        <f>CONCATENATE('VERİ GİRİŞİ'!J131,"-",'VERİ GİRİŞİ'!K131)</f>
        <v>-</v>
      </c>
      <c r="AS248" s="1084" t="str">
        <f>IF('VERİ GİRİŞİ'!M131=1,'Piyasa Fiyat Ar.Tut.'!M98,"")</f>
        <v/>
      </c>
      <c r="AT248" s="1084">
        <f>SUM('VERİ GİRİŞİ'!N131+100)*('Piyasa Fiyat Ar.Tut.'!M98/100)</f>
        <v>0</v>
      </c>
      <c r="AU248" s="1084" t="str">
        <f>IF('VERİ GİRİŞİ'!M131=1,'TAŞINIR İŞ. F.'!AT248,"")</f>
        <v/>
      </c>
      <c r="AV248" s="1084" t="str">
        <f>IF('VERİ GİRİŞİ'!M131=1,'VERİ GİRİŞİ'!J131,"")</f>
        <v/>
      </c>
      <c r="AW248" s="1084" t="str">
        <f>IF('VERİ GİRİŞİ'!M131=1,AV248*AU248,"")</f>
        <v/>
      </c>
      <c r="AX248" s="1084" t="str">
        <f t="shared" si="5"/>
        <v/>
      </c>
      <c r="AY248" s="1084">
        <f>SUM('Piyasa Fiyat Ar.Tut.'!O98/100*'VERİ GİRİŞİ'!N131)</f>
        <v>0</v>
      </c>
      <c r="AZ248" s="1084">
        <f>SUM('Piyasa Fiyat Ar.Tut.'!O98/100*'VERİ GİRİŞİ'!P131)</f>
        <v>0</v>
      </c>
      <c r="BA248" s="1084">
        <f>SUM(AY248*'VERİ GİRİŞİ'!O131)</f>
        <v>0</v>
      </c>
      <c r="BB248" s="611"/>
      <c r="BC248" s="611"/>
      <c r="BD248" s="1049"/>
      <c r="BE248" s="1049"/>
      <c r="IV248" s="1109"/>
    </row>
    <row r="249" spans="28:256" ht="25.5" customHeight="1">
      <c r="AB249" s="1082">
        <f>IF('VERİ GİRİŞİ'!M132=1,'VERİ GİRİŞİ'!A132,0)</f>
        <v>0</v>
      </c>
      <c r="AC249" s="1073">
        <f>IF('VERİ GİRİŞİ'!M132=1,'VERİ GİRİŞİ'!B132,0)</f>
        <v>0</v>
      </c>
      <c r="AD249" s="2065">
        <f>IF('VERİ GİRİŞİ'!M132=1,'VERİ GİRİŞİ'!F132,0)</f>
        <v>0</v>
      </c>
      <c r="AE249" s="2065"/>
      <c r="AF249" s="1082">
        <f>IF('VERİ GİRİŞİ'!M132=1,'TAŞINIR İŞ. F.'!AR249,0)</f>
        <v>0</v>
      </c>
      <c r="AG249" s="2066">
        <f>IF('VERİ GİRİŞİ'!M132=1,AU249,0)</f>
        <v>0</v>
      </c>
      <c r="AH249" s="2066"/>
      <c r="AI249" s="2066"/>
      <c r="AJ249" s="1074" t="str">
        <f t="shared" si="6"/>
        <v/>
      </c>
      <c r="AK249" s="1081"/>
      <c r="AL249" s="1081"/>
      <c r="AM249" s="1081"/>
      <c r="AN249" s="1081"/>
      <c r="AO249" s="611"/>
      <c r="AP249" s="611"/>
      <c r="AQ249" s="611">
        <v>90</v>
      </c>
      <c r="AR249" s="1083" t="str">
        <f>CONCATENATE('VERİ GİRİŞİ'!J132,"-",'VERİ GİRİŞİ'!K132)</f>
        <v>-</v>
      </c>
      <c r="AS249" s="1084" t="str">
        <f>IF('VERİ GİRİŞİ'!M132=1,'Piyasa Fiyat Ar.Tut.'!M99,"")</f>
        <v/>
      </c>
      <c r="AT249" s="1084">
        <f>SUM('VERİ GİRİŞİ'!N132+100)*('Piyasa Fiyat Ar.Tut.'!M99/100)</f>
        <v>0</v>
      </c>
      <c r="AU249" s="1084" t="str">
        <f>IF('VERİ GİRİŞİ'!M132=1,'TAŞINIR İŞ. F.'!AT249,"")</f>
        <v/>
      </c>
      <c r="AV249" s="1084" t="str">
        <f>IF('VERİ GİRİŞİ'!M132=1,'VERİ GİRİŞİ'!J132,"")</f>
        <v/>
      </c>
      <c r="AW249" s="1084" t="str">
        <f>IF('VERİ GİRİŞİ'!M132=1,AV249*AU249,"")</f>
        <v/>
      </c>
      <c r="AX249" s="1084" t="str">
        <f t="shared" si="5"/>
        <v/>
      </c>
      <c r="AY249" s="1084">
        <f>SUM('Piyasa Fiyat Ar.Tut.'!O99/100*'VERİ GİRİŞİ'!N132)</f>
        <v>0</v>
      </c>
      <c r="AZ249" s="1084">
        <f>SUM('Piyasa Fiyat Ar.Tut.'!O99/100*'VERİ GİRİŞİ'!P132)</f>
        <v>0</v>
      </c>
      <c r="BA249" s="1084">
        <f>SUM(AY249*'VERİ GİRİŞİ'!O132)</f>
        <v>0</v>
      </c>
      <c r="BB249" s="611"/>
      <c r="BC249" s="611"/>
      <c r="BD249" s="1049"/>
      <c r="BE249" s="1049"/>
      <c r="IV249" s="1109"/>
    </row>
    <row r="250" spans="28:256" ht="25.5" customHeight="1">
      <c r="AB250" s="1082">
        <f>IF('VERİ GİRİŞİ'!M133=1,'VERİ GİRİŞİ'!A133,0)</f>
        <v>0</v>
      </c>
      <c r="AC250" s="1073">
        <f>IF('VERİ GİRİŞİ'!M133=1,'VERİ GİRİŞİ'!B133,0)</f>
        <v>0</v>
      </c>
      <c r="AD250" s="2065">
        <f>IF('VERİ GİRİŞİ'!M133=1,'VERİ GİRİŞİ'!F133,0)</f>
        <v>0</v>
      </c>
      <c r="AE250" s="2065"/>
      <c r="AF250" s="1082">
        <f>IF('VERİ GİRİŞİ'!M133=1,'TAŞINIR İŞ. F.'!AR250,0)</f>
        <v>0</v>
      </c>
      <c r="AG250" s="2066">
        <f>IF('VERİ GİRİŞİ'!M133=1,AU250,0)</f>
        <v>0</v>
      </c>
      <c r="AH250" s="2066"/>
      <c r="AI250" s="2066"/>
      <c r="AJ250" s="1074" t="str">
        <f t="shared" si="6"/>
        <v/>
      </c>
      <c r="AK250" s="1081"/>
      <c r="AL250" s="1081"/>
      <c r="AM250" s="1081"/>
      <c r="AN250" s="1081"/>
      <c r="AO250" s="611"/>
      <c r="AP250" s="611"/>
      <c r="AQ250" s="611">
        <v>91</v>
      </c>
      <c r="AR250" s="1083" t="str">
        <f>CONCATENATE('VERİ GİRİŞİ'!J133,"-",'VERİ GİRİŞİ'!K133)</f>
        <v>-</v>
      </c>
      <c r="AS250" s="1084" t="str">
        <f>IF('VERİ GİRİŞİ'!M133=1,'Piyasa Fiyat Ar.Tut.'!M100,"")</f>
        <v/>
      </c>
      <c r="AT250" s="1084">
        <f>SUM('VERİ GİRİŞİ'!N133+100)*('Piyasa Fiyat Ar.Tut.'!M100/100)</f>
        <v>0</v>
      </c>
      <c r="AU250" s="1084" t="str">
        <f>IF('VERİ GİRİŞİ'!M133=1,'TAŞINIR İŞ. F.'!AT250,"")</f>
        <v/>
      </c>
      <c r="AV250" s="1084" t="str">
        <f>IF('VERİ GİRİŞİ'!M133=1,'VERİ GİRİŞİ'!J133,"")</f>
        <v/>
      </c>
      <c r="AW250" s="1084" t="str">
        <f>IF('VERİ GİRİŞİ'!M133=1,AV250*AU250,"")</f>
        <v/>
      </c>
      <c r="AX250" s="1084" t="str">
        <f t="shared" si="5"/>
        <v/>
      </c>
      <c r="AY250" s="1084">
        <f>SUM('Piyasa Fiyat Ar.Tut.'!O100/100*'VERİ GİRİŞİ'!N133)</f>
        <v>0</v>
      </c>
      <c r="AZ250" s="1084">
        <f>SUM('Piyasa Fiyat Ar.Tut.'!O100/100*'VERİ GİRİŞİ'!P133)</f>
        <v>0</v>
      </c>
      <c r="BA250" s="1084">
        <f>SUM(AY250*'VERİ GİRİŞİ'!O133)</f>
        <v>0</v>
      </c>
      <c r="BB250" s="611"/>
      <c r="BC250" s="611"/>
      <c r="BD250" s="1049"/>
      <c r="BE250" s="1049"/>
      <c r="IV250" s="1109"/>
    </row>
    <row r="251" spans="28:256" ht="25.5" customHeight="1">
      <c r="AB251" s="1082">
        <f>IF('VERİ GİRİŞİ'!M134=1,'VERİ GİRİŞİ'!A134,0)</f>
        <v>0</v>
      </c>
      <c r="AC251" s="1073">
        <f>IF('VERİ GİRİŞİ'!M134=1,'VERİ GİRİŞİ'!B134,0)</f>
        <v>0</v>
      </c>
      <c r="AD251" s="2065">
        <f>IF('VERİ GİRİŞİ'!M134=1,'VERİ GİRİŞİ'!F134,0)</f>
        <v>0</v>
      </c>
      <c r="AE251" s="2065"/>
      <c r="AF251" s="1082">
        <f>IF('VERİ GİRİŞİ'!M134=1,'TAŞINIR İŞ. F.'!AR251,0)</f>
        <v>0</v>
      </c>
      <c r="AG251" s="2066">
        <f>IF('VERİ GİRİŞİ'!M134=1,AU251,0)</f>
        <v>0</v>
      </c>
      <c r="AH251" s="2066"/>
      <c r="AI251" s="2066"/>
      <c r="AJ251" s="1074" t="str">
        <f t="shared" si="6"/>
        <v/>
      </c>
      <c r="AK251" s="1081"/>
      <c r="AL251" s="1081"/>
      <c r="AM251" s="1081"/>
      <c r="AN251" s="1081"/>
      <c r="AO251" s="611"/>
      <c r="AP251" s="611"/>
      <c r="AQ251" s="611">
        <v>92</v>
      </c>
      <c r="AR251" s="1083" t="str">
        <f>CONCATENATE('VERİ GİRİŞİ'!J134,"-",'VERİ GİRİŞİ'!K134)</f>
        <v>-</v>
      </c>
      <c r="AS251" s="1084" t="str">
        <f>IF('VERİ GİRİŞİ'!M134=1,'Piyasa Fiyat Ar.Tut.'!M101,"")</f>
        <v/>
      </c>
      <c r="AT251" s="1084">
        <f>SUM('VERİ GİRİŞİ'!N134+100)*('Piyasa Fiyat Ar.Tut.'!M101/100)</f>
        <v>0</v>
      </c>
      <c r="AU251" s="1084" t="str">
        <f>IF('VERİ GİRİŞİ'!M134=1,'TAŞINIR İŞ. F.'!AT251,"")</f>
        <v/>
      </c>
      <c r="AV251" s="1084" t="str">
        <f>IF('VERİ GİRİŞİ'!M134=1,'VERİ GİRİŞİ'!J134,"")</f>
        <v/>
      </c>
      <c r="AW251" s="1084" t="str">
        <f>IF('VERİ GİRİŞİ'!M134=1,AV251*AU251,"")</f>
        <v/>
      </c>
      <c r="AX251" s="1084" t="str">
        <f t="shared" si="5"/>
        <v/>
      </c>
      <c r="AY251" s="1084">
        <f>SUM('Piyasa Fiyat Ar.Tut.'!O101/100*'VERİ GİRİŞİ'!N134)</f>
        <v>0</v>
      </c>
      <c r="AZ251" s="1084">
        <f>SUM('Piyasa Fiyat Ar.Tut.'!O101/100*'VERİ GİRİŞİ'!P134)</f>
        <v>0</v>
      </c>
      <c r="BA251" s="1084">
        <f>SUM(AY251*'VERİ GİRİŞİ'!O134)</f>
        <v>0</v>
      </c>
      <c r="BB251" s="611"/>
      <c r="BC251" s="611"/>
      <c r="BD251" s="1049"/>
      <c r="BE251" s="1049"/>
      <c r="IV251" s="1109"/>
    </row>
    <row r="252" spans="28:256" ht="25.5" customHeight="1">
      <c r="AB252" s="1082">
        <f>IF('VERİ GİRİŞİ'!M135=1,'VERİ GİRİŞİ'!A135,0)</f>
        <v>0</v>
      </c>
      <c r="AC252" s="1073">
        <f>IF('VERİ GİRİŞİ'!M135=1,'VERİ GİRİŞİ'!B135,0)</f>
        <v>0</v>
      </c>
      <c r="AD252" s="2065">
        <f>IF('VERİ GİRİŞİ'!M135=1,'VERİ GİRİŞİ'!F135,0)</f>
        <v>0</v>
      </c>
      <c r="AE252" s="2065"/>
      <c r="AF252" s="1082">
        <f>IF('VERİ GİRİŞİ'!M135=1,'TAŞINIR İŞ. F.'!AR252,0)</f>
        <v>0</v>
      </c>
      <c r="AG252" s="2066">
        <f>IF('VERİ GİRİŞİ'!M135=1,AU252,0)</f>
        <v>0</v>
      </c>
      <c r="AH252" s="2066"/>
      <c r="AI252" s="2066"/>
      <c r="AJ252" s="1074" t="str">
        <f t="shared" si="6"/>
        <v/>
      </c>
      <c r="AK252" s="1081"/>
      <c r="AL252" s="1081"/>
      <c r="AM252" s="1081"/>
      <c r="AN252" s="1081"/>
      <c r="AO252" s="611"/>
      <c r="AP252" s="611"/>
      <c r="AQ252" s="611">
        <v>93</v>
      </c>
      <c r="AR252" s="1083" t="str">
        <f>CONCATENATE('VERİ GİRİŞİ'!J135,"-",'VERİ GİRİŞİ'!K135)</f>
        <v>-</v>
      </c>
      <c r="AS252" s="1084" t="str">
        <f>IF('VERİ GİRİŞİ'!M135=1,'Piyasa Fiyat Ar.Tut.'!M102,"")</f>
        <v/>
      </c>
      <c r="AT252" s="1084">
        <f>SUM('VERİ GİRİŞİ'!N135+100)*('Piyasa Fiyat Ar.Tut.'!M102/100)</f>
        <v>0</v>
      </c>
      <c r="AU252" s="1084" t="str">
        <f>IF('VERİ GİRİŞİ'!M135=1,'TAŞINIR İŞ. F.'!AT252,"")</f>
        <v/>
      </c>
      <c r="AV252" s="1084" t="str">
        <f>IF('VERİ GİRİŞİ'!M135=1,'VERİ GİRİŞİ'!J135,"")</f>
        <v/>
      </c>
      <c r="AW252" s="1084" t="str">
        <f>IF('VERİ GİRİŞİ'!M135=1,AV252*AU252,"")</f>
        <v/>
      </c>
      <c r="AX252" s="1084" t="str">
        <f t="shared" si="5"/>
        <v/>
      </c>
      <c r="AY252" s="1084">
        <f>SUM('Piyasa Fiyat Ar.Tut.'!O102/100*'VERİ GİRİŞİ'!N135)</f>
        <v>0</v>
      </c>
      <c r="AZ252" s="1084">
        <f>SUM('Piyasa Fiyat Ar.Tut.'!O102/100*'VERİ GİRİŞİ'!P135)</f>
        <v>0</v>
      </c>
      <c r="BA252" s="1084">
        <f>SUM(AY252*'VERİ GİRİŞİ'!O135)</f>
        <v>0</v>
      </c>
      <c r="BB252" s="611"/>
      <c r="BC252" s="611"/>
      <c r="BD252" s="1049"/>
      <c r="BE252" s="1049"/>
      <c r="IV252" s="1109"/>
    </row>
    <row r="253" spans="28:256" ht="25.5" hidden="1" customHeight="1">
      <c r="AB253" s="1082">
        <f>IF('VERİ GİRİŞİ'!M136=1,'VERİ GİRİŞİ'!A136,0)</f>
        <v>0</v>
      </c>
      <c r="AC253" s="1073">
        <f>IF('VERİ GİRİŞİ'!M136=1,'VERİ GİRİŞİ'!B136,0)</f>
        <v>0</v>
      </c>
      <c r="AD253" s="2065">
        <f>IF('VERİ GİRİŞİ'!M136=1,'VERİ GİRİŞİ'!F136,0)</f>
        <v>0</v>
      </c>
      <c r="AE253" s="2065"/>
      <c r="AF253" s="1082">
        <f>IF('VERİ GİRİŞİ'!M136=1,'TAŞINIR İŞ. F.'!AR253,0)</f>
        <v>0</v>
      </c>
      <c r="AG253" s="2066">
        <f>IF('VERİ GİRİŞİ'!M136=1,AU253,0)</f>
        <v>0</v>
      </c>
      <c r="AH253" s="2066"/>
      <c r="AI253" s="2066"/>
      <c r="AJ253" s="1074" t="str">
        <f t="shared" si="6"/>
        <v/>
      </c>
      <c r="AK253" s="1081"/>
      <c r="AL253" s="1081"/>
      <c r="AM253" s="1081"/>
      <c r="AN253" s="1081"/>
      <c r="AO253" s="611"/>
      <c r="AP253" s="611"/>
      <c r="AQ253" s="611">
        <v>94</v>
      </c>
      <c r="AR253" s="1083" t="str">
        <f>CONCATENATE('VERİ GİRİŞİ'!J136,"-",'VERİ GİRİŞİ'!K136)</f>
        <v>-</v>
      </c>
      <c r="AS253" s="1084" t="str">
        <f>IF('VERİ GİRİŞİ'!M136=1,'Piyasa Fiyat Ar.Tut.'!M103,"")</f>
        <v/>
      </c>
      <c r="AT253" s="1084">
        <f>SUM('VERİ GİRİŞİ'!N136+100)*('Piyasa Fiyat Ar.Tut.'!M103/100)</f>
        <v>0</v>
      </c>
      <c r="AU253" s="1084" t="str">
        <f>IF('VERİ GİRİŞİ'!M136=1,'TAŞINIR İŞ. F.'!AT253,"")</f>
        <v/>
      </c>
      <c r="AV253" s="1084" t="str">
        <f>IF('VERİ GİRİŞİ'!M136=1,'VERİ GİRİŞİ'!J136,"")</f>
        <v/>
      </c>
      <c r="AW253" s="1084" t="str">
        <f>IF('VERİ GİRİŞİ'!M136=1,AV253*AU253,"")</f>
        <v/>
      </c>
      <c r="AX253" s="1084" t="str">
        <f t="shared" si="5"/>
        <v/>
      </c>
      <c r="AY253" s="1084">
        <f>SUM('Piyasa Fiyat Ar.Tut.'!O103/100*'VERİ GİRİŞİ'!N136)</f>
        <v>0</v>
      </c>
      <c r="AZ253" s="1084">
        <f>SUM('Piyasa Fiyat Ar.Tut.'!O103/100*'VERİ GİRİŞİ'!P136)</f>
        <v>0</v>
      </c>
      <c r="BA253" s="1084">
        <f>SUM(AY253*'VERİ GİRİŞİ'!O136)</f>
        <v>0</v>
      </c>
      <c r="BB253" s="611"/>
      <c r="BC253" s="611"/>
      <c r="BD253" s="1049"/>
      <c r="BE253" s="1049"/>
    </row>
    <row r="254" spans="28:256" ht="25.5" hidden="1" customHeight="1">
      <c r="AB254" s="1082">
        <f>IF('VERİ GİRİŞİ'!M137=1,'VERİ GİRİŞİ'!A137,0)</f>
        <v>0</v>
      </c>
      <c r="AC254" s="1073">
        <f>IF('VERİ GİRİŞİ'!M137=1,'VERİ GİRİŞİ'!B137,0)</f>
        <v>0</v>
      </c>
      <c r="AD254" s="2065">
        <f>IF('VERİ GİRİŞİ'!M137=1,'VERİ GİRİŞİ'!F137,0)</f>
        <v>0</v>
      </c>
      <c r="AE254" s="2065"/>
      <c r="AF254" s="1082">
        <f>IF('VERİ GİRİŞİ'!M137=1,'TAŞINIR İŞ. F.'!AR254,0)</f>
        <v>0</v>
      </c>
      <c r="AG254" s="2066">
        <f>IF('VERİ GİRİŞİ'!M137=1,AU254,0)</f>
        <v>0</v>
      </c>
      <c r="AH254" s="2066"/>
      <c r="AI254" s="2066"/>
      <c r="AJ254" s="1074" t="str">
        <f t="shared" si="6"/>
        <v/>
      </c>
      <c r="AK254" s="1081"/>
      <c r="AL254" s="1081"/>
      <c r="AM254" s="1081"/>
      <c r="AN254" s="1081"/>
      <c r="AO254" s="611"/>
      <c r="AP254" s="611"/>
      <c r="AQ254" s="611">
        <v>95</v>
      </c>
      <c r="AR254" s="1083" t="str">
        <f>CONCATENATE('VERİ GİRİŞİ'!J137,"-",'VERİ GİRİŞİ'!K137)</f>
        <v>-</v>
      </c>
      <c r="AS254" s="1084" t="str">
        <f>IF('VERİ GİRİŞİ'!M137=1,'Piyasa Fiyat Ar.Tut.'!M104,"")</f>
        <v/>
      </c>
      <c r="AT254" s="1084">
        <f>SUM('VERİ GİRİŞİ'!N137+100)*('Piyasa Fiyat Ar.Tut.'!M104/100)</f>
        <v>0</v>
      </c>
      <c r="AU254" s="1084" t="str">
        <f>IF('VERİ GİRİŞİ'!M137=1,'TAŞINIR İŞ. F.'!AT254,"")</f>
        <v/>
      </c>
      <c r="AV254" s="1084" t="str">
        <f>IF('VERİ GİRİŞİ'!M137=1,'VERİ GİRİŞİ'!J137,"")</f>
        <v/>
      </c>
      <c r="AW254" s="1084" t="str">
        <f>IF('VERİ GİRİŞİ'!M137=1,AV254*AU254,"")</f>
        <v/>
      </c>
      <c r="AX254" s="1084" t="str">
        <f t="shared" si="5"/>
        <v/>
      </c>
      <c r="AY254" s="1084">
        <f>SUM('Piyasa Fiyat Ar.Tut.'!O104/100*'VERİ GİRİŞİ'!N137)</f>
        <v>0</v>
      </c>
      <c r="AZ254" s="1084">
        <f>SUM('Piyasa Fiyat Ar.Tut.'!O104/100*'VERİ GİRİŞİ'!P137)</f>
        <v>0</v>
      </c>
      <c r="BA254" s="1084">
        <f>SUM(AY254*'VERİ GİRİŞİ'!O137)</f>
        <v>0</v>
      </c>
      <c r="BB254" s="611"/>
      <c r="BC254" s="611"/>
      <c r="BD254" s="1049"/>
      <c r="BE254" s="1049"/>
    </row>
    <row r="255" spans="28:256" ht="25.5" hidden="1" customHeight="1">
      <c r="AB255" s="1082">
        <f>IF('VERİ GİRİŞİ'!M138=1,'VERİ GİRİŞİ'!A138,0)</f>
        <v>0</v>
      </c>
      <c r="AC255" s="1073">
        <f>IF('VERİ GİRİŞİ'!M138=1,'VERİ GİRİŞİ'!B138,0)</f>
        <v>0</v>
      </c>
      <c r="AD255" s="2065">
        <f>IF('VERİ GİRİŞİ'!M138=1,'VERİ GİRİŞİ'!F138,0)</f>
        <v>0</v>
      </c>
      <c r="AE255" s="2065"/>
      <c r="AF255" s="1082">
        <f>IF('VERİ GİRİŞİ'!M138=1,'TAŞINIR İŞ. F.'!AR255,0)</f>
        <v>0</v>
      </c>
      <c r="AG255" s="2066">
        <f>IF('VERİ GİRİŞİ'!M138=1,AU255,0)</f>
        <v>0</v>
      </c>
      <c r="AH255" s="2066"/>
      <c r="AI255" s="2066"/>
      <c r="AJ255" s="1074" t="str">
        <f t="shared" si="6"/>
        <v/>
      </c>
      <c r="AK255" s="1081"/>
      <c r="AL255" s="1081"/>
      <c r="AM255" s="1081"/>
      <c r="AN255" s="1081"/>
      <c r="AO255" s="611"/>
      <c r="AP255" s="611"/>
      <c r="AQ255" s="611">
        <v>96</v>
      </c>
      <c r="AR255" s="1083" t="str">
        <f>CONCATENATE('VERİ GİRİŞİ'!J138,"-",'VERİ GİRİŞİ'!K138)</f>
        <v>-</v>
      </c>
      <c r="AS255" s="1084" t="str">
        <f>IF('VERİ GİRİŞİ'!M138=1,'Piyasa Fiyat Ar.Tut.'!M105,"")</f>
        <v/>
      </c>
      <c r="AT255" s="1084">
        <f>SUM('VERİ GİRİŞİ'!N138+100)*('Piyasa Fiyat Ar.Tut.'!M105/100)</f>
        <v>0</v>
      </c>
      <c r="AU255" s="1084" t="str">
        <f>IF('VERİ GİRİŞİ'!M138=1,'TAŞINIR İŞ. F.'!AT255,"")</f>
        <v/>
      </c>
      <c r="AV255" s="1084" t="str">
        <f>IF('VERİ GİRİŞİ'!M138=1,'VERİ GİRİŞİ'!J138,"")</f>
        <v/>
      </c>
      <c r="AW255" s="1084" t="str">
        <f>IF('VERİ GİRİŞİ'!M138=1,AV255*AU255,"")</f>
        <v/>
      </c>
      <c r="AX255" s="1084" t="str">
        <f t="shared" si="5"/>
        <v/>
      </c>
      <c r="AY255" s="1084">
        <f>SUM('Piyasa Fiyat Ar.Tut.'!O105/100*'VERİ GİRİŞİ'!N138)</f>
        <v>0</v>
      </c>
      <c r="AZ255" s="1084">
        <f>SUM('Piyasa Fiyat Ar.Tut.'!O105/100*'VERİ GİRİŞİ'!P138)</f>
        <v>0</v>
      </c>
      <c r="BA255" s="1084">
        <f>SUM(AY255*'VERİ GİRİŞİ'!O138)</f>
        <v>0</v>
      </c>
      <c r="BB255" s="611"/>
      <c r="BC255" s="611"/>
      <c r="BD255" s="1049"/>
      <c r="BE255" s="1049"/>
    </row>
    <row r="256" spans="28:256" ht="25.5" hidden="1" customHeight="1">
      <c r="AB256" s="1082">
        <f>IF('VERİ GİRİŞİ'!M139=1,'VERİ GİRİŞİ'!A139,0)</f>
        <v>0</v>
      </c>
      <c r="AC256" s="1073">
        <f>IF('VERİ GİRİŞİ'!M139=1,'VERİ GİRİŞİ'!B139,0)</f>
        <v>0</v>
      </c>
      <c r="AD256" s="2065">
        <f>IF('VERİ GİRİŞİ'!M139=1,'VERİ GİRİŞİ'!F139,0)</f>
        <v>0</v>
      </c>
      <c r="AE256" s="2065"/>
      <c r="AF256" s="1082">
        <f>IF('VERİ GİRİŞİ'!M139=1,'TAŞINIR İŞ. F.'!AR256,0)</f>
        <v>0</v>
      </c>
      <c r="AG256" s="2066">
        <f>IF('VERİ GİRİŞİ'!M139=1,AU256,0)</f>
        <v>0</v>
      </c>
      <c r="AH256" s="2066"/>
      <c r="AI256" s="2066"/>
      <c r="AJ256" s="1074" t="str">
        <f t="shared" si="6"/>
        <v/>
      </c>
      <c r="AK256" s="1081"/>
      <c r="AL256" s="1081"/>
      <c r="AM256" s="1081"/>
      <c r="AN256" s="1081"/>
      <c r="AO256" s="611"/>
      <c r="AP256" s="611"/>
      <c r="AQ256" s="611">
        <v>97</v>
      </c>
      <c r="AR256" s="1083" t="str">
        <f>CONCATENATE('VERİ GİRİŞİ'!J139,"-",'VERİ GİRİŞİ'!K139)</f>
        <v>-</v>
      </c>
      <c r="AS256" s="1084" t="str">
        <f>IF('VERİ GİRİŞİ'!M139=1,'Piyasa Fiyat Ar.Tut.'!M106,"")</f>
        <v/>
      </c>
      <c r="AT256" s="1084">
        <f>SUM('VERİ GİRİŞİ'!N139+100)*('Piyasa Fiyat Ar.Tut.'!M106/100)</f>
        <v>0</v>
      </c>
      <c r="AU256" s="1084" t="str">
        <f>IF('VERİ GİRİŞİ'!M139=1,'TAŞINIR İŞ. F.'!AT256,"")</f>
        <v/>
      </c>
      <c r="AV256" s="1084" t="str">
        <f>IF('VERİ GİRİŞİ'!M139=1,'VERİ GİRİŞİ'!J139,"")</f>
        <v/>
      </c>
      <c r="AW256" s="1084" t="str">
        <f>IF('VERİ GİRİŞİ'!M139=1,AV256*AU256,"")</f>
        <v/>
      </c>
      <c r="AX256" s="1084" t="str">
        <f t="shared" si="5"/>
        <v/>
      </c>
      <c r="AY256" s="1084">
        <f>SUM('Piyasa Fiyat Ar.Tut.'!O106/100*'VERİ GİRİŞİ'!N139)</f>
        <v>0</v>
      </c>
      <c r="AZ256" s="1084">
        <f>SUM('Piyasa Fiyat Ar.Tut.'!O106/100*'VERİ GİRİŞİ'!P139)</f>
        <v>0</v>
      </c>
      <c r="BA256" s="1084">
        <f>SUM(AY256*'VERİ GİRİŞİ'!O139)</f>
        <v>0</v>
      </c>
      <c r="BB256" s="611"/>
      <c r="BC256" s="611"/>
      <c r="BD256" s="1049"/>
      <c r="BE256" s="1049"/>
    </row>
    <row r="257" spans="28:57" ht="25.5" hidden="1" customHeight="1">
      <c r="AB257" s="1082">
        <f>IF('VERİ GİRİŞİ'!M140=1,'VERİ GİRİŞİ'!A140,0)</f>
        <v>0</v>
      </c>
      <c r="AC257" s="1073">
        <f>IF('VERİ GİRİŞİ'!M140=1,'VERİ GİRİŞİ'!B140,0)</f>
        <v>0</v>
      </c>
      <c r="AD257" s="2065">
        <f>IF('VERİ GİRİŞİ'!M140=1,'VERİ GİRİŞİ'!F140,0)</f>
        <v>0</v>
      </c>
      <c r="AE257" s="2065"/>
      <c r="AF257" s="1082">
        <f>IF('VERİ GİRİŞİ'!M140=1,'TAŞINIR İŞ. F.'!AR257,0)</f>
        <v>0</v>
      </c>
      <c r="AG257" s="2066">
        <f>IF('VERİ GİRİŞİ'!M140=1,AU257,0)</f>
        <v>0</v>
      </c>
      <c r="AH257" s="2066"/>
      <c r="AI257" s="2066"/>
      <c r="AJ257" s="1074" t="str">
        <f t="shared" si="6"/>
        <v/>
      </c>
      <c r="AK257" s="1081"/>
      <c r="AL257" s="1081"/>
      <c r="AM257" s="1081"/>
      <c r="AN257" s="1081"/>
      <c r="AO257" s="611"/>
      <c r="AP257" s="611"/>
      <c r="AQ257" s="611">
        <v>98</v>
      </c>
      <c r="AR257" s="1083" t="str">
        <f>CONCATENATE('VERİ GİRİŞİ'!J140,"-",'VERİ GİRİŞİ'!K140)</f>
        <v>-</v>
      </c>
      <c r="AS257" s="1084" t="str">
        <f>IF('VERİ GİRİŞİ'!M140=1,'Piyasa Fiyat Ar.Tut.'!M107,"")</f>
        <v/>
      </c>
      <c r="AT257" s="1084">
        <f>SUM('VERİ GİRİŞİ'!N140+100)*('Piyasa Fiyat Ar.Tut.'!M107/100)</f>
        <v>0</v>
      </c>
      <c r="AU257" s="1084" t="str">
        <f>IF('VERİ GİRİŞİ'!M140=1,'TAŞINIR İŞ. F.'!AT257,"")</f>
        <v/>
      </c>
      <c r="AV257" s="1084" t="str">
        <f>IF('VERİ GİRİŞİ'!M140=1,'VERİ GİRİŞİ'!J140,"")</f>
        <v/>
      </c>
      <c r="AW257" s="1084" t="str">
        <f>IF('VERİ GİRİŞİ'!M140=1,AV257*AU257,"")</f>
        <v/>
      </c>
      <c r="AX257" s="1084" t="str">
        <f t="shared" si="5"/>
        <v/>
      </c>
      <c r="AY257" s="1084">
        <f>SUM('Piyasa Fiyat Ar.Tut.'!O107/100*'VERİ GİRİŞİ'!N140)</f>
        <v>0</v>
      </c>
      <c r="AZ257" s="1084">
        <f>SUM('Piyasa Fiyat Ar.Tut.'!O107/100*'VERİ GİRİŞİ'!P140)</f>
        <v>0</v>
      </c>
      <c r="BA257" s="1084">
        <f>SUM(AY257*'VERİ GİRİŞİ'!O140)</f>
        <v>0</v>
      </c>
      <c r="BB257" s="611"/>
      <c r="BC257" s="611"/>
      <c r="BD257" s="1049"/>
      <c r="BE257" s="1049"/>
    </row>
    <row r="258" spans="28:57" ht="25.5" hidden="1" customHeight="1">
      <c r="AB258" s="1082">
        <f>IF('VERİ GİRİŞİ'!M141=1,'VERİ GİRİŞİ'!A141,0)</f>
        <v>0</v>
      </c>
      <c r="AC258" s="1073">
        <f>IF('VERİ GİRİŞİ'!M141=1,'VERİ GİRİŞİ'!B141,0)</f>
        <v>0</v>
      </c>
      <c r="AD258" s="2065">
        <f>IF('VERİ GİRİŞİ'!M141=1,'VERİ GİRİŞİ'!F141,0)</f>
        <v>0</v>
      </c>
      <c r="AE258" s="2065"/>
      <c r="AF258" s="1082">
        <f>IF('VERİ GİRİŞİ'!M141=1,'TAŞINIR İŞ. F.'!AR258,0)</f>
        <v>0</v>
      </c>
      <c r="AG258" s="2066">
        <f>IF('VERİ GİRİŞİ'!M141=1,AU258,0)</f>
        <v>0</v>
      </c>
      <c r="AH258" s="2066"/>
      <c r="AI258" s="2066"/>
      <c r="AJ258" s="1074" t="str">
        <f t="shared" si="6"/>
        <v/>
      </c>
      <c r="AK258" s="1081"/>
      <c r="AL258" s="1081"/>
      <c r="AM258" s="1081"/>
      <c r="AN258" s="1081"/>
      <c r="AO258" s="611"/>
      <c r="AP258" s="611"/>
      <c r="AQ258" s="611">
        <v>99</v>
      </c>
      <c r="AR258" s="1083" t="str">
        <f>CONCATENATE('VERİ GİRİŞİ'!J141,"-",'VERİ GİRİŞİ'!K141)</f>
        <v>-</v>
      </c>
      <c r="AS258" s="1084" t="str">
        <f>IF('VERİ GİRİŞİ'!M141=1,'Piyasa Fiyat Ar.Tut.'!M108,"")</f>
        <v/>
      </c>
      <c r="AT258" s="1084">
        <f>SUM('VERİ GİRİŞİ'!N141+100)*('Piyasa Fiyat Ar.Tut.'!M108/100)</f>
        <v>0</v>
      </c>
      <c r="AU258" s="1084" t="str">
        <f>IF('VERİ GİRİŞİ'!M141=1,'TAŞINIR İŞ. F.'!AT258,"")</f>
        <v/>
      </c>
      <c r="AV258" s="1084" t="str">
        <f>IF('VERİ GİRİŞİ'!M141=1,'VERİ GİRİŞİ'!J141,"")</f>
        <v/>
      </c>
      <c r="AW258" s="1084" t="str">
        <f>IF('VERİ GİRİŞİ'!M141=1,AV258*AU258,"")</f>
        <v/>
      </c>
      <c r="AX258" s="1084" t="str">
        <f t="shared" si="5"/>
        <v/>
      </c>
      <c r="AY258" s="1084">
        <f>SUM('Piyasa Fiyat Ar.Tut.'!O108/100*'VERİ GİRİŞİ'!N141)</f>
        <v>0</v>
      </c>
      <c r="AZ258" s="1084">
        <f>SUM('Piyasa Fiyat Ar.Tut.'!O108/100*'VERİ GİRİŞİ'!P141)</f>
        <v>0</v>
      </c>
      <c r="BA258" s="1084">
        <f>SUM(AY258*'VERİ GİRİŞİ'!O141)</f>
        <v>0</v>
      </c>
      <c r="BB258" s="611"/>
      <c r="BC258" s="611"/>
      <c r="BD258" s="1049"/>
      <c r="BE258" s="1049"/>
    </row>
    <row r="259" spans="28:57" ht="25.5" hidden="1" customHeight="1">
      <c r="AB259" s="1082">
        <f>IF('VERİ GİRİŞİ'!M142=1,'VERİ GİRİŞİ'!A142,0)</f>
        <v>0</v>
      </c>
      <c r="AC259" s="1073">
        <f>IF('VERİ GİRİŞİ'!M142=1,'VERİ GİRİŞİ'!B142,0)</f>
        <v>0</v>
      </c>
      <c r="AD259" s="2065">
        <f>IF('VERİ GİRİŞİ'!M142=1,'VERİ GİRİŞİ'!F142,0)</f>
        <v>0</v>
      </c>
      <c r="AE259" s="2065"/>
      <c r="AF259" s="1082">
        <f>IF('VERİ GİRİŞİ'!M142=1,'TAŞINIR İŞ. F.'!AR259,0)</f>
        <v>0</v>
      </c>
      <c r="AG259" s="2066">
        <f>IF('VERİ GİRİŞİ'!M142=1,AU259,0)</f>
        <v>0</v>
      </c>
      <c r="AH259" s="2066"/>
      <c r="AI259" s="2066"/>
      <c r="AJ259" s="1074" t="str">
        <f t="shared" si="6"/>
        <v/>
      </c>
      <c r="AK259" s="1081"/>
      <c r="AL259" s="1081"/>
      <c r="AM259" s="1081"/>
      <c r="AN259" s="1081"/>
      <c r="AO259" s="611"/>
      <c r="AP259" s="611"/>
      <c r="AQ259" s="611">
        <v>100</v>
      </c>
      <c r="AR259" s="1083" t="str">
        <f>CONCATENATE('VERİ GİRİŞİ'!J142,"-",'VERİ GİRİŞİ'!K142)</f>
        <v>-</v>
      </c>
      <c r="AS259" s="1084" t="str">
        <f>IF('VERİ GİRİŞİ'!M142=1,'Piyasa Fiyat Ar.Tut.'!M109,"")</f>
        <v/>
      </c>
      <c r="AT259" s="1084">
        <f>SUM('VERİ GİRİŞİ'!N142+100)*('Piyasa Fiyat Ar.Tut.'!M109/100)</f>
        <v>0</v>
      </c>
      <c r="AU259" s="1084" t="str">
        <f>IF('VERİ GİRİŞİ'!M142=1,'TAŞINIR İŞ. F.'!AT259,"")</f>
        <v/>
      </c>
      <c r="AV259" s="1084" t="str">
        <f>IF('VERİ GİRİŞİ'!M142=1,'VERİ GİRİŞİ'!J142,"")</f>
        <v/>
      </c>
      <c r="AW259" s="1084" t="str">
        <f>IF('VERİ GİRİŞİ'!M142=1,AV259*AU259,"")</f>
        <v/>
      </c>
      <c r="AX259" s="1084" t="str">
        <f t="shared" si="5"/>
        <v/>
      </c>
      <c r="AY259" s="1084">
        <f>SUM('Piyasa Fiyat Ar.Tut.'!O109/100*'VERİ GİRİŞİ'!N142)</f>
        <v>0</v>
      </c>
      <c r="AZ259" s="1084">
        <f>SUM('Piyasa Fiyat Ar.Tut.'!O109/100*'VERİ GİRİŞİ'!P142)</f>
        <v>0</v>
      </c>
      <c r="BA259" s="1084">
        <f>SUM(AY259*'VERİ GİRİŞİ'!O142)</f>
        <v>0</v>
      </c>
      <c r="BB259" s="611"/>
      <c r="BC259" s="611"/>
      <c r="BD259" s="1049"/>
      <c r="BE259" s="1049"/>
    </row>
    <row r="260" spans="28:57" ht="15" hidden="1" customHeight="1">
      <c r="AB260" s="1085"/>
      <c r="AC260" s="1086"/>
      <c r="AD260" s="1086"/>
      <c r="AE260" s="1075"/>
      <c r="AF260" s="1075"/>
      <c r="AG260" s="2168" t="s">
        <v>225</v>
      </c>
      <c r="AH260" s="2169"/>
      <c r="AI260" s="2169"/>
      <c r="AJ260" s="2167">
        <f>ROUND(SUM(AJ160:AJ259),2)</f>
        <v>0</v>
      </c>
      <c r="AK260" s="1081"/>
      <c r="AL260" s="1081"/>
      <c r="AM260" s="1081"/>
      <c r="AN260" s="1081"/>
      <c r="AO260" s="611"/>
      <c r="AP260" s="611"/>
      <c r="AQ260" s="611"/>
      <c r="AR260" s="611"/>
      <c r="AS260" s="1087"/>
      <c r="AT260" s="1087"/>
      <c r="AU260" s="1087"/>
      <c r="AV260" s="1087"/>
      <c r="AW260" s="1087"/>
      <c r="AX260" s="1087"/>
      <c r="AY260" s="1084">
        <f>ROUND(SUM(AY160:AY259),2)</f>
        <v>454.5</v>
      </c>
      <c r="AZ260" s="1084">
        <f>ROUND(SUM(AZ160:AZ259),2)</f>
        <v>0</v>
      </c>
      <c r="BA260" s="1084">
        <f>ROUND(SUM(BA160:BA259),2)</f>
        <v>0</v>
      </c>
      <c r="BB260" s="611"/>
      <c r="BC260" s="611"/>
      <c r="BD260" s="1049"/>
      <c r="BE260" s="1049"/>
    </row>
    <row r="261" spans="28:57" ht="15" hidden="1" customHeight="1">
      <c r="AB261" s="1085" t="s">
        <v>226</v>
      </c>
      <c r="AC261" s="2171"/>
      <c r="AD261" s="2171"/>
      <c r="AE261" s="2171"/>
      <c r="AF261" s="1088"/>
      <c r="AG261" s="2169"/>
      <c r="AH261" s="2169"/>
      <c r="AI261" s="2169"/>
      <c r="AJ261" s="2167"/>
      <c r="AK261" s="1081"/>
      <c r="AL261" s="1081"/>
      <c r="AM261" s="1081"/>
      <c r="AN261" s="1081"/>
      <c r="AO261" s="611"/>
      <c r="AP261" s="611"/>
      <c r="AQ261" s="611"/>
      <c r="AR261" s="611"/>
      <c r="AS261" s="611"/>
      <c r="AT261" s="611"/>
      <c r="AU261" s="611"/>
      <c r="AV261" s="611"/>
      <c r="AW261" s="611"/>
      <c r="AX261" s="611"/>
      <c r="AY261" s="611"/>
      <c r="AZ261" s="611"/>
      <c r="BA261" s="611"/>
      <c r="BB261" s="611"/>
      <c r="BC261" s="611"/>
      <c r="BD261" s="1049"/>
      <c r="BE261" s="1049"/>
    </row>
    <row r="262" spans="28:57" ht="15" hidden="1" customHeight="1">
      <c r="AB262" s="1081"/>
      <c r="AC262" s="1080"/>
      <c r="AD262" s="1080"/>
      <c r="AE262" s="1080"/>
      <c r="AF262" s="1080"/>
      <c r="AG262" s="2169"/>
      <c r="AH262" s="2169"/>
      <c r="AI262" s="2169"/>
      <c r="AJ262" s="2167"/>
      <c r="AK262" s="1081"/>
      <c r="AL262" s="1081"/>
      <c r="AM262" s="1081"/>
      <c r="AN262" s="1081"/>
      <c r="AO262" s="611"/>
      <c r="AP262" s="611"/>
      <c r="AQ262" s="611"/>
      <c r="AR262" s="611"/>
      <c r="AS262" s="611"/>
      <c r="AT262" s="611"/>
      <c r="AU262" s="611"/>
      <c r="AV262" s="611"/>
      <c r="AW262" s="611"/>
      <c r="AX262" s="611"/>
      <c r="AY262" s="611"/>
      <c r="AZ262" s="611"/>
      <c r="BA262" s="611"/>
      <c r="BB262" s="611"/>
      <c r="BC262" s="611"/>
      <c r="BD262" s="1049"/>
      <c r="BE262" s="1049"/>
    </row>
    <row r="263" spans="28:57" ht="15" hidden="1" customHeight="1">
      <c r="AB263" s="1051"/>
      <c r="AC263" s="1050"/>
      <c r="AD263" s="1050"/>
      <c r="AE263" s="1050"/>
      <c r="AF263" s="1050"/>
      <c r="AG263" s="1050"/>
      <c r="AH263" s="1050"/>
      <c r="AI263" s="1050"/>
      <c r="AJ263" s="1050"/>
      <c r="AK263" s="1051"/>
      <c r="AL263" s="1051"/>
      <c r="AM263" s="1051"/>
      <c r="AN263" s="1051"/>
      <c r="AO263" s="1049"/>
      <c r="AP263" s="1049"/>
      <c r="AQ263" s="1049"/>
      <c r="AR263" s="1049"/>
      <c r="AS263" s="1049"/>
      <c r="AT263" s="1049"/>
      <c r="AU263" s="1049"/>
      <c r="AV263" s="1049"/>
      <c r="AW263" s="1049"/>
      <c r="AX263" s="1049"/>
      <c r="AY263" s="1049"/>
      <c r="AZ263" s="1049"/>
      <c r="BA263" s="1049"/>
      <c r="BB263" s="1049"/>
      <c r="BC263" s="1049"/>
      <c r="BD263" s="1049"/>
      <c r="BE263" s="1049"/>
    </row>
    <row r="264" spans="28:57" ht="15" hidden="1" customHeight="1">
      <c r="AB264" s="1051"/>
      <c r="AC264" s="2164" t="e">
        <f>CONCATENATE("Yukarıda  cinsi  ve  miktarı  yazılı","   ",malzeme,"  ","kalem  mal / malzeme","  ",#REF!," ", "dan teslim alınmıştır.")</f>
        <v>#REF!</v>
      </c>
      <c r="AD264" s="2164"/>
      <c r="AE264" s="2164"/>
      <c r="AF264" s="2164"/>
      <c r="AG264" s="2164"/>
      <c r="AH264" s="2164"/>
      <c r="AI264" s="2164"/>
      <c r="AJ264" s="2164"/>
      <c r="AK264" s="1050"/>
      <c r="AL264" s="1050"/>
      <c r="AM264" s="1050"/>
      <c r="AN264" s="1050"/>
      <c r="AO264" s="1049"/>
      <c r="AP264" s="1049"/>
      <c r="AQ264" s="1049"/>
      <c r="AR264" s="1049"/>
      <c r="AS264" s="1049"/>
      <c r="AT264" s="1049"/>
      <c r="AU264" s="1049"/>
      <c r="AV264" s="1049"/>
      <c r="AW264" s="1049"/>
      <c r="AX264" s="1049"/>
      <c r="AY264" s="1049"/>
      <c r="AZ264" s="1049"/>
      <c r="BA264" s="1049"/>
      <c r="BB264" s="1049"/>
      <c r="BC264" s="1049"/>
      <c r="BD264" s="1049"/>
      <c r="BE264" s="1049"/>
    </row>
    <row r="265" spans="28:57" ht="15" hidden="1" customHeight="1">
      <c r="AB265" s="1051"/>
      <c r="AC265" s="2164"/>
      <c r="AD265" s="2164"/>
      <c r="AE265" s="2164"/>
      <c r="AF265" s="2164"/>
      <c r="AG265" s="2164"/>
      <c r="AH265" s="2164"/>
      <c r="AI265" s="2164"/>
      <c r="AJ265" s="2164"/>
      <c r="AK265" s="1051"/>
      <c r="AL265" s="1051"/>
      <c r="AM265" s="1051"/>
      <c r="AN265" s="1051"/>
      <c r="AO265" s="1049"/>
      <c r="AP265" s="1049"/>
      <c r="AQ265" s="1049"/>
      <c r="AR265" s="1049"/>
      <c r="AS265" s="1049"/>
      <c r="AT265" s="1049"/>
      <c r="AU265" s="1049"/>
      <c r="AV265" s="1049"/>
      <c r="AW265" s="1049"/>
      <c r="AX265" s="1049"/>
      <c r="AY265" s="1049"/>
      <c r="AZ265" s="1049"/>
      <c r="BA265" s="1049"/>
      <c r="BB265" s="1049"/>
      <c r="BC265" s="1049"/>
      <c r="BD265" s="1049"/>
      <c r="BE265" s="1049"/>
    </row>
    <row r="266" spans="28:57" ht="20.25" hidden="1" customHeight="1">
      <c r="AB266" s="1051"/>
      <c r="AC266" s="2174"/>
      <c r="AD266" s="2174"/>
      <c r="AE266" s="2170">
        <f>'VERİ GİRİŞİ'!K9</f>
        <v>45631</v>
      </c>
      <c r="AF266" s="2170"/>
      <c r="AG266" s="1053"/>
      <c r="AH266" s="1052"/>
      <c r="AI266" s="1050"/>
      <c r="AJ266" s="1052"/>
      <c r="AK266" s="1051"/>
      <c r="AL266" s="1051"/>
      <c r="AM266" s="1051"/>
      <c r="AN266" s="1051"/>
      <c r="AO266" s="1049"/>
      <c r="AP266" s="1049"/>
      <c r="AQ266" s="1049"/>
      <c r="AR266" s="1049"/>
      <c r="AS266" s="1049"/>
      <c r="AT266" s="1049"/>
      <c r="AU266" s="1049"/>
      <c r="AV266" s="1049"/>
      <c r="AW266" s="1049"/>
      <c r="AX266" s="1049"/>
      <c r="AY266" s="1049"/>
      <c r="AZ266" s="1049"/>
      <c r="BA266" s="1049"/>
      <c r="BB266" s="1049"/>
      <c r="BC266" s="1049"/>
      <c r="BD266" s="1049"/>
      <c r="BE266" s="1049"/>
    </row>
    <row r="267" spans="28:57" ht="15" hidden="1" customHeight="1">
      <c r="AB267" s="1051"/>
      <c r="AC267" s="1050"/>
      <c r="AD267" s="1050"/>
      <c r="AE267" s="1050"/>
      <c r="AF267" s="1050"/>
      <c r="AG267" s="1050"/>
      <c r="AH267" s="2164" t="s">
        <v>227</v>
      </c>
      <c r="AI267" s="2164"/>
      <c r="AJ267" s="2164"/>
      <c r="AK267" s="1048"/>
      <c r="AL267" s="1048"/>
      <c r="AM267" s="1048"/>
      <c r="AN267" s="1048"/>
      <c r="AO267" s="1049"/>
      <c r="AP267" s="1049"/>
      <c r="AQ267" s="1049"/>
      <c r="AR267" s="1049"/>
      <c r="AS267" s="1049"/>
      <c r="AT267" s="1049"/>
      <c r="AU267" s="1049"/>
      <c r="AV267" s="1049"/>
      <c r="AW267" s="1049"/>
      <c r="AX267" s="1049"/>
      <c r="AY267" s="1049"/>
      <c r="AZ267" s="1049"/>
      <c r="BA267" s="1049"/>
      <c r="BB267" s="1049"/>
      <c r="BC267" s="1049"/>
      <c r="BD267" s="1049"/>
      <c r="BE267" s="1049"/>
    </row>
    <row r="268" spans="28:57" ht="15" hidden="1" customHeight="1">
      <c r="AB268" s="1051"/>
      <c r="AC268" s="1050"/>
      <c r="AD268" s="1050"/>
      <c r="AE268" s="1050"/>
      <c r="AF268" s="1050"/>
      <c r="AG268" s="1050"/>
      <c r="AH268" s="2164">
        <f>'VERİ GİRİŞİ'!J24</f>
        <v>0</v>
      </c>
      <c r="AI268" s="2164"/>
      <c r="AJ268" s="2164"/>
      <c r="AK268" s="1048"/>
      <c r="AL268" s="1048"/>
      <c r="AM268" s="1048"/>
      <c r="AN268" s="1048"/>
      <c r="AO268" s="1049"/>
      <c r="AP268" s="1049"/>
      <c r="AQ268" s="1049"/>
      <c r="AR268" s="1049"/>
      <c r="AS268" s="1049"/>
      <c r="AT268" s="1049"/>
      <c r="AU268" s="1049"/>
      <c r="AV268" s="1049"/>
      <c r="AW268" s="1049"/>
      <c r="AX268" s="1049"/>
      <c r="AY268" s="1049"/>
      <c r="AZ268" s="1049"/>
      <c r="BA268" s="1049"/>
      <c r="BB268" s="1049"/>
      <c r="BC268" s="1049"/>
      <c r="BD268" s="1049"/>
      <c r="BE268" s="1049"/>
    </row>
    <row r="269" spans="28:57" ht="15" hidden="1" customHeight="1">
      <c r="AB269" s="1051"/>
      <c r="AC269" s="1050"/>
      <c r="AD269" s="1050"/>
      <c r="AE269" s="1050"/>
      <c r="AF269" s="1050"/>
      <c r="AG269" s="1050"/>
      <c r="AH269" s="2164">
        <f>'VERİ GİRİŞİ'!J25</f>
        <v>0</v>
      </c>
      <c r="AI269" s="2164"/>
      <c r="AJ269" s="2164"/>
      <c r="AK269" s="1048"/>
      <c r="AL269" s="1048"/>
      <c r="AM269" s="1048"/>
      <c r="AN269" s="1048"/>
      <c r="AO269" s="1049"/>
      <c r="AP269" s="1049"/>
      <c r="AQ269" s="1049"/>
      <c r="AR269" s="1049"/>
      <c r="AS269" s="1049"/>
      <c r="AT269" s="1049"/>
      <c r="AU269" s="1049"/>
      <c r="AV269" s="1049"/>
      <c r="AW269" s="1049"/>
      <c r="AX269" s="1049"/>
      <c r="AY269" s="1049"/>
      <c r="AZ269" s="1049"/>
      <c r="BA269" s="1049"/>
      <c r="BB269" s="1049"/>
      <c r="BC269" s="1049"/>
      <c r="BD269" s="1049"/>
      <c r="BE269" s="1049"/>
    </row>
    <row r="270" spans="28:57" ht="11.4" hidden="1">
      <c r="AB270" s="1054"/>
      <c r="AC270" s="1054"/>
      <c r="AD270" s="1054"/>
      <c r="AE270" s="1054"/>
      <c r="AF270" s="1054"/>
      <c r="AG270" s="1054"/>
      <c r="AH270" s="1054"/>
      <c r="AI270" s="1054"/>
      <c r="AJ270" s="1054"/>
      <c r="AK270" s="1049"/>
      <c r="AL270" s="1049"/>
      <c r="AM270" s="1049"/>
      <c r="AN270" s="1049"/>
      <c r="AO270" s="1049"/>
      <c r="AP270" s="1049"/>
      <c r="AQ270" s="1049"/>
      <c r="AR270" s="1049"/>
      <c r="AS270" s="1049"/>
      <c r="AT270" s="1049"/>
      <c r="AU270" s="1049"/>
      <c r="AV270" s="1049"/>
      <c r="AW270" s="1049"/>
      <c r="AX270" s="1049"/>
      <c r="AY270" s="1049"/>
      <c r="AZ270" s="1049"/>
      <c r="BA270" s="1049"/>
      <c r="BB270" s="1049"/>
      <c r="BC270" s="1049"/>
      <c r="BD270" s="1049"/>
      <c r="BE270" s="1049"/>
    </row>
    <row r="271" spans="28:57" ht="19.5" hidden="1" customHeight="1">
      <c r="AB271" s="1048">
        <f>COUNTIF(AB160:AB259,"&gt;0")</f>
        <v>0</v>
      </c>
      <c r="AC271" s="1054"/>
      <c r="AD271" s="1054"/>
      <c r="AE271" s="1054"/>
      <c r="AF271" s="1054"/>
      <c r="AG271" s="1054"/>
      <c r="AH271" s="1054"/>
      <c r="AI271" s="1054"/>
      <c r="AJ271" s="1054"/>
      <c r="AK271" s="1049"/>
      <c r="AL271" s="1049"/>
      <c r="AM271" s="1049"/>
      <c r="AN271" s="1049"/>
      <c r="AO271" s="1049"/>
      <c r="AP271" s="1049"/>
      <c r="AQ271" s="1049"/>
      <c r="AR271" s="1049"/>
      <c r="AS271" s="1049"/>
      <c r="AT271" s="1049"/>
      <c r="AU271" s="1049"/>
      <c r="AV271" s="1049"/>
      <c r="AW271" s="1049"/>
      <c r="AX271" s="1049"/>
      <c r="AY271" s="1049"/>
      <c r="AZ271" s="1049"/>
      <c r="BA271" s="1049"/>
      <c r="BB271" s="1049"/>
      <c r="BC271" s="1049"/>
      <c r="BD271" s="1049"/>
      <c r="BE271" s="1049"/>
    </row>
    <row r="273" spans="21:21"/>
    <row r="274" spans="21:21"/>
    <row r="288" spans="21:21" ht="16.2" hidden="1">
      <c r="U288" s="1076">
        <v>18</v>
      </c>
    </row>
  </sheetData>
  <sheetProtection password="CB70" sheet="1" objects="1" scenarios="1" formatCells="0" formatColumns="0" formatRows="0"/>
  <customSheetViews>
    <customSheetView guid="{95D0C6C0-F15D-449A-B6BA-3466C2F1E3FF}" scale="102" showRowCol="0" zeroValues="0" hiddenRows="1" hiddenColumns="1" showRuler="0">
      <selection activeCell="H20" sqref="H20:H21"/>
      <pageMargins left="0.39370078740157483" right="0.39370078740157483" top="0.78740157480314965" bottom="0.39370078740157483" header="0.11811023622047245" footer="0"/>
      <printOptions horizontalCentered="1"/>
      <pageSetup paperSize="9" scale="80" orientation="portrait" blackAndWhite="1" r:id="rId1"/>
      <headerFooter alignWithMargins="0"/>
    </customSheetView>
  </customSheetViews>
  <mergeCells count="605">
    <mergeCell ref="B168:O168"/>
    <mergeCell ref="B161:O161"/>
    <mergeCell ref="B162:O162"/>
    <mergeCell ref="B163:O163"/>
    <mergeCell ref="B164:O164"/>
    <mergeCell ref="A1:A6"/>
    <mergeCell ref="B141:G141"/>
    <mergeCell ref="N141:P141"/>
    <mergeCell ref="B165:O165"/>
    <mergeCell ref="B157:O157"/>
    <mergeCell ref="B158:O158"/>
    <mergeCell ref="B159:O159"/>
    <mergeCell ref="B160:O160"/>
    <mergeCell ref="B153:O153"/>
    <mergeCell ref="B154:O154"/>
    <mergeCell ref="B3:G3"/>
    <mergeCell ref="I3:L3"/>
    <mergeCell ref="N3:P3"/>
    <mergeCell ref="B4:J4"/>
    <mergeCell ref="K4:M4"/>
    <mergeCell ref="O4:P4"/>
    <mergeCell ref="B7:J7"/>
    <mergeCell ref="K7:M7"/>
    <mergeCell ref="O7:P7"/>
    <mergeCell ref="AG174:AI174"/>
    <mergeCell ref="AD175:AE175"/>
    <mergeCell ref="AG164:AI164"/>
    <mergeCell ref="AG163:AI163"/>
    <mergeCell ref="B152:O152"/>
    <mergeCell ref="K11:M11"/>
    <mergeCell ref="K12:M12"/>
    <mergeCell ref="N11:P11"/>
    <mergeCell ref="N12:P12"/>
    <mergeCell ref="B12:H12"/>
    <mergeCell ref="I12:J12"/>
    <mergeCell ref="B14:P14"/>
    <mergeCell ref="B155:O155"/>
    <mergeCell ref="B156:O156"/>
    <mergeCell ref="B144:O144"/>
    <mergeCell ref="B145:O145"/>
    <mergeCell ref="B146:O146"/>
    <mergeCell ref="B147:O147"/>
    <mergeCell ref="B148:O148"/>
    <mergeCell ref="B149:O149"/>
    <mergeCell ref="B150:O150"/>
    <mergeCell ref="B151:O151"/>
    <mergeCell ref="B166:O166"/>
    <mergeCell ref="B167:O167"/>
    <mergeCell ref="AB152:AJ152"/>
    <mergeCell ref="AC266:AD266"/>
    <mergeCell ref="AC158:AC159"/>
    <mergeCell ref="AD180:AE180"/>
    <mergeCell ref="AD181:AE181"/>
    <mergeCell ref="AD160:AE160"/>
    <mergeCell ref="AD176:AE176"/>
    <mergeCell ref="AY155:BA155"/>
    <mergeCell ref="AW156:AW159"/>
    <mergeCell ref="AD162:AE162"/>
    <mergeCell ref="AY156:AY159"/>
    <mergeCell ref="AZ156:AZ159"/>
    <mergeCell ref="BA156:BA159"/>
    <mergeCell ref="AG158:AJ158"/>
    <mergeCell ref="AG160:AI160"/>
    <mergeCell ref="AG159:AI159"/>
    <mergeCell ref="AG162:AI162"/>
    <mergeCell ref="AG175:AI175"/>
    <mergeCell ref="AD172:AE172"/>
    <mergeCell ref="AG172:AI172"/>
    <mergeCell ref="AD173:AE173"/>
    <mergeCell ref="AG173:AI173"/>
    <mergeCell ref="AD170:AE170"/>
    <mergeCell ref="AG170:AI170"/>
    <mergeCell ref="AD168:AE168"/>
    <mergeCell ref="AD169:AE169"/>
    <mergeCell ref="AH156:AI156"/>
    <mergeCell ref="AD161:AE161"/>
    <mergeCell ref="AB157:AF157"/>
    <mergeCell ref="AG167:AI167"/>
    <mergeCell ref="AG168:AI168"/>
    <mergeCell ref="AG169:AI169"/>
    <mergeCell ref="AG165:AI165"/>
    <mergeCell ref="AG161:AI161"/>
    <mergeCell ref="AD167:AE167"/>
    <mergeCell ref="AG184:AI184"/>
    <mergeCell ref="AD185:AE185"/>
    <mergeCell ref="AB153:AJ153"/>
    <mergeCell ref="AB154:AJ154"/>
    <mergeCell ref="AD178:AE178"/>
    <mergeCell ref="AF158:AF159"/>
    <mergeCell ref="AB155:AJ155"/>
    <mergeCell ref="AD158:AE159"/>
    <mergeCell ref="AH157:AI157"/>
    <mergeCell ref="AD165:AE165"/>
    <mergeCell ref="AG166:AI166"/>
    <mergeCell ref="AD163:AE163"/>
    <mergeCell ref="AD164:AE164"/>
    <mergeCell ref="AD166:AE166"/>
    <mergeCell ref="AG179:AI179"/>
    <mergeCell ref="AG180:AI180"/>
    <mergeCell ref="AD179:AE179"/>
    <mergeCell ref="AD171:AE171"/>
    <mergeCell ref="AG171:AI171"/>
    <mergeCell ref="AG178:AI178"/>
    <mergeCell ref="AD177:AE177"/>
    <mergeCell ref="AD174:AE174"/>
    <mergeCell ref="AG176:AI176"/>
    <mergeCell ref="AG177:AI177"/>
    <mergeCell ref="AH268:AJ268"/>
    <mergeCell ref="AH269:AJ269"/>
    <mergeCell ref="AX156:AX159"/>
    <mergeCell ref="AJ260:AJ262"/>
    <mergeCell ref="AG260:AI262"/>
    <mergeCell ref="AS156:AS159"/>
    <mergeCell ref="AT156:AT159"/>
    <mergeCell ref="AU156:AU159"/>
    <mergeCell ref="AV156:AV159"/>
    <mergeCell ref="AG181:AI181"/>
    <mergeCell ref="AH267:AJ267"/>
    <mergeCell ref="AC264:AJ264"/>
    <mergeCell ref="AE266:AF266"/>
    <mergeCell ref="AC265:AJ265"/>
    <mergeCell ref="AC261:AE261"/>
    <mergeCell ref="AD183:AE183"/>
    <mergeCell ref="AG183:AI183"/>
    <mergeCell ref="AD184:AE184"/>
    <mergeCell ref="AD189:AE189"/>
    <mergeCell ref="AG189:AI189"/>
    <mergeCell ref="AD190:AE190"/>
    <mergeCell ref="AG190:AI190"/>
    <mergeCell ref="AD191:AE191"/>
    <mergeCell ref="AG191:AI191"/>
    <mergeCell ref="B9:J9"/>
    <mergeCell ref="K9:L9"/>
    <mergeCell ref="N9:P9"/>
    <mergeCell ref="B5:J5"/>
    <mergeCell ref="K5:M5"/>
    <mergeCell ref="O5:P5"/>
    <mergeCell ref="B6:J6"/>
    <mergeCell ref="K6:M6"/>
    <mergeCell ref="O6:P6"/>
    <mergeCell ref="B16:J16"/>
    <mergeCell ref="K16:M16"/>
    <mergeCell ref="O16:P16"/>
    <mergeCell ref="B15:I15"/>
    <mergeCell ref="K15:M15"/>
    <mergeCell ref="B17:H17"/>
    <mergeCell ref="K17:M17"/>
    <mergeCell ref="O17:P17"/>
    <mergeCell ref="B10:J10"/>
    <mergeCell ref="K10:L10"/>
    <mergeCell ref="N10:P10"/>
    <mergeCell ref="B11:H11"/>
    <mergeCell ref="I11:J11"/>
    <mergeCell ref="O15:P15"/>
    <mergeCell ref="B19:P19"/>
    <mergeCell ref="N22:O22"/>
    <mergeCell ref="I22:J22"/>
    <mergeCell ref="K20:K21"/>
    <mergeCell ref="L20:L21"/>
    <mergeCell ref="M20:M21"/>
    <mergeCell ref="N20:P21"/>
    <mergeCell ref="I20:J21"/>
    <mergeCell ref="C20:G20"/>
    <mergeCell ref="B20:B21"/>
    <mergeCell ref="I25:J25"/>
    <mergeCell ref="I26:J26"/>
    <mergeCell ref="K25:L25"/>
    <mergeCell ref="N27:O27"/>
    <mergeCell ref="N28:O28"/>
    <mergeCell ref="I27:J27"/>
    <mergeCell ref="I28:J28"/>
    <mergeCell ref="K27:L27"/>
    <mergeCell ref="N23:O23"/>
    <mergeCell ref="N24:O24"/>
    <mergeCell ref="I23:J23"/>
    <mergeCell ref="I24:J24"/>
    <mergeCell ref="K23:L23"/>
    <mergeCell ref="N25:O25"/>
    <mergeCell ref="N29:O29"/>
    <mergeCell ref="N30:O30"/>
    <mergeCell ref="I29:J29"/>
    <mergeCell ref="I30:J30"/>
    <mergeCell ref="N31:O31"/>
    <mergeCell ref="I31:J31"/>
    <mergeCell ref="I32:J32"/>
    <mergeCell ref="N32:O32"/>
    <mergeCell ref="N26:O26"/>
    <mergeCell ref="K29:L29"/>
    <mergeCell ref="K31:L31"/>
    <mergeCell ref="N33:O33"/>
    <mergeCell ref="O125:P125"/>
    <mergeCell ref="K126:M126"/>
    <mergeCell ref="N126:P126"/>
    <mergeCell ref="N121:O121"/>
    <mergeCell ref="K121:L121"/>
    <mergeCell ref="K124:L124"/>
    <mergeCell ref="O124:P124"/>
    <mergeCell ref="L122:M122"/>
    <mergeCell ref="N122:O122"/>
    <mergeCell ref="N34:O34"/>
    <mergeCell ref="N38:O38"/>
    <mergeCell ref="K37:L37"/>
    <mergeCell ref="N39:O39"/>
    <mergeCell ref="N40:O40"/>
    <mergeCell ref="K39:L39"/>
    <mergeCell ref="N41:O41"/>
    <mergeCell ref="N56:O56"/>
    <mergeCell ref="K55:L55"/>
    <mergeCell ref="N62:O62"/>
    <mergeCell ref="K61:L61"/>
    <mergeCell ref="N68:O68"/>
    <mergeCell ref="K67:L67"/>
    <mergeCell ref="N74:O74"/>
    <mergeCell ref="I134:J134"/>
    <mergeCell ref="K134:L134"/>
    <mergeCell ref="B134:H134"/>
    <mergeCell ref="B130:G130"/>
    <mergeCell ref="H130:J130"/>
    <mergeCell ref="L130:N130"/>
    <mergeCell ref="O130:P130"/>
    <mergeCell ref="B129:G129"/>
    <mergeCell ref="H129:J129"/>
    <mergeCell ref="L129:N129"/>
    <mergeCell ref="O129:P129"/>
    <mergeCell ref="I35:J35"/>
    <mergeCell ref="N35:O35"/>
    <mergeCell ref="I36:J36"/>
    <mergeCell ref="N36:O36"/>
    <mergeCell ref="I37:J37"/>
    <mergeCell ref="N37:O37"/>
    <mergeCell ref="H131:J131"/>
    <mergeCell ref="E125:I125"/>
    <mergeCell ref="K127:P127"/>
    <mergeCell ref="B128:G128"/>
    <mergeCell ref="H128:J128"/>
    <mergeCell ref="L128:N128"/>
    <mergeCell ref="O128:P128"/>
    <mergeCell ref="B125:D125"/>
    <mergeCell ref="I38:J38"/>
    <mergeCell ref="I39:J39"/>
    <mergeCell ref="N44:O44"/>
    <mergeCell ref="K43:L43"/>
    <mergeCell ref="I45:J45"/>
    <mergeCell ref="N45:O45"/>
    <mergeCell ref="I46:J46"/>
    <mergeCell ref="N46:O46"/>
    <mergeCell ref="K45:L45"/>
    <mergeCell ref="I41:J41"/>
    <mergeCell ref="I42:J42"/>
    <mergeCell ref="N42:O42"/>
    <mergeCell ref="K41:L41"/>
    <mergeCell ref="I43:J43"/>
    <mergeCell ref="N43:O43"/>
    <mergeCell ref="N50:O50"/>
    <mergeCell ref="K49:L49"/>
    <mergeCell ref="I51:J51"/>
    <mergeCell ref="N51:O51"/>
    <mergeCell ref="I52:J52"/>
    <mergeCell ref="N52:O52"/>
    <mergeCell ref="K51:L51"/>
    <mergeCell ref="I47:J47"/>
    <mergeCell ref="N47:O47"/>
    <mergeCell ref="I48:J48"/>
    <mergeCell ref="N48:O48"/>
    <mergeCell ref="K47:L47"/>
    <mergeCell ref="I49:J49"/>
    <mergeCell ref="N49:O49"/>
    <mergeCell ref="I57:J57"/>
    <mergeCell ref="N57:O57"/>
    <mergeCell ref="I58:J58"/>
    <mergeCell ref="N58:O58"/>
    <mergeCell ref="K57:L57"/>
    <mergeCell ref="I53:J53"/>
    <mergeCell ref="N53:O53"/>
    <mergeCell ref="I54:J54"/>
    <mergeCell ref="N54:O54"/>
    <mergeCell ref="K53:L53"/>
    <mergeCell ref="I55:J55"/>
    <mergeCell ref="N55:O55"/>
    <mergeCell ref="I63:J63"/>
    <mergeCell ref="N63:O63"/>
    <mergeCell ref="I64:J64"/>
    <mergeCell ref="N64:O64"/>
    <mergeCell ref="K63:L63"/>
    <mergeCell ref="I59:J59"/>
    <mergeCell ref="N59:O59"/>
    <mergeCell ref="I60:J60"/>
    <mergeCell ref="N60:O60"/>
    <mergeCell ref="K59:L59"/>
    <mergeCell ref="I61:J61"/>
    <mergeCell ref="N61:O61"/>
    <mergeCell ref="I69:J69"/>
    <mergeCell ref="N69:O69"/>
    <mergeCell ref="I70:J70"/>
    <mergeCell ref="N70:O70"/>
    <mergeCell ref="K69:L69"/>
    <mergeCell ref="I65:J65"/>
    <mergeCell ref="N65:O65"/>
    <mergeCell ref="I66:J66"/>
    <mergeCell ref="N66:O66"/>
    <mergeCell ref="K65:L65"/>
    <mergeCell ref="I67:J67"/>
    <mergeCell ref="N67:O67"/>
    <mergeCell ref="K73:L73"/>
    <mergeCell ref="I75:J75"/>
    <mergeCell ref="N75:O75"/>
    <mergeCell ref="I76:J76"/>
    <mergeCell ref="N76:O76"/>
    <mergeCell ref="K75:L75"/>
    <mergeCell ref="I71:J71"/>
    <mergeCell ref="N71:O71"/>
    <mergeCell ref="I72:J72"/>
    <mergeCell ref="N72:O72"/>
    <mergeCell ref="K71:L71"/>
    <mergeCell ref="I73:J73"/>
    <mergeCell ref="N73:O73"/>
    <mergeCell ref="N80:O80"/>
    <mergeCell ref="K79:L79"/>
    <mergeCell ref="I81:J81"/>
    <mergeCell ref="N81:O81"/>
    <mergeCell ref="I82:J82"/>
    <mergeCell ref="N82:O82"/>
    <mergeCell ref="K81:L81"/>
    <mergeCell ref="I77:J77"/>
    <mergeCell ref="N77:O77"/>
    <mergeCell ref="I78:J78"/>
    <mergeCell ref="N78:O78"/>
    <mergeCell ref="K77:L77"/>
    <mergeCell ref="I79:J79"/>
    <mergeCell ref="N79:O79"/>
    <mergeCell ref="N86:O86"/>
    <mergeCell ref="K85:L85"/>
    <mergeCell ref="I87:J87"/>
    <mergeCell ref="N87:O87"/>
    <mergeCell ref="I88:J88"/>
    <mergeCell ref="N88:O88"/>
    <mergeCell ref="K87:L87"/>
    <mergeCell ref="I83:J83"/>
    <mergeCell ref="N83:O83"/>
    <mergeCell ref="I84:J84"/>
    <mergeCell ref="N84:O84"/>
    <mergeCell ref="K83:L83"/>
    <mergeCell ref="I85:J85"/>
    <mergeCell ref="N85:O85"/>
    <mergeCell ref="N92:O92"/>
    <mergeCell ref="K91:L91"/>
    <mergeCell ref="I93:J93"/>
    <mergeCell ref="N93:O93"/>
    <mergeCell ref="I94:J94"/>
    <mergeCell ref="N94:O94"/>
    <mergeCell ref="K93:L93"/>
    <mergeCell ref="I89:J89"/>
    <mergeCell ref="N89:O89"/>
    <mergeCell ref="I90:J90"/>
    <mergeCell ref="N90:O90"/>
    <mergeCell ref="K89:L89"/>
    <mergeCell ref="I91:J91"/>
    <mergeCell ref="N91:O91"/>
    <mergeCell ref="N98:O98"/>
    <mergeCell ref="K97:L97"/>
    <mergeCell ref="I99:J99"/>
    <mergeCell ref="N99:O99"/>
    <mergeCell ref="I100:J100"/>
    <mergeCell ref="N100:O100"/>
    <mergeCell ref="K99:L99"/>
    <mergeCell ref="I95:J95"/>
    <mergeCell ref="N95:O95"/>
    <mergeCell ref="I96:J96"/>
    <mergeCell ref="N96:O96"/>
    <mergeCell ref="K95:L95"/>
    <mergeCell ref="I97:J97"/>
    <mergeCell ref="N97:O97"/>
    <mergeCell ref="N104:O104"/>
    <mergeCell ref="K103:L103"/>
    <mergeCell ref="I105:J105"/>
    <mergeCell ref="N105:O105"/>
    <mergeCell ref="I106:J106"/>
    <mergeCell ref="N106:O106"/>
    <mergeCell ref="K105:L105"/>
    <mergeCell ref="I101:J101"/>
    <mergeCell ref="N101:O101"/>
    <mergeCell ref="I102:J102"/>
    <mergeCell ref="N102:O102"/>
    <mergeCell ref="K101:L101"/>
    <mergeCell ref="I103:J103"/>
    <mergeCell ref="N103:O103"/>
    <mergeCell ref="N110:O110"/>
    <mergeCell ref="K109:L109"/>
    <mergeCell ref="I111:J111"/>
    <mergeCell ref="N111:O111"/>
    <mergeCell ref="I112:J112"/>
    <mergeCell ref="N112:O112"/>
    <mergeCell ref="K111:L111"/>
    <mergeCell ref="I107:J107"/>
    <mergeCell ref="N107:O107"/>
    <mergeCell ref="I108:J108"/>
    <mergeCell ref="N108:O108"/>
    <mergeCell ref="K107:L107"/>
    <mergeCell ref="I109:J109"/>
    <mergeCell ref="N109:O109"/>
    <mergeCell ref="N116:O116"/>
    <mergeCell ref="K115:L115"/>
    <mergeCell ref="I117:J117"/>
    <mergeCell ref="N117:O117"/>
    <mergeCell ref="I118:J118"/>
    <mergeCell ref="N118:O118"/>
    <mergeCell ref="K117:L117"/>
    <mergeCell ref="I113:J113"/>
    <mergeCell ref="N113:O113"/>
    <mergeCell ref="I114:J114"/>
    <mergeCell ref="N114:O114"/>
    <mergeCell ref="K113:L113"/>
    <mergeCell ref="I115:J115"/>
    <mergeCell ref="N115:O115"/>
    <mergeCell ref="N119:O119"/>
    <mergeCell ref="I120:J120"/>
    <mergeCell ref="N120:O120"/>
    <mergeCell ref="K119:L119"/>
    <mergeCell ref="AD182:AE182"/>
    <mergeCell ref="AG182:AI182"/>
    <mergeCell ref="L137:N137"/>
    <mergeCell ref="L138:N138"/>
    <mergeCell ref="M134:N134"/>
    <mergeCell ref="B135:J135"/>
    <mergeCell ref="B137:G137"/>
    <mergeCell ref="H137:J137"/>
    <mergeCell ref="B136:G136"/>
    <mergeCell ref="H136:J136"/>
    <mergeCell ref="L136:N136"/>
    <mergeCell ref="B139:G139"/>
    <mergeCell ref="H139:J139"/>
    <mergeCell ref="L139:N139"/>
    <mergeCell ref="B138:G138"/>
    <mergeCell ref="H138:J138"/>
    <mergeCell ref="L135:M135"/>
    <mergeCell ref="O131:P132"/>
    <mergeCell ref="L131:N131"/>
    <mergeCell ref="B131:G131"/>
    <mergeCell ref="AG185:AI185"/>
    <mergeCell ref="AD186:AE186"/>
    <mergeCell ref="AG186:AI186"/>
    <mergeCell ref="AD187:AE187"/>
    <mergeCell ref="AG187:AI187"/>
    <mergeCell ref="AD188:AE188"/>
    <mergeCell ref="AG188:AI188"/>
    <mergeCell ref="AD195:AE195"/>
    <mergeCell ref="AG195:AI195"/>
    <mergeCell ref="AD196:AE196"/>
    <mergeCell ref="AG196:AI196"/>
    <mergeCell ref="AD197:AE197"/>
    <mergeCell ref="AG197:AI197"/>
    <mergeCell ref="AD192:AE192"/>
    <mergeCell ref="AG192:AI192"/>
    <mergeCell ref="AD193:AE193"/>
    <mergeCell ref="AG193:AI193"/>
    <mergeCell ref="AD194:AE194"/>
    <mergeCell ref="AG194:AI194"/>
    <mergeCell ref="AD201:AE201"/>
    <mergeCell ref="AG201:AI201"/>
    <mergeCell ref="AD202:AE202"/>
    <mergeCell ref="AG202:AI202"/>
    <mergeCell ref="AD203:AE203"/>
    <mergeCell ref="AG203:AI203"/>
    <mergeCell ref="AD198:AE198"/>
    <mergeCell ref="AG198:AI198"/>
    <mergeCell ref="AD199:AE199"/>
    <mergeCell ref="AG199:AI199"/>
    <mergeCell ref="AD200:AE200"/>
    <mergeCell ref="AG200:AI200"/>
    <mergeCell ref="AD207:AE207"/>
    <mergeCell ref="AG207:AI207"/>
    <mergeCell ref="AD208:AE208"/>
    <mergeCell ref="AG208:AI208"/>
    <mergeCell ref="AD209:AE209"/>
    <mergeCell ref="AG209:AI209"/>
    <mergeCell ref="AD204:AE204"/>
    <mergeCell ref="AG204:AI204"/>
    <mergeCell ref="AD205:AE205"/>
    <mergeCell ref="AG205:AI205"/>
    <mergeCell ref="AD206:AE206"/>
    <mergeCell ref="AG206:AI206"/>
    <mergeCell ref="AD213:AE213"/>
    <mergeCell ref="AG213:AI213"/>
    <mergeCell ref="AD214:AE214"/>
    <mergeCell ref="AG214:AI214"/>
    <mergeCell ref="AD215:AE215"/>
    <mergeCell ref="AG215:AI215"/>
    <mergeCell ref="AD210:AE210"/>
    <mergeCell ref="AG210:AI210"/>
    <mergeCell ref="AD211:AE211"/>
    <mergeCell ref="AG211:AI211"/>
    <mergeCell ref="AD212:AE212"/>
    <mergeCell ref="AG212:AI212"/>
    <mergeCell ref="AD219:AE219"/>
    <mergeCell ref="AG219:AI219"/>
    <mergeCell ref="AD220:AE220"/>
    <mergeCell ref="AG220:AI220"/>
    <mergeCell ref="AD221:AE221"/>
    <mergeCell ref="AG221:AI221"/>
    <mergeCell ref="AD216:AE216"/>
    <mergeCell ref="AG216:AI216"/>
    <mergeCell ref="AD217:AE217"/>
    <mergeCell ref="AG217:AI217"/>
    <mergeCell ref="AD218:AE218"/>
    <mergeCell ref="AG218:AI218"/>
    <mergeCell ref="AD225:AE225"/>
    <mergeCell ref="AG225:AI225"/>
    <mergeCell ref="AD226:AE226"/>
    <mergeCell ref="AG226:AI226"/>
    <mergeCell ref="AD227:AE227"/>
    <mergeCell ref="AG227:AI227"/>
    <mergeCell ref="AD222:AE222"/>
    <mergeCell ref="AG222:AI222"/>
    <mergeCell ref="AD223:AE223"/>
    <mergeCell ref="AG223:AI223"/>
    <mergeCell ref="AD224:AE224"/>
    <mergeCell ref="AG224:AI224"/>
    <mergeCell ref="AD231:AE231"/>
    <mergeCell ref="AG231:AI231"/>
    <mergeCell ref="AD232:AE232"/>
    <mergeCell ref="AG232:AI232"/>
    <mergeCell ref="AD233:AE233"/>
    <mergeCell ref="AG233:AI233"/>
    <mergeCell ref="AD228:AE228"/>
    <mergeCell ref="AG228:AI228"/>
    <mergeCell ref="AD229:AE229"/>
    <mergeCell ref="AG229:AI229"/>
    <mergeCell ref="AD230:AE230"/>
    <mergeCell ref="AG230:AI230"/>
    <mergeCell ref="AD237:AE237"/>
    <mergeCell ref="AG237:AI237"/>
    <mergeCell ref="AD238:AE238"/>
    <mergeCell ref="AG238:AI238"/>
    <mergeCell ref="AD239:AE239"/>
    <mergeCell ref="AG239:AI239"/>
    <mergeCell ref="AD234:AE234"/>
    <mergeCell ref="AG234:AI234"/>
    <mergeCell ref="AD235:AE235"/>
    <mergeCell ref="AG235:AI235"/>
    <mergeCell ref="AD236:AE236"/>
    <mergeCell ref="AG236:AI236"/>
    <mergeCell ref="AD243:AE243"/>
    <mergeCell ref="AG243:AI243"/>
    <mergeCell ref="AD244:AE244"/>
    <mergeCell ref="AG244:AI244"/>
    <mergeCell ref="AD245:AE245"/>
    <mergeCell ref="AG245:AI245"/>
    <mergeCell ref="AD240:AE240"/>
    <mergeCell ref="AG240:AI240"/>
    <mergeCell ref="AD241:AE241"/>
    <mergeCell ref="AG241:AI241"/>
    <mergeCell ref="AD242:AE242"/>
    <mergeCell ref="AG242:AI242"/>
    <mergeCell ref="AD246:AE246"/>
    <mergeCell ref="AG246:AI246"/>
    <mergeCell ref="AD254:AE254"/>
    <mergeCell ref="AD247:AE247"/>
    <mergeCell ref="AG247:AI247"/>
    <mergeCell ref="AD248:AE248"/>
    <mergeCell ref="AG248:AI248"/>
    <mergeCell ref="AD249:AE249"/>
    <mergeCell ref="AG249:AI249"/>
    <mergeCell ref="AD250:AE250"/>
    <mergeCell ref="AG250:AI250"/>
    <mergeCell ref="AD251:AE251"/>
    <mergeCell ref="AG251:AI251"/>
    <mergeCell ref="AD259:AE259"/>
    <mergeCell ref="AG259:AI259"/>
    <mergeCell ref="AG252:AI252"/>
    <mergeCell ref="AD253:AE253"/>
    <mergeCell ref="AG253:AI253"/>
    <mergeCell ref="AD252:AE252"/>
    <mergeCell ref="AD257:AE257"/>
    <mergeCell ref="AG257:AI257"/>
    <mergeCell ref="AD258:AE258"/>
    <mergeCell ref="AG258:AI258"/>
    <mergeCell ref="AD256:AE256"/>
    <mergeCell ref="AG256:AI256"/>
    <mergeCell ref="AG254:AI254"/>
    <mergeCell ref="AD255:AE255"/>
    <mergeCell ref="AG255:AI255"/>
    <mergeCell ref="K33:L33"/>
    <mergeCell ref="K35:L35"/>
    <mergeCell ref="H20:H21"/>
    <mergeCell ref="B127:J127"/>
    <mergeCell ref="B124:G124"/>
    <mergeCell ref="I124:J124"/>
    <mergeCell ref="I33:J33"/>
    <mergeCell ref="I121:J121"/>
    <mergeCell ref="I119:J119"/>
    <mergeCell ref="I116:J116"/>
    <mergeCell ref="I110:J110"/>
    <mergeCell ref="I104:J104"/>
    <mergeCell ref="I98:J98"/>
    <mergeCell ref="I92:J92"/>
    <mergeCell ref="I86:J86"/>
    <mergeCell ref="I80:J80"/>
    <mergeCell ref="I74:J74"/>
    <mergeCell ref="I68:J68"/>
    <mergeCell ref="I62:J62"/>
    <mergeCell ref="I56:J56"/>
    <mergeCell ref="I50:J50"/>
    <mergeCell ref="I44:J44"/>
    <mergeCell ref="I40:J40"/>
    <mergeCell ref="I34:J34"/>
  </mergeCells>
  <phoneticPr fontId="0" type="noConversion"/>
  <printOptions horizontalCentered="1"/>
  <pageMargins left="0.39370078740157483" right="0.39370078740157483" top="0.78740157480314965" bottom="0.39370078740157483" header="0.11811023622047245" footer="0"/>
  <pageSetup paperSize="9" scale="80" orientation="portrait" blackAndWhite="1" r:id="rId2"/>
  <headerFooter alignWithMargins="0"/>
  <legacyDrawing r:id="rId3"/>
</worksheet>
</file>

<file path=xl/worksheets/sheet12.xml><?xml version="1.0" encoding="utf-8"?>
<worksheet xmlns="http://schemas.openxmlformats.org/spreadsheetml/2006/main" xmlns:r="http://schemas.openxmlformats.org/officeDocument/2006/relationships">
  <sheetPr codeName="Sayfa15">
    <tabColor indexed="11"/>
    <pageSetUpPr fitToPage="1"/>
  </sheetPr>
  <dimension ref="A1:V188"/>
  <sheetViews>
    <sheetView showZeros="0" topLeftCell="A10" workbookViewId="0">
      <selection activeCell="G15" sqref="G15"/>
    </sheetView>
  </sheetViews>
  <sheetFormatPr defaultColWidth="0" defaultRowHeight="13.2" zeroHeight="1"/>
  <cols>
    <col min="1" max="1" width="3.44140625" style="984" customWidth="1"/>
    <col min="2" max="2" width="5" style="80" customWidth="1"/>
    <col min="3" max="3" width="5.5546875" style="80" customWidth="1"/>
    <col min="4" max="4" width="2.109375" style="80" customWidth="1"/>
    <col min="5" max="5" width="9.6640625" style="80" customWidth="1"/>
    <col min="6" max="6" width="10" style="80" customWidth="1"/>
    <col min="7" max="7" width="5.5546875" style="80" customWidth="1"/>
    <col min="8" max="8" width="8.5546875" style="80" customWidth="1"/>
    <col min="9" max="9" width="8.109375" style="80" customWidth="1"/>
    <col min="10" max="10" width="5.6640625" style="80" customWidth="1"/>
    <col min="11" max="11" width="6.6640625" style="80" customWidth="1"/>
    <col min="12" max="12" width="4.88671875" style="80" customWidth="1"/>
    <col min="13" max="13" width="3.5546875" style="80" customWidth="1"/>
    <col min="14" max="14" width="5.5546875" style="80" customWidth="1"/>
    <col min="15" max="15" width="4.88671875" style="80" customWidth="1"/>
    <col min="16" max="16" width="6.5546875" style="80" customWidth="1"/>
    <col min="17" max="17" width="5.109375" style="80" customWidth="1"/>
    <col min="18" max="18" width="5.88671875" style="80" customWidth="1"/>
    <col min="19" max="19" width="4.88671875" style="80" customWidth="1"/>
    <col min="20" max="20" width="7.5546875" style="80" customWidth="1"/>
    <col min="21" max="21" width="9.44140625" style="80" customWidth="1"/>
    <col min="22" max="22" width="1.44140625" style="80" customWidth="1"/>
    <col min="23" max="16384" width="0" style="80" hidden="1"/>
  </cols>
  <sheetData>
    <row r="1" spans="1:22">
      <c r="A1" s="992"/>
      <c r="B1" s="128"/>
      <c r="C1" s="129"/>
      <c r="D1" s="129"/>
      <c r="E1" s="129"/>
      <c r="F1" s="129"/>
      <c r="G1" s="129"/>
      <c r="H1" s="129"/>
      <c r="I1" s="129"/>
      <c r="J1" s="129"/>
      <c r="K1" s="129"/>
      <c r="L1" s="129"/>
      <c r="M1" s="129"/>
      <c r="N1" s="129"/>
      <c r="O1" s="129"/>
      <c r="P1" s="129"/>
      <c r="Q1" s="129"/>
      <c r="R1" s="129"/>
      <c r="S1" s="129"/>
      <c r="T1" s="2220"/>
      <c r="U1" s="2221"/>
      <c r="V1" s="21"/>
    </row>
    <row r="2" spans="1:22">
      <c r="A2" s="992"/>
      <c r="B2" s="2222" t="s">
        <v>230</v>
      </c>
      <c r="C2" s="1249"/>
      <c r="D2" s="1249"/>
      <c r="E2" s="1249"/>
      <c r="F2" s="1249"/>
      <c r="G2" s="1249"/>
      <c r="H2" s="1249"/>
      <c r="I2" s="1249"/>
      <c r="J2" s="1249"/>
      <c r="K2" s="1249"/>
      <c r="L2" s="1249"/>
      <c r="M2" s="1249"/>
      <c r="N2" s="1249"/>
      <c r="O2" s="1249"/>
      <c r="P2" s="1249"/>
      <c r="Q2" s="1249"/>
      <c r="R2" s="1249"/>
      <c r="S2" s="1249"/>
      <c r="T2" s="1249"/>
      <c r="U2" s="133"/>
      <c r="V2" s="21"/>
    </row>
    <row r="3" spans="1:22">
      <c r="A3" s="992"/>
      <c r="B3" s="2222" t="s">
        <v>231</v>
      </c>
      <c r="C3" s="1249"/>
      <c r="D3" s="1249"/>
      <c r="E3" s="1249"/>
      <c r="F3" s="1249"/>
      <c r="G3" s="1249"/>
      <c r="H3" s="1249"/>
      <c r="I3" s="1249"/>
      <c r="J3" s="1249"/>
      <c r="K3" s="1249"/>
      <c r="L3" s="1249"/>
      <c r="M3" s="1249"/>
      <c r="N3" s="1249"/>
      <c r="O3" s="1249"/>
      <c r="P3" s="1249"/>
      <c r="Q3" s="1249"/>
      <c r="R3" s="1249"/>
      <c r="S3" s="1249"/>
      <c r="T3" s="1249"/>
      <c r="U3" s="133"/>
      <c r="V3" s="21"/>
    </row>
    <row r="4" spans="1:22" ht="3" customHeight="1">
      <c r="A4" s="992"/>
      <c r="B4" s="249"/>
      <c r="C4" s="200"/>
      <c r="D4" s="200"/>
      <c r="E4" s="200"/>
      <c r="F4" s="200"/>
      <c r="G4" s="200"/>
      <c r="H4" s="200"/>
      <c r="I4" s="200"/>
      <c r="J4" s="200"/>
      <c r="K4" s="200"/>
      <c r="L4" s="200"/>
      <c r="M4" s="200"/>
      <c r="N4" s="200"/>
      <c r="O4" s="200"/>
      <c r="P4" s="200"/>
      <c r="Q4" s="200"/>
      <c r="R4" s="200"/>
      <c r="S4" s="200"/>
      <c r="T4" s="200"/>
      <c r="U4" s="201"/>
      <c r="V4" s="21"/>
    </row>
    <row r="5" spans="1:22" ht="4.5" customHeight="1">
      <c r="A5" s="992"/>
      <c r="B5" s="128"/>
      <c r="C5" s="137"/>
      <c r="D5" s="137"/>
      <c r="E5" s="137"/>
      <c r="F5" s="137"/>
      <c r="G5" s="137"/>
      <c r="H5" s="137"/>
      <c r="I5" s="137"/>
      <c r="J5" s="137"/>
      <c r="K5" s="137"/>
      <c r="L5" s="137"/>
      <c r="M5" s="137"/>
      <c r="N5" s="137"/>
      <c r="O5" s="137"/>
      <c r="P5" s="137"/>
      <c r="Q5" s="137"/>
      <c r="R5" s="137"/>
      <c r="S5" s="137"/>
      <c r="T5" s="137"/>
      <c r="U5" s="133"/>
      <c r="V5" s="21"/>
    </row>
    <row r="6" spans="1:22" s="253" customFormat="1" ht="13.8">
      <c r="A6" s="992"/>
      <c r="B6" s="251" t="s">
        <v>232</v>
      </c>
      <c r="C6" s="138" t="s">
        <v>233</v>
      </c>
      <c r="D6" s="138"/>
      <c r="E6" s="138"/>
      <c r="F6" s="138"/>
      <c r="G6" s="138"/>
      <c r="H6" s="138"/>
      <c r="I6" s="138"/>
      <c r="J6" s="138"/>
      <c r="K6" s="138"/>
      <c r="L6" s="138"/>
      <c r="M6" s="138"/>
      <c r="N6" s="138"/>
      <c r="O6" s="138"/>
      <c r="P6" s="138"/>
      <c r="Q6" s="138"/>
      <c r="R6" s="138"/>
      <c r="S6" s="138"/>
      <c r="T6" s="138"/>
      <c r="U6" s="250"/>
      <c r="V6" s="252"/>
    </row>
    <row r="7" spans="1:22" s="253" customFormat="1" ht="13.8">
      <c r="A7" s="992"/>
      <c r="B7" s="251"/>
      <c r="C7" s="2202"/>
      <c r="D7" s="2202"/>
      <c r="E7" s="2202"/>
      <c r="F7" s="2202"/>
      <c r="G7" s="2202"/>
      <c r="H7" s="2202"/>
      <c r="I7" s="2202"/>
      <c r="J7" s="2202"/>
      <c r="K7" s="2202"/>
      <c r="L7" s="2202"/>
      <c r="M7" s="2202"/>
      <c r="N7" s="2202"/>
      <c r="O7" s="2202"/>
      <c r="P7" s="2202"/>
      <c r="Q7" s="2202"/>
      <c r="R7" s="2202"/>
      <c r="S7" s="2202"/>
      <c r="T7" s="2202"/>
      <c r="U7" s="250"/>
      <c r="V7" s="252"/>
    </row>
    <row r="8" spans="1:22" s="253" customFormat="1" ht="13.8">
      <c r="A8" s="992"/>
      <c r="B8" s="251"/>
      <c r="C8" s="2202"/>
      <c r="D8" s="2202"/>
      <c r="E8" s="2202"/>
      <c r="F8" s="2202"/>
      <c r="G8" s="2202"/>
      <c r="H8" s="2202"/>
      <c r="I8" s="2202"/>
      <c r="J8" s="2202"/>
      <c r="K8" s="2202"/>
      <c r="L8" s="2202"/>
      <c r="M8" s="2202"/>
      <c r="N8" s="2202"/>
      <c r="O8" s="2202"/>
      <c r="P8" s="2202"/>
      <c r="Q8" s="2202"/>
      <c r="R8" s="2202"/>
      <c r="S8" s="2202"/>
      <c r="T8" s="2202"/>
      <c r="U8" s="250"/>
      <c r="V8" s="252"/>
    </row>
    <row r="9" spans="1:22" s="253" customFormat="1" ht="13.8">
      <c r="A9" s="992"/>
      <c r="B9" s="251" t="s">
        <v>234</v>
      </c>
      <c r="C9" s="138" t="s">
        <v>235</v>
      </c>
      <c r="D9" s="138"/>
      <c r="E9" s="138"/>
      <c r="F9" s="138"/>
      <c r="G9" s="138"/>
      <c r="H9" s="138"/>
      <c r="I9" s="138"/>
      <c r="J9" s="138"/>
      <c r="K9" s="138"/>
      <c r="L9" s="138"/>
      <c r="M9" s="138"/>
      <c r="N9" s="138"/>
      <c r="O9" s="138"/>
      <c r="P9" s="138"/>
      <c r="Q9" s="138"/>
      <c r="R9" s="138"/>
      <c r="S9" s="138"/>
      <c r="T9" s="138"/>
      <c r="U9" s="250"/>
      <c r="V9" s="252"/>
    </row>
    <row r="10" spans="1:22" s="253" customFormat="1" ht="13.8">
      <c r="A10" s="992"/>
      <c r="B10" s="251"/>
      <c r="C10" s="2202"/>
      <c r="D10" s="2202"/>
      <c r="E10" s="2202"/>
      <c r="F10" s="2202"/>
      <c r="G10" s="2202"/>
      <c r="H10" s="2202"/>
      <c r="I10" s="2202"/>
      <c r="J10" s="2202"/>
      <c r="K10" s="2202"/>
      <c r="L10" s="2202"/>
      <c r="M10" s="2202"/>
      <c r="N10" s="2202"/>
      <c r="O10" s="2202"/>
      <c r="P10" s="2202"/>
      <c r="Q10" s="2202"/>
      <c r="R10" s="2202"/>
      <c r="S10" s="2202"/>
      <c r="T10" s="2202"/>
      <c r="U10" s="250"/>
      <c r="V10" s="252"/>
    </row>
    <row r="11" spans="1:22" s="253" customFormat="1" ht="13.8">
      <c r="A11" s="992"/>
      <c r="B11" s="251"/>
      <c r="C11" s="2202"/>
      <c r="D11" s="2202"/>
      <c r="E11" s="2202"/>
      <c r="F11" s="2202"/>
      <c r="G11" s="2202"/>
      <c r="H11" s="2202"/>
      <c r="I11" s="2202"/>
      <c r="J11" s="2202"/>
      <c r="K11" s="2202"/>
      <c r="L11" s="2202"/>
      <c r="M11" s="2202"/>
      <c r="N11" s="2202"/>
      <c r="O11" s="2202"/>
      <c r="P11" s="2202"/>
      <c r="Q11" s="2202"/>
      <c r="R11" s="2202"/>
      <c r="S11" s="2202"/>
      <c r="T11" s="2202"/>
      <c r="U11" s="250"/>
      <c r="V11" s="252"/>
    </row>
    <row r="12" spans="1:22" s="253" customFormat="1" ht="13.8">
      <c r="A12" s="992"/>
      <c r="B12" s="251" t="s">
        <v>236</v>
      </c>
      <c r="C12" s="138" t="s">
        <v>345</v>
      </c>
      <c r="D12" s="138"/>
      <c r="E12" s="138"/>
      <c r="F12" s="138"/>
      <c r="G12" s="138"/>
      <c r="H12" s="138"/>
      <c r="I12" s="138"/>
      <c r="J12" s="138"/>
      <c r="K12" s="138"/>
      <c r="L12" s="138"/>
      <c r="M12" s="138"/>
      <c r="N12" s="138"/>
      <c r="O12" s="138"/>
      <c r="P12" s="138"/>
      <c r="Q12" s="138"/>
      <c r="R12" s="138"/>
      <c r="S12" s="138"/>
      <c r="T12" s="138"/>
      <c r="U12" s="250"/>
      <c r="V12" s="252"/>
    </row>
    <row r="13" spans="1:22" s="253" customFormat="1" ht="13.8">
      <c r="A13" s="992"/>
      <c r="B13" s="251"/>
      <c r="C13" s="2202"/>
      <c r="D13" s="2202"/>
      <c r="E13" s="2202"/>
      <c r="F13" s="2202"/>
      <c r="G13" s="2202"/>
      <c r="H13" s="2202"/>
      <c r="I13" s="2202"/>
      <c r="J13" s="2202"/>
      <c r="K13" s="2202"/>
      <c r="L13" s="2202"/>
      <c r="M13" s="2202"/>
      <c r="N13" s="2202"/>
      <c r="O13" s="2202"/>
      <c r="P13" s="2202"/>
      <c r="Q13" s="2202"/>
      <c r="R13" s="2202"/>
      <c r="S13" s="2202"/>
      <c r="T13" s="2202"/>
      <c r="U13" s="250"/>
      <c r="V13" s="252"/>
    </row>
    <row r="14" spans="1:22" s="253" customFormat="1" ht="13.8">
      <c r="A14" s="992"/>
      <c r="B14" s="251"/>
      <c r="C14" s="2202"/>
      <c r="D14" s="2202"/>
      <c r="E14" s="2202"/>
      <c r="F14" s="2202"/>
      <c r="G14" s="2202"/>
      <c r="H14" s="2202"/>
      <c r="I14" s="2202"/>
      <c r="J14" s="2202"/>
      <c r="K14" s="2202"/>
      <c r="L14" s="2202"/>
      <c r="M14" s="2202"/>
      <c r="N14" s="2202"/>
      <c r="O14" s="2202"/>
      <c r="P14" s="2202"/>
      <c r="Q14" s="2202"/>
      <c r="R14" s="2202"/>
      <c r="S14" s="2202"/>
      <c r="T14" s="2202"/>
      <c r="U14" s="250"/>
      <c r="V14" s="252"/>
    </row>
    <row r="15" spans="1:22" s="253" customFormat="1" ht="13.8">
      <c r="A15" s="992"/>
      <c r="B15" s="251" t="s">
        <v>346</v>
      </c>
      <c r="C15" s="138" t="s">
        <v>347</v>
      </c>
      <c r="D15" s="138"/>
      <c r="E15" s="138"/>
      <c r="F15" s="138"/>
      <c r="G15" s="138"/>
      <c r="H15" s="138"/>
      <c r="I15" s="138"/>
      <c r="J15" s="138"/>
      <c r="K15" s="138"/>
      <c r="L15" s="138"/>
      <c r="M15" s="138"/>
      <c r="N15" s="138"/>
      <c r="O15" s="138"/>
      <c r="P15" s="138"/>
      <c r="Q15" s="138"/>
      <c r="R15" s="138"/>
      <c r="S15" s="138"/>
      <c r="T15" s="138"/>
      <c r="U15" s="250"/>
      <c r="V15" s="252"/>
    </row>
    <row r="16" spans="1:22" s="253" customFormat="1" ht="13.8">
      <c r="A16" s="992"/>
      <c r="B16" s="251"/>
      <c r="C16" s="2202"/>
      <c r="D16" s="2202"/>
      <c r="E16" s="2202"/>
      <c r="F16" s="2202"/>
      <c r="G16" s="2202"/>
      <c r="H16" s="2202"/>
      <c r="I16" s="2202"/>
      <c r="J16" s="2202"/>
      <c r="K16" s="2202"/>
      <c r="L16" s="2202"/>
      <c r="M16" s="2202"/>
      <c r="N16" s="2202"/>
      <c r="O16" s="2202"/>
      <c r="P16" s="2202"/>
      <c r="Q16" s="2202"/>
      <c r="R16" s="2202"/>
      <c r="S16" s="2202"/>
      <c r="T16" s="2202"/>
      <c r="U16" s="250"/>
      <c r="V16" s="252"/>
    </row>
    <row r="17" spans="1:22" s="253" customFormat="1" ht="13.8">
      <c r="A17" s="992"/>
      <c r="B17" s="251"/>
      <c r="C17" s="2202"/>
      <c r="D17" s="2202"/>
      <c r="E17" s="2202"/>
      <c r="F17" s="2202"/>
      <c r="G17" s="2202"/>
      <c r="H17" s="2202"/>
      <c r="I17" s="2202"/>
      <c r="J17" s="2202"/>
      <c r="K17" s="2202"/>
      <c r="L17" s="2202"/>
      <c r="M17" s="2202"/>
      <c r="N17" s="2202"/>
      <c r="O17" s="2202"/>
      <c r="P17" s="2202"/>
      <c r="Q17" s="2202"/>
      <c r="R17" s="2202"/>
      <c r="S17" s="2202"/>
      <c r="T17" s="2202"/>
      <c r="U17" s="250"/>
      <c r="V17" s="252"/>
    </row>
    <row r="18" spans="1:22" s="253" customFormat="1" ht="13.8">
      <c r="A18" s="992"/>
      <c r="B18" s="251" t="s">
        <v>348</v>
      </c>
      <c r="C18" s="138" t="s">
        <v>349</v>
      </c>
      <c r="D18" s="138"/>
      <c r="E18" s="138"/>
      <c r="F18" s="138"/>
      <c r="G18" s="138"/>
      <c r="H18" s="138"/>
      <c r="I18" s="138"/>
      <c r="J18" s="138"/>
      <c r="K18" s="138"/>
      <c r="L18" s="138"/>
      <c r="M18" s="138"/>
      <c r="N18" s="138"/>
      <c r="O18" s="138"/>
      <c r="P18" s="138"/>
      <c r="Q18" s="138"/>
      <c r="R18" s="138"/>
      <c r="S18" s="138"/>
      <c r="T18" s="138"/>
      <c r="U18" s="250"/>
      <c r="V18" s="252"/>
    </row>
    <row r="19" spans="1:22" s="253" customFormat="1" ht="13.8">
      <c r="A19" s="992"/>
      <c r="B19" s="251"/>
      <c r="C19" s="2202"/>
      <c r="D19" s="2202"/>
      <c r="E19" s="2202"/>
      <c r="F19" s="2202"/>
      <c r="G19" s="2202"/>
      <c r="H19" s="2202"/>
      <c r="I19" s="2202"/>
      <c r="J19" s="2202"/>
      <c r="K19" s="2202"/>
      <c r="L19" s="2202"/>
      <c r="M19" s="2202"/>
      <c r="N19" s="2202"/>
      <c r="O19" s="2202"/>
      <c r="P19" s="2202"/>
      <c r="Q19" s="2202"/>
      <c r="R19" s="2202"/>
      <c r="S19" s="2202"/>
      <c r="T19" s="2202"/>
      <c r="U19" s="250"/>
      <c r="V19" s="252"/>
    </row>
    <row r="20" spans="1:22" s="253" customFormat="1" ht="13.8">
      <c r="A20" s="992"/>
      <c r="B20" s="251"/>
      <c r="C20" s="2202"/>
      <c r="D20" s="2202"/>
      <c r="E20" s="2202"/>
      <c r="F20" s="2202"/>
      <c r="G20" s="2202"/>
      <c r="H20" s="2202"/>
      <c r="I20" s="2202"/>
      <c r="J20" s="2202"/>
      <c r="K20" s="2202"/>
      <c r="L20" s="2202"/>
      <c r="M20" s="2202"/>
      <c r="N20" s="2202"/>
      <c r="O20" s="2202"/>
      <c r="P20" s="2202"/>
      <c r="Q20" s="2202"/>
      <c r="R20" s="2202"/>
      <c r="S20" s="2202"/>
      <c r="T20" s="2202"/>
      <c r="U20" s="250"/>
      <c r="V20" s="252"/>
    </row>
    <row r="21" spans="1:22" s="253" customFormat="1" ht="13.8">
      <c r="A21" s="992"/>
      <c r="B21" s="251" t="s">
        <v>350</v>
      </c>
      <c r="C21" s="138" t="s">
        <v>286</v>
      </c>
      <c r="D21" s="138"/>
      <c r="E21" s="138"/>
      <c r="F21" s="138"/>
      <c r="G21" s="138"/>
      <c r="H21" s="138"/>
      <c r="I21" s="138"/>
      <c r="J21" s="138"/>
      <c r="K21" s="138"/>
      <c r="L21" s="138"/>
      <c r="M21" s="138"/>
      <c r="N21" s="138"/>
      <c r="O21" s="138"/>
      <c r="P21" s="138"/>
      <c r="Q21" s="138"/>
      <c r="R21" s="138"/>
      <c r="S21" s="138"/>
      <c r="T21" s="138"/>
      <c r="U21" s="250"/>
      <c r="V21" s="252"/>
    </row>
    <row r="22" spans="1:22" s="253" customFormat="1" ht="13.8">
      <c r="A22" s="992"/>
      <c r="B22" s="251"/>
      <c r="C22" s="2202"/>
      <c r="D22" s="2202"/>
      <c r="E22" s="2202"/>
      <c r="F22" s="2202"/>
      <c r="G22" s="2202"/>
      <c r="H22" s="2202"/>
      <c r="I22" s="2202"/>
      <c r="J22" s="2202"/>
      <c r="K22" s="2202"/>
      <c r="L22" s="2202"/>
      <c r="M22" s="2202"/>
      <c r="N22" s="2202"/>
      <c r="O22" s="2202"/>
      <c r="P22" s="2202"/>
      <c r="Q22" s="2202"/>
      <c r="R22" s="2202"/>
      <c r="S22" s="2202"/>
      <c r="T22" s="2202"/>
      <c r="U22" s="250"/>
      <c r="V22" s="252"/>
    </row>
    <row r="23" spans="1:22" s="253" customFormat="1" ht="13.8">
      <c r="A23" s="992"/>
      <c r="B23" s="251"/>
      <c r="C23" s="2202"/>
      <c r="D23" s="2202"/>
      <c r="E23" s="2202"/>
      <c r="F23" s="2202"/>
      <c r="G23" s="2202"/>
      <c r="H23" s="2202"/>
      <c r="I23" s="2202"/>
      <c r="J23" s="2202"/>
      <c r="K23" s="2202"/>
      <c r="L23" s="2202"/>
      <c r="M23" s="2202"/>
      <c r="N23" s="2202"/>
      <c r="O23" s="2202"/>
      <c r="P23" s="2202"/>
      <c r="Q23" s="2202"/>
      <c r="R23" s="2202"/>
      <c r="S23" s="2202"/>
      <c r="T23" s="2202"/>
      <c r="U23" s="250"/>
      <c r="V23" s="252"/>
    </row>
    <row r="24" spans="1:22" s="253" customFormat="1" ht="13.8">
      <c r="A24" s="992"/>
      <c r="B24" s="251" t="s">
        <v>287</v>
      </c>
      <c r="C24" s="138" t="s">
        <v>288</v>
      </c>
      <c r="D24" s="138"/>
      <c r="E24" s="138"/>
      <c r="F24" s="138"/>
      <c r="G24" s="138"/>
      <c r="H24" s="138"/>
      <c r="I24" s="138"/>
      <c r="J24" s="138"/>
      <c r="K24" s="138"/>
      <c r="L24" s="138"/>
      <c r="M24" s="138"/>
      <c r="N24" s="138"/>
      <c r="O24" s="138"/>
      <c r="P24" s="138"/>
      <c r="Q24" s="138"/>
      <c r="R24" s="138"/>
      <c r="S24" s="138"/>
      <c r="T24" s="138"/>
      <c r="U24" s="250"/>
      <c r="V24" s="252"/>
    </row>
    <row r="25" spans="1:22" s="253" customFormat="1" ht="13.8">
      <c r="A25" s="992"/>
      <c r="B25" s="251"/>
      <c r="C25" s="2202"/>
      <c r="D25" s="2202"/>
      <c r="E25" s="2202"/>
      <c r="F25" s="2202"/>
      <c r="G25" s="2202"/>
      <c r="H25" s="2202"/>
      <c r="I25" s="2202"/>
      <c r="J25" s="2202"/>
      <c r="K25" s="2202"/>
      <c r="L25" s="2202"/>
      <c r="M25" s="2202"/>
      <c r="N25" s="2202"/>
      <c r="O25" s="2202"/>
      <c r="P25" s="2202"/>
      <c r="Q25" s="2202"/>
      <c r="R25" s="2202"/>
      <c r="S25" s="2202"/>
      <c r="T25" s="2202"/>
      <c r="U25" s="250"/>
      <c r="V25" s="252"/>
    </row>
    <row r="26" spans="1:22" s="253" customFormat="1" ht="13.8">
      <c r="A26" s="992"/>
      <c r="B26" s="251"/>
      <c r="C26" s="2202"/>
      <c r="D26" s="2202"/>
      <c r="E26" s="2202"/>
      <c r="F26" s="2202"/>
      <c r="G26" s="2202"/>
      <c r="H26" s="2202"/>
      <c r="I26" s="2202"/>
      <c r="J26" s="2202"/>
      <c r="K26" s="2202"/>
      <c r="L26" s="2202"/>
      <c r="M26" s="2202"/>
      <c r="N26" s="2202"/>
      <c r="O26" s="2202"/>
      <c r="P26" s="2202"/>
      <c r="Q26" s="2202"/>
      <c r="R26" s="2202"/>
      <c r="S26" s="2202"/>
      <c r="T26" s="2202"/>
      <c r="U26" s="250"/>
      <c r="V26" s="252"/>
    </row>
    <row r="27" spans="1:22" s="253" customFormat="1" ht="13.8">
      <c r="A27" s="992"/>
      <c r="B27" s="251" t="s">
        <v>289</v>
      </c>
      <c r="C27" s="138" t="s">
        <v>290</v>
      </c>
      <c r="D27" s="138"/>
      <c r="E27" s="138"/>
      <c r="F27" s="138"/>
      <c r="G27" s="138"/>
      <c r="H27" s="138"/>
      <c r="I27" s="138"/>
      <c r="J27" s="138"/>
      <c r="K27" s="138"/>
      <c r="L27" s="138"/>
      <c r="M27" s="138"/>
      <c r="N27" s="138"/>
      <c r="O27" s="138"/>
      <c r="P27" s="138"/>
      <c r="Q27" s="138"/>
      <c r="R27" s="138"/>
      <c r="S27" s="138"/>
      <c r="T27" s="138"/>
      <c r="U27" s="250"/>
      <c r="V27" s="252"/>
    </row>
    <row r="28" spans="1:22" s="253" customFormat="1" ht="13.8">
      <c r="A28" s="992"/>
      <c r="B28" s="251"/>
      <c r="C28" s="2202"/>
      <c r="D28" s="2202"/>
      <c r="E28" s="2202"/>
      <c r="F28" s="2202"/>
      <c r="G28" s="2202"/>
      <c r="H28" s="2202"/>
      <c r="I28" s="2202"/>
      <c r="J28" s="2202"/>
      <c r="K28" s="2202"/>
      <c r="L28" s="2202"/>
      <c r="M28" s="2202"/>
      <c r="N28" s="2202"/>
      <c r="O28" s="2202"/>
      <c r="P28" s="2202"/>
      <c r="Q28" s="2202"/>
      <c r="R28" s="2202"/>
      <c r="S28" s="2202"/>
      <c r="T28" s="2202"/>
      <c r="U28" s="250"/>
      <c r="V28" s="252"/>
    </row>
    <row r="29" spans="1:22" s="253" customFormat="1" ht="13.8">
      <c r="A29" s="992"/>
      <c r="B29" s="251"/>
      <c r="C29" s="2202"/>
      <c r="D29" s="2202"/>
      <c r="E29" s="2202"/>
      <c r="F29" s="2202"/>
      <c r="G29" s="2202"/>
      <c r="H29" s="2202"/>
      <c r="I29" s="2202"/>
      <c r="J29" s="2202"/>
      <c r="K29" s="2202"/>
      <c r="L29" s="2202"/>
      <c r="M29" s="2202"/>
      <c r="N29" s="2202"/>
      <c r="O29" s="2202"/>
      <c r="P29" s="2202"/>
      <c r="Q29" s="2202"/>
      <c r="R29" s="2202"/>
      <c r="S29" s="2202"/>
      <c r="T29" s="2202"/>
      <c r="U29" s="250"/>
      <c r="V29" s="252"/>
    </row>
    <row r="30" spans="1:22" s="253" customFormat="1" ht="13.8">
      <c r="A30" s="992"/>
      <c r="B30" s="251" t="s">
        <v>291</v>
      </c>
      <c r="C30" s="138" t="s">
        <v>292</v>
      </c>
      <c r="D30" s="138"/>
      <c r="E30" s="138"/>
      <c r="F30" s="138"/>
      <c r="G30" s="138"/>
      <c r="H30" s="138"/>
      <c r="I30" s="138"/>
      <c r="J30" s="138"/>
      <c r="K30" s="138"/>
      <c r="L30" s="138"/>
      <c r="M30" s="138"/>
      <c r="N30" s="138"/>
      <c r="O30" s="138"/>
      <c r="P30" s="138"/>
      <c r="Q30" s="138"/>
      <c r="R30" s="138"/>
      <c r="S30" s="138"/>
      <c r="T30" s="138"/>
      <c r="U30" s="250"/>
      <c r="V30" s="252"/>
    </row>
    <row r="31" spans="1:22" s="253" customFormat="1" ht="13.8">
      <c r="A31" s="992"/>
      <c r="B31" s="251"/>
      <c r="C31" s="2202"/>
      <c r="D31" s="2202"/>
      <c r="E31" s="2202"/>
      <c r="F31" s="2202"/>
      <c r="G31" s="2202"/>
      <c r="H31" s="2202"/>
      <c r="I31" s="2202"/>
      <c r="J31" s="2202"/>
      <c r="K31" s="2202"/>
      <c r="L31" s="2202"/>
      <c r="M31" s="2202"/>
      <c r="N31" s="2202"/>
      <c r="O31" s="2202"/>
      <c r="P31" s="2202"/>
      <c r="Q31" s="2202"/>
      <c r="R31" s="2202"/>
      <c r="S31" s="2202"/>
      <c r="T31" s="2202"/>
      <c r="U31" s="250"/>
      <c r="V31" s="252"/>
    </row>
    <row r="32" spans="1:22" s="253" customFormat="1" ht="13.8">
      <c r="A32" s="992"/>
      <c r="B32" s="251"/>
      <c r="C32" s="2202"/>
      <c r="D32" s="2202"/>
      <c r="E32" s="2202"/>
      <c r="F32" s="2202"/>
      <c r="G32" s="2202"/>
      <c r="H32" s="2202"/>
      <c r="I32" s="2202"/>
      <c r="J32" s="2202"/>
      <c r="K32" s="2202"/>
      <c r="L32" s="2202"/>
      <c r="M32" s="2202"/>
      <c r="N32" s="2202"/>
      <c r="O32" s="2202"/>
      <c r="P32" s="2202"/>
      <c r="Q32" s="2202"/>
      <c r="R32" s="2202"/>
      <c r="S32" s="2202"/>
      <c r="T32" s="2202"/>
      <c r="U32" s="250"/>
      <c r="V32" s="252"/>
    </row>
    <row r="33" spans="1:22" s="253" customFormat="1" ht="13.8">
      <c r="A33" s="992"/>
      <c r="B33" s="251" t="s">
        <v>293</v>
      </c>
      <c r="C33" s="2203" t="s">
        <v>298</v>
      </c>
      <c r="D33" s="2203"/>
      <c r="E33" s="2203"/>
      <c r="F33" s="2203"/>
      <c r="G33" s="2203"/>
      <c r="H33" s="2203"/>
      <c r="I33" s="2203"/>
      <c r="J33" s="2203"/>
      <c r="K33" s="2203"/>
      <c r="L33" s="138"/>
      <c r="M33" s="138"/>
      <c r="N33" s="138"/>
      <c r="O33" s="138"/>
      <c r="P33" s="138"/>
      <c r="Q33" s="138"/>
      <c r="R33" s="138"/>
      <c r="S33" s="138"/>
      <c r="T33" s="138"/>
      <c r="U33" s="250"/>
      <c r="V33" s="252"/>
    </row>
    <row r="34" spans="1:22" s="253" customFormat="1" ht="13.8">
      <c r="A34" s="992"/>
      <c r="B34" s="251"/>
      <c r="C34" s="2202"/>
      <c r="D34" s="2202"/>
      <c r="E34" s="2202"/>
      <c r="F34" s="2202"/>
      <c r="G34" s="2202"/>
      <c r="H34" s="2202"/>
      <c r="I34" s="2202"/>
      <c r="J34" s="2202"/>
      <c r="K34" s="2202"/>
      <c r="L34" s="2202"/>
      <c r="M34" s="2202"/>
      <c r="N34" s="2202"/>
      <c r="O34" s="2202"/>
      <c r="P34" s="2202"/>
      <c r="Q34" s="2202"/>
      <c r="R34" s="2202"/>
      <c r="S34" s="2202"/>
      <c r="T34" s="2202"/>
      <c r="U34" s="250"/>
      <c r="V34" s="252"/>
    </row>
    <row r="35" spans="1:22" s="253" customFormat="1" ht="13.8">
      <c r="A35" s="992"/>
      <c r="B35" s="251"/>
      <c r="C35" s="2202"/>
      <c r="D35" s="2202"/>
      <c r="E35" s="2202"/>
      <c r="F35" s="2202"/>
      <c r="G35" s="2202"/>
      <c r="H35" s="2202"/>
      <c r="I35" s="2202"/>
      <c r="J35" s="2202"/>
      <c r="K35" s="2202"/>
      <c r="L35" s="2202"/>
      <c r="M35" s="2202"/>
      <c r="N35" s="2202"/>
      <c r="O35" s="2202"/>
      <c r="P35" s="2202"/>
      <c r="Q35" s="2202"/>
      <c r="R35" s="2202"/>
      <c r="S35" s="2202"/>
      <c r="T35" s="2202"/>
      <c r="U35" s="250"/>
      <c r="V35" s="252"/>
    </row>
    <row r="36" spans="1:22" s="253" customFormat="1" ht="13.8">
      <c r="A36" s="992"/>
      <c r="B36" s="251" t="s">
        <v>299</v>
      </c>
      <c r="C36" s="2203" t="s">
        <v>252</v>
      </c>
      <c r="D36" s="2203"/>
      <c r="E36" s="2203"/>
      <c r="F36" s="2203"/>
      <c r="G36" s="2203"/>
      <c r="H36" s="2203"/>
      <c r="I36" s="2203"/>
      <c r="J36" s="2203"/>
      <c r="K36" s="2203"/>
      <c r="L36" s="138"/>
      <c r="M36" s="138"/>
      <c r="N36" s="138"/>
      <c r="O36" s="138"/>
      <c r="P36" s="138"/>
      <c r="Q36" s="138"/>
      <c r="R36" s="138"/>
      <c r="S36" s="138"/>
      <c r="T36" s="138"/>
      <c r="U36" s="250"/>
      <c r="V36" s="252"/>
    </row>
    <row r="37" spans="1:22" s="253" customFormat="1" ht="13.8">
      <c r="A37" s="992"/>
      <c r="B37" s="251"/>
      <c r="C37" s="1517"/>
      <c r="D37" s="1517"/>
      <c r="E37" s="1517"/>
      <c r="F37" s="1517"/>
      <c r="G37" s="1517"/>
      <c r="H37" s="1517"/>
      <c r="I37" s="1517"/>
      <c r="J37" s="1517"/>
      <c r="K37" s="1517"/>
      <c r="L37" s="1517"/>
      <c r="M37" s="1517"/>
      <c r="N37" s="1517"/>
      <c r="O37" s="1517"/>
      <c r="P37" s="1517"/>
      <c r="Q37" s="1517"/>
      <c r="R37" s="1517"/>
      <c r="S37" s="1517"/>
      <c r="T37" s="1517"/>
      <c r="U37" s="250"/>
      <c r="V37" s="252"/>
    </row>
    <row r="38" spans="1:22" s="253" customFormat="1" ht="13.8">
      <c r="A38" s="992"/>
      <c r="B38" s="251"/>
      <c r="C38" s="1592" t="s">
        <v>596</v>
      </c>
      <c r="D38" s="1592"/>
      <c r="E38" s="1592" t="s">
        <v>253</v>
      </c>
      <c r="F38" s="1592"/>
      <c r="G38" s="1592"/>
      <c r="H38" s="1592" t="s">
        <v>2</v>
      </c>
      <c r="I38" s="1592"/>
      <c r="J38" s="1592"/>
      <c r="K38" s="1592"/>
      <c r="L38" s="2216" t="s">
        <v>254</v>
      </c>
      <c r="M38" s="2216"/>
      <c r="N38" s="2216"/>
      <c r="O38" s="2216"/>
      <c r="P38" s="1592" t="s">
        <v>255</v>
      </c>
      <c r="Q38" s="1592"/>
      <c r="R38" s="1592"/>
      <c r="S38" s="1592"/>
      <c r="T38" s="1530" t="s">
        <v>256</v>
      </c>
      <c r="U38" s="1532"/>
      <c r="V38" s="252"/>
    </row>
    <row r="39" spans="1:22" s="253" customFormat="1" ht="13.5" customHeight="1">
      <c r="A39" s="992"/>
      <c r="B39" s="251"/>
      <c r="C39" s="2223">
        <f>'VERİ GİRİŞİ'!A43</f>
        <v>1</v>
      </c>
      <c r="D39" s="2224"/>
      <c r="E39" s="2215" t="str">
        <f>'VERİ GİRİŞİ'!B43</f>
        <v>A/4 FOTOKOPİ KAĞIDI</v>
      </c>
      <c r="F39" s="1997"/>
      <c r="G39" s="1998"/>
      <c r="H39" s="2215" t="str">
        <f>'VERİ GİRİŞİ'!F43</f>
        <v>80 GR</v>
      </c>
      <c r="I39" s="1997"/>
      <c r="J39" s="1997"/>
      <c r="K39" s="1998"/>
      <c r="L39" s="2225"/>
      <c r="M39" s="2226"/>
      <c r="N39" s="2226"/>
      <c r="O39" s="2227"/>
      <c r="P39" s="2225"/>
      <c r="Q39" s="2226"/>
      <c r="R39" s="2226"/>
      <c r="S39" s="2227"/>
      <c r="T39" s="2213"/>
      <c r="U39" s="2214"/>
      <c r="V39" s="252"/>
    </row>
    <row r="40" spans="1:22" s="253" customFormat="1" ht="13.5" customHeight="1">
      <c r="A40" s="992" t="str">
        <f>IF(ISTEXT(E40),1,"")</f>
        <v/>
      </c>
      <c r="B40" s="251"/>
      <c r="C40" s="2197">
        <f>'VERİ GİRİŞİ'!A44</f>
        <v>0</v>
      </c>
      <c r="D40" s="2198"/>
      <c r="E40" s="2196">
        <f>'VERİ GİRİŞİ'!B44</f>
        <v>0</v>
      </c>
      <c r="F40" s="1949"/>
      <c r="G40" s="1950"/>
      <c r="H40" s="2196">
        <f>'VERİ GİRİŞİ'!F44</f>
        <v>0</v>
      </c>
      <c r="I40" s="1949"/>
      <c r="J40" s="1949"/>
      <c r="K40" s="1950"/>
      <c r="L40" s="2199"/>
      <c r="M40" s="2200"/>
      <c r="N40" s="2200"/>
      <c r="O40" s="2201"/>
      <c r="P40" s="2199"/>
      <c r="Q40" s="2200"/>
      <c r="R40" s="2200"/>
      <c r="S40" s="2201"/>
      <c r="T40" s="2204"/>
      <c r="U40" s="2205"/>
      <c r="V40" s="252"/>
    </row>
    <row r="41" spans="1:22" s="253" customFormat="1" ht="13.5" customHeight="1">
      <c r="A41" s="992" t="str">
        <f t="shared" ref="A41:A104" si="0">IF(ISTEXT(E41),1,"")</f>
        <v/>
      </c>
      <c r="B41" s="251"/>
      <c r="C41" s="2197">
        <f>'VERİ GİRİŞİ'!A45</f>
        <v>0</v>
      </c>
      <c r="D41" s="2198"/>
      <c r="E41" s="2196">
        <f>'VERİ GİRİŞİ'!B45</f>
        <v>0</v>
      </c>
      <c r="F41" s="1949"/>
      <c r="G41" s="1950"/>
      <c r="H41" s="2196">
        <f>'VERİ GİRİŞİ'!F45</f>
        <v>0</v>
      </c>
      <c r="I41" s="1949"/>
      <c r="J41" s="1949"/>
      <c r="K41" s="1950"/>
      <c r="L41" s="2199"/>
      <c r="M41" s="2200"/>
      <c r="N41" s="2200"/>
      <c r="O41" s="2201"/>
      <c r="P41" s="2199"/>
      <c r="Q41" s="2200"/>
      <c r="R41" s="2200"/>
      <c r="S41" s="2201"/>
      <c r="T41" s="2204"/>
      <c r="U41" s="2205"/>
      <c r="V41" s="252"/>
    </row>
    <row r="42" spans="1:22" s="253" customFormat="1" ht="13.5" customHeight="1">
      <c r="A42" s="992" t="str">
        <f t="shared" si="0"/>
        <v/>
      </c>
      <c r="B42" s="251"/>
      <c r="C42" s="2197">
        <f>'VERİ GİRİŞİ'!A46</f>
        <v>0</v>
      </c>
      <c r="D42" s="2198"/>
      <c r="E42" s="2196">
        <f>'VERİ GİRİŞİ'!B46</f>
        <v>0</v>
      </c>
      <c r="F42" s="1949"/>
      <c r="G42" s="1950"/>
      <c r="H42" s="2196">
        <f>'VERİ GİRİŞİ'!F46</f>
        <v>0</v>
      </c>
      <c r="I42" s="1949"/>
      <c r="J42" s="1949"/>
      <c r="K42" s="1950"/>
      <c r="L42" s="2199"/>
      <c r="M42" s="2200"/>
      <c r="N42" s="2200"/>
      <c r="O42" s="2201"/>
      <c r="P42" s="2199"/>
      <c r="Q42" s="2200"/>
      <c r="R42" s="2200"/>
      <c r="S42" s="2201"/>
      <c r="T42" s="2204"/>
      <c r="U42" s="2205"/>
      <c r="V42" s="252"/>
    </row>
    <row r="43" spans="1:22" s="253" customFormat="1" ht="13.5" customHeight="1">
      <c r="A43" s="992" t="str">
        <f t="shared" si="0"/>
        <v/>
      </c>
      <c r="B43" s="251"/>
      <c r="C43" s="2197">
        <f>'VERİ GİRİŞİ'!A47</f>
        <v>0</v>
      </c>
      <c r="D43" s="2198"/>
      <c r="E43" s="2196">
        <f>'VERİ GİRİŞİ'!B47</f>
        <v>0</v>
      </c>
      <c r="F43" s="1949"/>
      <c r="G43" s="1950"/>
      <c r="H43" s="2196">
        <f>'VERİ GİRİŞİ'!F47</f>
        <v>0</v>
      </c>
      <c r="I43" s="1949"/>
      <c r="J43" s="1949"/>
      <c r="K43" s="1950"/>
      <c r="L43" s="2199"/>
      <c r="M43" s="2200"/>
      <c r="N43" s="2200"/>
      <c r="O43" s="2201"/>
      <c r="P43" s="2199"/>
      <c r="Q43" s="2200"/>
      <c r="R43" s="2200"/>
      <c r="S43" s="2201"/>
      <c r="T43" s="2204"/>
      <c r="U43" s="2205"/>
      <c r="V43" s="252"/>
    </row>
    <row r="44" spans="1:22" s="253" customFormat="1" ht="13.5" customHeight="1">
      <c r="A44" s="992" t="str">
        <f t="shared" si="0"/>
        <v/>
      </c>
      <c r="B44" s="251"/>
      <c r="C44" s="2197">
        <f>'VERİ GİRİŞİ'!A48</f>
        <v>0</v>
      </c>
      <c r="D44" s="2198"/>
      <c r="E44" s="2196">
        <f>'VERİ GİRİŞİ'!B48</f>
        <v>0</v>
      </c>
      <c r="F44" s="1949"/>
      <c r="G44" s="1950"/>
      <c r="H44" s="2196">
        <f>'VERİ GİRİŞİ'!F48</f>
        <v>0</v>
      </c>
      <c r="I44" s="1949"/>
      <c r="J44" s="1949"/>
      <c r="K44" s="1950"/>
      <c r="L44" s="2199"/>
      <c r="M44" s="2200"/>
      <c r="N44" s="2200"/>
      <c r="O44" s="2201"/>
      <c r="P44" s="2199"/>
      <c r="Q44" s="2200"/>
      <c r="R44" s="2200"/>
      <c r="S44" s="2201"/>
      <c r="T44" s="2204"/>
      <c r="U44" s="2205"/>
      <c r="V44" s="252"/>
    </row>
    <row r="45" spans="1:22" s="253" customFormat="1" ht="13.5" customHeight="1">
      <c r="A45" s="992" t="str">
        <f t="shared" si="0"/>
        <v/>
      </c>
      <c r="B45" s="251"/>
      <c r="C45" s="2197">
        <f>'VERİ GİRİŞİ'!A49</f>
        <v>0</v>
      </c>
      <c r="D45" s="2198"/>
      <c r="E45" s="2196">
        <f>'VERİ GİRİŞİ'!B49</f>
        <v>0</v>
      </c>
      <c r="F45" s="1949"/>
      <c r="G45" s="1950"/>
      <c r="H45" s="2196">
        <f>'VERİ GİRİŞİ'!F49</f>
        <v>0</v>
      </c>
      <c r="I45" s="1949"/>
      <c r="J45" s="1949"/>
      <c r="K45" s="1950"/>
      <c r="L45" s="2199"/>
      <c r="M45" s="2200"/>
      <c r="N45" s="2200"/>
      <c r="O45" s="2201"/>
      <c r="P45" s="2199"/>
      <c r="Q45" s="2200"/>
      <c r="R45" s="2200"/>
      <c r="S45" s="2201"/>
      <c r="T45" s="2204"/>
      <c r="U45" s="2205"/>
      <c r="V45" s="252"/>
    </row>
    <row r="46" spans="1:22" s="253" customFormat="1" ht="13.5" customHeight="1">
      <c r="A46" s="992" t="str">
        <f t="shared" si="0"/>
        <v/>
      </c>
      <c r="B46" s="251"/>
      <c r="C46" s="2197">
        <f>'VERİ GİRİŞİ'!A50</f>
        <v>0</v>
      </c>
      <c r="D46" s="2198"/>
      <c r="E46" s="2196">
        <f>'VERİ GİRİŞİ'!B50</f>
        <v>0</v>
      </c>
      <c r="F46" s="1949"/>
      <c r="G46" s="1950"/>
      <c r="H46" s="2196">
        <f>'VERİ GİRİŞİ'!F50</f>
        <v>0</v>
      </c>
      <c r="I46" s="1949"/>
      <c r="J46" s="1949"/>
      <c r="K46" s="1950"/>
      <c r="L46" s="2199"/>
      <c r="M46" s="2200"/>
      <c r="N46" s="2200"/>
      <c r="O46" s="2201"/>
      <c r="P46" s="2199"/>
      <c r="Q46" s="2200"/>
      <c r="R46" s="2200"/>
      <c r="S46" s="2201"/>
      <c r="T46" s="2204"/>
      <c r="U46" s="2205"/>
      <c r="V46" s="252"/>
    </row>
    <row r="47" spans="1:22" s="253" customFormat="1" ht="13.5" customHeight="1">
      <c r="A47" s="992" t="str">
        <f t="shared" si="0"/>
        <v/>
      </c>
      <c r="B47" s="251"/>
      <c r="C47" s="2197">
        <f>'VERİ GİRİŞİ'!A51</f>
        <v>0</v>
      </c>
      <c r="D47" s="2198"/>
      <c r="E47" s="2196">
        <f>'VERİ GİRİŞİ'!B51</f>
        <v>0</v>
      </c>
      <c r="F47" s="1949"/>
      <c r="G47" s="1950"/>
      <c r="H47" s="2196">
        <f>'VERİ GİRİŞİ'!F51</f>
        <v>0</v>
      </c>
      <c r="I47" s="1949"/>
      <c r="J47" s="1949"/>
      <c r="K47" s="1950"/>
      <c r="L47" s="2199"/>
      <c r="M47" s="2200"/>
      <c r="N47" s="2200"/>
      <c r="O47" s="2201"/>
      <c r="P47" s="2199"/>
      <c r="Q47" s="2200"/>
      <c r="R47" s="2200"/>
      <c r="S47" s="2201"/>
      <c r="T47" s="2204"/>
      <c r="U47" s="2205"/>
      <c r="V47" s="252"/>
    </row>
    <row r="48" spans="1:22" s="253" customFormat="1" ht="13.5" customHeight="1">
      <c r="A48" s="992" t="str">
        <f t="shared" si="0"/>
        <v/>
      </c>
      <c r="B48" s="251"/>
      <c r="C48" s="2197">
        <f>'VERİ GİRİŞİ'!A52</f>
        <v>0</v>
      </c>
      <c r="D48" s="2198"/>
      <c r="E48" s="2196">
        <f>'VERİ GİRİŞİ'!B52</f>
        <v>0</v>
      </c>
      <c r="F48" s="1949"/>
      <c r="G48" s="1950"/>
      <c r="H48" s="2196">
        <f>'VERİ GİRİŞİ'!F52</f>
        <v>0</v>
      </c>
      <c r="I48" s="1949"/>
      <c r="J48" s="1949"/>
      <c r="K48" s="1950"/>
      <c r="L48" s="2199"/>
      <c r="M48" s="2200"/>
      <c r="N48" s="2200"/>
      <c r="O48" s="2201"/>
      <c r="P48" s="2199"/>
      <c r="Q48" s="2200"/>
      <c r="R48" s="2200"/>
      <c r="S48" s="2201"/>
      <c r="T48" s="2204"/>
      <c r="U48" s="2205"/>
      <c r="V48" s="252"/>
    </row>
    <row r="49" spans="1:22" s="253" customFormat="1" ht="13.5" customHeight="1">
      <c r="A49" s="992" t="str">
        <f t="shared" si="0"/>
        <v/>
      </c>
      <c r="B49" s="251"/>
      <c r="C49" s="2197">
        <f>'VERİ GİRİŞİ'!A53</f>
        <v>0</v>
      </c>
      <c r="D49" s="2198"/>
      <c r="E49" s="2196">
        <f>'VERİ GİRİŞİ'!B53</f>
        <v>0</v>
      </c>
      <c r="F49" s="1949"/>
      <c r="G49" s="1950"/>
      <c r="H49" s="2196">
        <f>'VERİ GİRİŞİ'!F53</f>
        <v>0</v>
      </c>
      <c r="I49" s="1949"/>
      <c r="J49" s="1949"/>
      <c r="K49" s="1950"/>
      <c r="L49" s="2199"/>
      <c r="M49" s="2200"/>
      <c r="N49" s="2200"/>
      <c r="O49" s="2201"/>
      <c r="P49" s="2199"/>
      <c r="Q49" s="2200"/>
      <c r="R49" s="2200"/>
      <c r="S49" s="2201"/>
      <c r="T49" s="2204"/>
      <c r="U49" s="2205"/>
      <c r="V49" s="252"/>
    </row>
    <row r="50" spans="1:22" s="253" customFormat="1" ht="13.5" customHeight="1">
      <c r="A50" s="992" t="str">
        <f t="shared" si="0"/>
        <v/>
      </c>
      <c r="B50" s="251"/>
      <c r="C50" s="2197">
        <f>'VERİ GİRİŞİ'!A54</f>
        <v>0</v>
      </c>
      <c r="D50" s="2198"/>
      <c r="E50" s="2196">
        <f>'VERİ GİRİŞİ'!B54</f>
        <v>0</v>
      </c>
      <c r="F50" s="1949"/>
      <c r="G50" s="1950"/>
      <c r="H50" s="2196">
        <f>'VERİ GİRİŞİ'!F54</f>
        <v>0</v>
      </c>
      <c r="I50" s="1949"/>
      <c r="J50" s="1949"/>
      <c r="K50" s="1950"/>
      <c r="L50" s="2199"/>
      <c r="M50" s="2200"/>
      <c r="N50" s="2200"/>
      <c r="O50" s="2201"/>
      <c r="P50" s="2199"/>
      <c r="Q50" s="2200"/>
      <c r="R50" s="2200"/>
      <c r="S50" s="2201"/>
      <c r="T50" s="2204"/>
      <c r="U50" s="2205"/>
      <c r="V50" s="252"/>
    </row>
    <row r="51" spans="1:22" s="253" customFormat="1" ht="13.5" customHeight="1">
      <c r="A51" s="992" t="str">
        <f t="shared" si="0"/>
        <v/>
      </c>
      <c r="B51" s="251"/>
      <c r="C51" s="2197">
        <f>'VERİ GİRİŞİ'!A55</f>
        <v>0</v>
      </c>
      <c r="D51" s="2198"/>
      <c r="E51" s="2196">
        <f>'VERİ GİRİŞİ'!B55</f>
        <v>0</v>
      </c>
      <c r="F51" s="1949"/>
      <c r="G51" s="1950"/>
      <c r="H51" s="2196">
        <f>'VERİ GİRİŞİ'!F55</f>
        <v>0</v>
      </c>
      <c r="I51" s="1949"/>
      <c r="J51" s="1949"/>
      <c r="K51" s="1950"/>
      <c r="L51" s="2199"/>
      <c r="M51" s="2200"/>
      <c r="N51" s="2200"/>
      <c r="O51" s="2201"/>
      <c r="P51" s="2199"/>
      <c r="Q51" s="2200"/>
      <c r="R51" s="2200"/>
      <c r="S51" s="2201"/>
      <c r="T51" s="2204"/>
      <c r="U51" s="2205"/>
      <c r="V51" s="252"/>
    </row>
    <row r="52" spans="1:22" s="253" customFormat="1" ht="13.5" customHeight="1">
      <c r="A52" s="992" t="str">
        <f t="shared" si="0"/>
        <v/>
      </c>
      <c r="B52" s="251"/>
      <c r="C52" s="2197">
        <f>'VERİ GİRİŞİ'!A56</f>
        <v>0</v>
      </c>
      <c r="D52" s="2198"/>
      <c r="E52" s="2196">
        <f>'VERİ GİRİŞİ'!B56</f>
        <v>0</v>
      </c>
      <c r="F52" s="1949"/>
      <c r="G52" s="1950"/>
      <c r="H52" s="2196">
        <f>'VERİ GİRİŞİ'!F56</f>
        <v>0</v>
      </c>
      <c r="I52" s="1949"/>
      <c r="J52" s="1949"/>
      <c r="K52" s="1950"/>
      <c r="L52" s="2199"/>
      <c r="M52" s="2200"/>
      <c r="N52" s="2200"/>
      <c r="O52" s="2201"/>
      <c r="P52" s="2199"/>
      <c r="Q52" s="2200"/>
      <c r="R52" s="2200"/>
      <c r="S52" s="2201"/>
      <c r="T52" s="2204"/>
      <c r="U52" s="2205"/>
      <c r="V52" s="252"/>
    </row>
    <row r="53" spans="1:22" s="253" customFormat="1" ht="13.5" customHeight="1">
      <c r="A53" s="992" t="str">
        <f t="shared" si="0"/>
        <v/>
      </c>
      <c r="B53" s="251"/>
      <c r="C53" s="2197">
        <f>'VERİ GİRİŞİ'!A57</f>
        <v>0</v>
      </c>
      <c r="D53" s="2198"/>
      <c r="E53" s="2196">
        <f>'VERİ GİRİŞİ'!B57</f>
        <v>0</v>
      </c>
      <c r="F53" s="1949"/>
      <c r="G53" s="1950"/>
      <c r="H53" s="2196">
        <f>'VERİ GİRİŞİ'!F57</f>
        <v>0</v>
      </c>
      <c r="I53" s="1949"/>
      <c r="J53" s="1949"/>
      <c r="K53" s="1950"/>
      <c r="L53" s="2199"/>
      <c r="M53" s="2200"/>
      <c r="N53" s="2200"/>
      <c r="O53" s="2201"/>
      <c r="P53" s="2199"/>
      <c r="Q53" s="2200"/>
      <c r="R53" s="2200"/>
      <c r="S53" s="2201"/>
      <c r="T53" s="2204"/>
      <c r="U53" s="2205"/>
      <c r="V53" s="252"/>
    </row>
    <row r="54" spans="1:22" s="253" customFormat="1" ht="13.5" customHeight="1">
      <c r="A54" s="992" t="str">
        <f t="shared" si="0"/>
        <v/>
      </c>
      <c r="B54" s="251"/>
      <c r="C54" s="2197">
        <f>'VERİ GİRİŞİ'!A58</f>
        <v>0</v>
      </c>
      <c r="D54" s="2198"/>
      <c r="E54" s="2196">
        <f>'VERİ GİRİŞİ'!B58</f>
        <v>0</v>
      </c>
      <c r="F54" s="1949"/>
      <c r="G54" s="1950"/>
      <c r="H54" s="2196">
        <f>'VERİ GİRİŞİ'!F58</f>
        <v>0</v>
      </c>
      <c r="I54" s="1949"/>
      <c r="J54" s="1949"/>
      <c r="K54" s="1950"/>
      <c r="L54" s="2199"/>
      <c r="M54" s="2200"/>
      <c r="N54" s="2200"/>
      <c r="O54" s="2201"/>
      <c r="P54" s="2199"/>
      <c r="Q54" s="2200"/>
      <c r="R54" s="2200"/>
      <c r="S54" s="2201"/>
      <c r="T54" s="2204"/>
      <c r="U54" s="2205"/>
      <c r="V54" s="252"/>
    </row>
    <row r="55" spans="1:22" s="253" customFormat="1" ht="13.5" customHeight="1">
      <c r="A55" s="992" t="str">
        <f t="shared" si="0"/>
        <v/>
      </c>
      <c r="B55" s="251"/>
      <c r="C55" s="2197">
        <f>'VERİ GİRİŞİ'!A59</f>
        <v>0</v>
      </c>
      <c r="D55" s="2198"/>
      <c r="E55" s="2196">
        <f>'VERİ GİRİŞİ'!B59</f>
        <v>0</v>
      </c>
      <c r="F55" s="1949"/>
      <c r="G55" s="1950"/>
      <c r="H55" s="2196">
        <f>'VERİ GİRİŞİ'!F59</f>
        <v>0</v>
      </c>
      <c r="I55" s="1949"/>
      <c r="J55" s="1949"/>
      <c r="K55" s="1950"/>
      <c r="L55" s="2199"/>
      <c r="M55" s="2200"/>
      <c r="N55" s="2200"/>
      <c r="O55" s="2201"/>
      <c r="P55" s="2199"/>
      <c r="Q55" s="2200"/>
      <c r="R55" s="2200"/>
      <c r="S55" s="2201"/>
      <c r="T55" s="2204"/>
      <c r="U55" s="2205"/>
      <c r="V55" s="252"/>
    </row>
    <row r="56" spans="1:22" s="253" customFormat="1" ht="13.5" customHeight="1">
      <c r="A56" s="992" t="str">
        <f t="shared" si="0"/>
        <v/>
      </c>
      <c r="B56" s="251"/>
      <c r="C56" s="2197">
        <f>'VERİ GİRİŞİ'!A60</f>
        <v>0</v>
      </c>
      <c r="D56" s="2198"/>
      <c r="E56" s="2196">
        <f>'VERİ GİRİŞİ'!B60</f>
        <v>0</v>
      </c>
      <c r="F56" s="1949"/>
      <c r="G56" s="1950"/>
      <c r="H56" s="2196">
        <f>'VERİ GİRİŞİ'!F60</f>
        <v>0</v>
      </c>
      <c r="I56" s="1949"/>
      <c r="J56" s="1949"/>
      <c r="K56" s="1950"/>
      <c r="L56" s="2199"/>
      <c r="M56" s="2200"/>
      <c r="N56" s="2200"/>
      <c r="O56" s="2201"/>
      <c r="P56" s="2199"/>
      <c r="Q56" s="2200"/>
      <c r="R56" s="2200"/>
      <c r="S56" s="2201"/>
      <c r="T56" s="2204"/>
      <c r="U56" s="2205"/>
      <c r="V56" s="252"/>
    </row>
    <row r="57" spans="1:22" s="253" customFormat="1" ht="13.5" customHeight="1">
      <c r="A57" s="992" t="str">
        <f t="shared" si="0"/>
        <v/>
      </c>
      <c r="B57" s="251"/>
      <c r="C57" s="2197">
        <f>'VERİ GİRİŞİ'!A61</f>
        <v>0</v>
      </c>
      <c r="D57" s="2198"/>
      <c r="E57" s="2196">
        <f>'VERİ GİRİŞİ'!B61</f>
        <v>0</v>
      </c>
      <c r="F57" s="1949"/>
      <c r="G57" s="1950"/>
      <c r="H57" s="2196">
        <f>'VERİ GİRİŞİ'!F61</f>
        <v>0</v>
      </c>
      <c r="I57" s="1949"/>
      <c r="J57" s="1949"/>
      <c r="K57" s="1950"/>
      <c r="L57" s="2199"/>
      <c r="M57" s="2200"/>
      <c r="N57" s="2200"/>
      <c r="O57" s="2201"/>
      <c r="P57" s="2199"/>
      <c r="Q57" s="2200"/>
      <c r="R57" s="2200"/>
      <c r="S57" s="2201"/>
      <c r="T57" s="2204"/>
      <c r="U57" s="2205"/>
      <c r="V57" s="252"/>
    </row>
    <row r="58" spans="1:22" s="253" customFormat="1" ht="13.5" customHeight="1">
      <c r="A58" s="992" t="str">
        <f t="shared" si="0"/>
        <v/>
      </c>
      <c r="B58" s="251"/>
      <c r="C58" s="2197">
        <f>'VERİ GİRİŞİ'!A62</f>
        <v>0</v>
      </c>
      <c r="D58" s="2198"/>
      <c r="E58" s="2196">
        <f>'VERİ GİRİŞİ'!B62</f>
        <v>0</v>
      </c>
      <c r="F58" s="1949"/>
      <c r="G58" s="1950"/>
      <c r="H58" s="2196">
        <f>'VERİ GİRİŞİ'!F62</f>
        <v>0</v>
      </c>
      <c r="I58" s="1949"/>
      <c r="J58" s="1949"/>
      <c r="K58" s="1950"/>
      <c r="L58" s="2199"/>
      <c r="M58" s="2200"/>
      <c r="N58" s="2200"/>
      <c r="O58" s="2201"/>
      <c r="P58" s="2199"/>
      <c r="Q58" s="2200"/>
      <c r="R58" s="2200"/>
      <c r="S58" s="2201"/>
      <c r="T58" s="2204"/>
      <c r="U58" s="2205"/>
      <c r="V58" s="252"/>
    </row>
    <row r="59" spans="1:22" s="253" customFormat="1" ht="13.5" customHeight="1">
      <c r="A59" s="992" t="str">
        <f t="shared" si="0"/>
        <v/>
      </c>
      <c r="B59" s="251"/>
      <c r="C59" s="2197">
        <f>'VERİ GİRİŞİ'!A63</f>
        <v>0</v>
      </c>
      <c r="D59" s="2198"/>
      <c r="E59" s="2196">
        <f>'VERİ GİRİŞİ'!B63</f>
        <v>0</v>
      </c>
      <c r="F59" s="1949"/>
      <c r="G59" s="1950"/>
      <c r="H59" s="2196">
        <f>'VERİ GİRİŞİ'!F63</f>
        <v>0</v>
      </c>
      <c r="I59" s="1949"/>
      <c r="J59" s="1949"/>
      <c r="K59" s="1950"/>
      <c r="L59" s="2199"/>
      <c r="M59" s="2200"/>
      <c r="N59" s="2200"/>
      <c r="O59" s="2201"/>
      <c r="P59" s="2199"/>
      <c r="Q59" s="2200"/>
      <c r="R59" s="2200"/>
      <c r="S59" s="2201"/>
      <c r="T59" s="2204"/>
      <c r="U59" s="2205"/>
      <c r="V59" s="252"/>
    </row>
    <row r="60" spans="1:22" s="253" customFormat="1" ht="13.5" customHeight="1">
      <c r="A60" s="992" t="str">
        <f t="shared" si="0"/>
        <v/>
      </c>
      <c r="B60" s="251"/>
      <c r="C60" s="2197">
        <f>'VERİ GİRİŞİ'!A64</f>
        <v>0</v>
      </c>
      <c r="D60" s="2198"/>
      <c r="E60" s="2196">
        <f>'VERİ GİRİŞİ'!B64</f>
        <v>0</v>
      </c>
      <c r="F60" s="1949"/>
      <c r="G60" s="1950"/>
      <c r="H60" s="2196">
        <f>'VERİ GİRİŞİ'!F64</f>
        <v>0</v>
      </c>
      <c r="I60" s="1949"/>
      <c r="J60" s="1949"/>
      <c r="K60" s="1950"/>
      <c r="L60" s="2199"/>
      <c r="M60" s="2200"/>
      <c r="N60" s="2200"/>
      <c r="O60" s="2201"/>
      <c r="P60" s="2199"/>
      <c r="Q60" s="2200"/>
      <c r="R60" s="2200"/>
      <c r="S60" s="2201"/>
      <c r="T60" s="2204"/>
      <c r="U60" s="2205"/>
      <c r="V60" s="252"/>
    </row>
    <row r="61" spans="1:22" s="253" customFormat="1" ht="13.5" customHeight="1">
      <c r="A61" s="992" t="str">
        <f t="shared" si="0"/>
        <v/>
      </c>
      <c r="B61" s="251"/>
      <c r="C61" s="2197">
        <f>'VERİ GİRİŞİ'!A65</f>
        <v>0</v>
      </c>
      <c r="D61" s="2198"/>
      <c r="E61" s="2196">
        <f>'VERİ GİRİŞİ'!B65</f>
        <v>0</v>
      </c>
      <c r="F61" s="1949"/>
      <c r="G61" s="1950"/>
      <c r="H61" s="2196">
        <f>'VERİ GİRİŞİ'!F65</f>
        <v>0</v>
      </c>
      <c r="I61" s="1949"/>
      <c r="J61" s="1949"/>
      <c r="K61" s="1950"/>
      <c r="L61" s="2199"/>
      <c r="M61" s="2200"/>
      <c r="N61" s="2200"/>
      <c r="O61" s="2201"/>
      <c r="P61" s="2199"/>
      <c r="Q61" s="2200"/>
      <c r="R61" s="2200"/>
      <c r="S61" s="2201"/>
      <c r="T61" s="2204"/>
      <c r="U61" s="2205"/>
      <c r="V61" s="252"/>
    </row>
    <row r="62" spans="1:22" s="253" customFormat="1" ht="13.5" customHeight="1">
      <c r="A62" s="992" t="str">
        <f t="shared" si="0"/>
        <v/>
      </c>
      <c r="B62" s="251"/>
      <c r="C62" s="2197">
        <f>'VERİ GİRİŞİ'!A66</f>
        <v>0</v>
      </c>
      <c r="D62" s="2198"/>
      <c r="E62" s="2196">
        <f>'VERİ GİRİŞİ'!B66</f>
        <v>0</v>
      </c>
      <c r="F62" s="1949"/>
      <c r="G62" s="1950"/>
      <c r="H62" s="2196">
        <f>'VERİ GİRİŞİ'!F66</f>
        <v>0</v>
      </c>
      <c r="I62" s="1949"/>
      <c r="J62" s="1949"/>
      <c r="K62" s="1950"/>
      <c r="L62" s="2199"/>
      <c r="M62" s="2200"/>
      <c r="N62" s="2200"/>
      <c r="O62" s="2201"/>
      <c r="P62" s="2199"/>
      <c r="Q62" s="2200"/>
      <c r="R62" s="2200"/>
      <c r="S62" s="2201"/>
      <c r="T62" s="2204"/>
      <c r="U62" s="2205"/>
      <c r="V62" s="252"/>
    </row>
    <row r="63" spans="1:22" s="253" customFormat="1" ht="13.5" customHeight="1">
      <c r="A63" s="992" t="str">
        <f t="shared" si="0"/>
        <v/>
      </c>
      <c r="B63" s="251"/>
      <c r="C63" s="2197">
        <f>'VERİ GİRİŞİ'!A67</f>
        <v>0</v>
      </c>
      <c r="D63" s="2198"/>
      <c r="E63" s="2196">
        <f>'VERİ GİRİŞİ'!B67</f>
        <v>0</v>
      </c>
      <c r="F63" s="1949"/>
      <c r="G63" s="1950"/>
      <c r="H63" s="2196">
        <f>'VERİ GİRİŞİ'!F67</f>
        <v>0</v>
      </c>
      <c r="I63" s="1949"/>
      <c r="J63" s="1949"/>
      <c r="K63" s="1950"/>
      <c r="L63" s="2199"/>
      <c r="M63" s="2200"/>
      <c r="N63" s="2200"/>
      <c r="O63" s="2201"/>
      <c r="P63" s="2199"/>
      <c r="Q63" s="2200"/>
      <c r="R63" s="2200"/>
      <c r="S63" s="2201"/>
      <c r="T63" s="2204"/>
      <c r="U63" s="2205"/>
      <c r="V63" s="252"/>
    </row>
    <row r="64" spans="1:22" s="253" customFormat="1" ht="13.5" customHeight="1">
      <c r="A64" s="992" t="str">
        <f t="shared" si="0"/>
        <v/>
      </c>
      <c r="B64" s="251"/>
      <c r="C64" s="2197">
        <f>'VERİ GİRİŞİ'!A68</f>
        <v>0</v>
      </c>
      <c r="D64" s="2198"/>
      <c r="E64" s="2196">
        <f>'VERİ GİRİŞİ'!B68</f>
        <v>0</v>
      </c>
      <c r="F64" s="1949"/>
      <c r="G64" s="1950"/>
      <c r="H64" s="2196">
        <f>'VERİ GİRİŞİ'!F68</f>
        <v>0</v>
      </c>
      <c r="I64" s="1949"/>
      <c r="J64" s="1949"/>
      <c r="K64" s="1950"/>
      <c r="L64" s="2199"/>
      <c r="M64" s="2200"/>
      <c r="N64" s="2200"/>
      <c r="O64" s="2201"/>
      <c r="P64" s="2199"/>
      <c r="Q64" s="2200"/>
      <c r="R64" s="2200"/>
      <c r="S64" s="2201"/>
      <c r="T64" s="2204"/>
      <c r="U64" s="2205"/>
      <c r="V64" s="252"/>
    </row>
    <row r="65" spans="1:22" s="253" customFormat="1" ht="13.5" customHeight="1">
      <c r="A65" s="992" t="str">
        <f t="shared" si="0"/>
        <v/>
      </c>
      <c r="B65" s="251"/>
      <c r="C65" s="2197">
        <f>'VERİ GİRİŞİ'!A69</f>
        <v>0</v>
      </c>
      <c r="D65" s="2198"/>
      <c r="E65" s="2196">
        <f>'VERİ GİRİŞİ'!B69</f>
        <v>0</v>
      </c>
      <c r="F65" s="1949"/>
      <c r="G65" s="1950"/>
      <c r="H65" s="2196">
        <f>'VERİ GİRİŞİ'!F69</f>
        <v>0</v>
      </c>
      <c r="I65" s="1949"/>
      <c r="J65" s="1949"/>
      <c r="K65" s="1950"/>
      <c r="L65" s="2199"/>
      <c r="M65" s="2200"/>
      <c r="N65" s="2200"/>
      <c r="O65" s="2201"/>
      <c r="P65" s="2199"/>
      <c r="Q65" s="2200"/>
      <c r="R65" s="2200"/>
      <c r="S65" s="2201"/>
      <c r="T65" s="2204"/>
      <c r="U65" s="2205"/>
      <c r="V65" s="252"/>
    </row>
    <row r="66" spans="1:22" s="253" customFormat="1" ht="13.5" customHeight="1">
      <c r="A66" s="992" t="str">
        <f t="shared" si="0"/>
        <v/>
      </c>
      <c r="B66" s="251"/>
      <c r="C66" s="2197">
        <f>'VERİ GİRİŞİ'!A70</f>
        <v>0</v>
      </c>
      <c r="D66" s="2198"/>
      <c r="E66" s="2196">
        <f>'VERİ GİRİŞİ'!B70</f>
        <v>0</v>
      </c>
      <c r="F66" s="1949"/>
      <c r="G66" s="1950"/>
      <c r="H66" s="2196">
        <f>'VERİ GİRİŞİ'!F70</f>
        <v>0</v>
      </c>
      <c r="I66" s="1949"/>
      <c r="J66" s="1949"/>
      <c r="K66" s="1950"/>
      <c r="L66" s="2199"/>
      <c r="M66" s="2200"/>
      <c r="N66" s="2200"/>
      <c r="O66" s="2201"/>
      <c r="P66" s="2199"/>
      <c r="Q66" s="2200"/>
      <c r="R66" s="2200"/>
      <c r="S66" s="2201"/>
      <c r="T66" s="2204"/>
      <c r="U66" s="2205"/>
      <c r="V66" s="252"/>
    </row>
    <row r="67" spans="1:22" s="253" customFormat="1" ht="13.5" customHeight="1">
      <c r="A67" s="992" t="str">
        <f t="shared" si="0"/>
        <v/>
      </c>
      <c r="B67" s="251"/>
      <c r="C67" s="2197">
        <f>'VERİ GİRİŞİ'!A71</f>
        <v>0</v>
      </c>
      <c r="D67" s="2198"/>
      <c r="E67" s="2196">
        <f>'VERİ GİRİŞİ'!B71</f>
        <v>0</v>
      </c>
      <c r="F67" s="1949"/>
      <c r="G67" s="1950"/>
      <c r="H67" s="2196">
        <f>'VERİ GİRİŞİ'!F71</f>
        <v>0</v>
      </c>
      <c r="I67" s="1949"/>
      <c r="J67" s="1949"/>
      <c r="K67" s="1950"/>
      <c r="L67" s="2199"/>
      <c r="M67" s="2200"/>
      <c r="N67" s="2200"/>
      <c r="O67" s="2201"/>
      <c r="P67" s="2199"/>
      <c r="Q67" s="2200"/>
      <c r="R67" s="2200"/>
      <c r="S67" s="2201"/>
      <c r="T67" s="2204"/>
      <c r="U67" s="2205"/>
      <c r="V67" s="252"/>
    </row>
    <row r="68" spans="1:22" s="253" customFormat="1" ht="13.5" customHeight="1">
      <c r="A68" s="992" t="str">
        <f t="shared" si="0"/>
        <v/>
      </c>
      <c r="B68" s="251"/>
      <c r="C68" s="2197">
        <f>'VERİ GİRİŞİ'!A72</f>
        <v>0</v>
      </c>
      <c r="D68" s="2198"/>
      <c r="E68" s="2196">
        <f>'VERİ GİRİŞİ'!B72</f>
        <v>0</v>
      </c>
      <c r="F68" s="1949"/>
      <c r="G68" s="1950"/>
      <c r="H68" s="2196">
        <f>'VERİ GİRİŞİ'!F72</f>
        <v>0</v>
      </c>
      <c r="I68" s="1949"/>
      <c r="J68" s="1949"/>
      <c r="K68" s="1950"/>
      <c r="L68" s="2199"/>
      <c r="M68" s="2200"/>
      <c r="N68" s="2200"/>
      <c r="O68" s="2201"/>
      <c r="P68" s="2199"/>
      <c r="Q68" s="2200"/>
      <c r="R68" s="2200"/>
      <c r="S68" s="2201"/>
      <c r="T68" s="2204"/>
      <c r="U68" s="2205"/>
      <c r="V68" s="252"/>
    </row>
    <row r="69" spans="1:22" s="253" customFormat="1" ht="13.5" hidden="1" customHeight="1">
      <c r="A69" s="992" t="str">
        <f t="shared" si="0"/>
        <v/>
      </c>
      <c r="B69" s="251"/>
      <c r="C69" s="2197">
        <f>'VERİ GİRİŞİ'!A73</f>
        <v>0</v>
      </c>
      <c r="D69" s="2198"/>
      <c r="E69" s="2196">
        <f>'VERİ GİRİŞİ'!B73</f>
        <v>0</v>
      </c>
      <c r="F69" s="1949"/>
      <c r="G69" s="1950"/>
      <c r="H69" s="2196">
        <f>'VERİ GİRİŞİ'!F73</f>
        <v>0</v>
      </c>
      <c r="I69" s="1949"/>
      <c r="J69" s="1949"/>
      <c r="K69" s="1950"/>
      <c r="L69" s="2199"/>
      <c r="M69" s="2200"/>
      <c r="N69" s="2200"/>
      <c r="O69" s="2201"/>
      <c r="P69" s="2199"/>
      <c r="Q69" s="2200"/>
      <c r="R69" s="2200"/>
      <c r="S69" s="2201"/>
      <c r="T69" s="2204"/>
      <c r="U69" s="2205"/>
      <c r="V69" s="252"/>
    </row>
    <row r="70" spans="1:22" s="253" customFormat="1" ht="13.5" hidden="1" customHeight="1">
      <c r="A70" s="992" t="str">
        <f t="shared" si="0"/>
        <v/>
      </c>
      <c r="B70" s="251"/>
      <c r="C70" s="2197">
        <f>'VERİ GİRİŞİ'!A74</f>
        <v>0</v>
      </c>
      <c r="D70" s="2198"/>
      <c r="E70" s="2196">
        <f>'VERİ GİRİŞİ'!B74</f>
        <v>0</v>
      </c>
      <c r="F70" s="1949"/>
      <c r="G70" s="1950"/>
      <c r="H70" s="2196">
        <f>'VERİ GİRİŞİ'!F74</f>
        <v>0</v>
      </c>
      <c r="I70" s="1949"/>
      <c r="J70" s="1949"/>
      <c r="K70" s="1950"/>
      <c r="L70" s="2199"/>
      <c r="M70" s="2200"/>
      <c r="N70" s="2200"/>
      <c r="O70" s="2201"/>
      <c r="P70" s="2199"/>
      <c r="Q70" s="2200"/>
      <c r="R70" s="2200"/>
      <c r="S70" s="2201"/>
      <c r="T70" s="2204"/>
      <c r="U70" s="2205"/>
      <c r="V70" s="252"/>
    </row>
    <row r="71" spans="1:22" s="253" customFormat="1" ht="13.5" hidden="1" customHeight="1">
      <c r="A71" s="992" t="str">
        <f t="shared" si="0"/>
        <v/>
      </c>
      <c r="B71" s="251"/>
      <c r="C71" s="2197">
        <f>'VERİ GİRİŞİ'!A75</f>
        <v>0</v>
      </c>
      <c r="D71" s="2198"/>
      <c r="E71" s="2196">
        <f>'VERİ GİRİŞİ'!B75</f>
        <v>0</v>
      </c>
      <c r="F71" s="1949"/>
      <c r="G71" s="1950"/>
      <c r="H71" s="2196">
        <f>'VERİ GİRİŞİ'!F75</f>
        <v>0</v>
      </c>
      <c r="I71" s="1949"/>
      <c r="J71" s="1949"/>
      <c r="K71" s="1950"/>
      <c r="L71" s="2199"/>
      <c r="M71" s="2200"/>
      <c r="N71" s="2200"/>
      <c r="O71" s="2201"/>
      <c r="P71" s="2199"/>
      <c r="Q71" s="2200"/>
      <c r="R71" s="2200"/>
      <c r="S71" s="2201"/>
      <c r="T71" s="2204"/>
      <c r="U71" s="2205"/>
      <c r="V71" s="252"/>
    </row>
    <row r="72" spans="1:22" s="253" customFormat="1" ht="13.5" hidden="1" customHeight="1">
      <c r="A72" s="992" t="str">
        <f t="shared" si="0"/>
        <v/>
      </c>
      <c r="B72" s="251"/>
      <c r="C72" s="2197">
        <f>'VERİ GİRİŞİ'!A76</f>
        <v>0</v>
      </c>
      <c r="D72" s="2198"/>
      <c r="E72" s="2196">
        <f>'VERİ GİRİŞİ'!B76</f>
        <v>0</v>
      </c>
      <c r="F72" s="1949"/>
      <c r="G72" s="1950"/>
      <c r="H72" s="2196">
        <f>'VERİ GİRİŞİ'!F76</f>
        <v>0</v>
      </c>
      <c r="I72" s="1949"/>
      <c r="J72" s="1949"/>
      <c r="K72" s="1950"/>
      <c r="L72" s="2199"/>
      <c r="M72" s="2200"/>
      <c r="N72" s="2200"/>
      <c r="O72" s="2201"/>
      <c r="P72" s="2199"/>
      <c r="Q72" s="2200"/>
      <c r="R72" s="2200"/>
      <c r="S72" s="2201"/>
      <c r="T72" s="2204"/>
      <c r="U72" s="2205"/>
      <c r="V72" s="252"/>
    </row>
    <row r="73" spans="1:22" s="253" customFormat="1" ht="13.5" hidden="1" customHeight="1">
      <c r="A73" s="992" t="str">
        <f t="shared" si="0"/>
        <v/>
      </c>
      <c r="B73" s="251"/>
      <c r="C73" s="2197">
        <f>'VERİ GİRİŞİ'!A77</f>
        <v>0</v>
      </c>
      <c r="D73" s="2198"/>
      <c r="E73" s="2196">
        <f>'VERİ GİRİŞİ'!B77</f>
        <v>0</v>
      </c>
      <c r="F73" s="1949"/>
      <c r="G73" s="1950"/>
      <c r="H73" s="2196">
        <f>'VERİ GİRİŞİ'!F77</f>
        <v>0</v>
      </c>
      <c r="I73" s="1949"/>
      <c r="J73" s="1949"/>
      <c r="K73" s="1950"/>
      <c r="L73" s="2199"/>
      <c r="M73" s="2200"/>
      <c r="N73" s="2200"/>
      <c r="O73" s="2201"/>
      <c r="P73" s="2199"/>
      <c r="Q73" s="2200"/>
      <c r="R73" s="2200"/>
      <c r="S73" s="2201"/>
      <c r="T73" s="2204"/>
      <c r="U73" s="2205"/>
      <c r="V73" s="252"/>
    </row>
    <row r="74" spans="1:22" s="253" customFormat="1" ht="13.5" hidden="1" customHeight="1">
      <c r="A74" s="992" t="str">
        <f t="shared" si="0"/>
        <v/>
      </c>
      <c r="B74" s="251"/>
      <c r="C74" s="2197">
        <f>'VERİ GİRİŞİ'!A78</f>
        <v>0</v>
      </c>
      <c r="D74" s="2198"/>
      <c r="E74" s="2196">
        <f>'VERİ GİRİŞİ'!B78</f>
        <v>0</v>
      </c>
      <c r="F74" s="1949"/>
      <c r="G74" s="1950"/>
      <c r="H74" s="2196">
        <f>'VERİ GİRİŞİ'!F78</f>
        <v>0</v>
      </c>
      <c r="I74" s="1949"/>
      <c r="J74" s="1949"/>
      <c r="K74" s="1950"/>
      <c r="L74" s="2199"/>
      <c r="M74" s="2200"/>
      <c r="N74" s="2200"/>
      <c r="O74" s="2201"/>
      <c r="P74" s="2199"/>
      <c r="Q74" s="2200"/>
      <c r="R74" s="2200"/>
      <c r="S74" s="2201"/>
      <c r="T74" s="2204"/>
      <c r="U74" s="2205"/>
      <c r="V74" s="252"/>
    </row>
    <row r="75" spans="1:22" s="253" customFormat="1" ht="13.5" hidden="1" customHeight="1">
      <c r="A75" s="992" t="str">
        <f t="shared" si="0"/>
        <v/>
      </c>
      <c r="B75" s="251"/>
      <c r="C75" s="2197">
        <f>'VERİ GİRİŞİ'!A79</f>
        <v>0</v>
      </c>
      <c r="D75" s="2198"/>
      <c r="E75" s="2196">
        <f>'VERİ GİRİŞİ'!B79</f>
        <v>0</v>
      </c>
      <c r="F75" s="1949"/>
      <c r="G75" s="1950"/>
      <c r="H75" s="2196">
        <f>'VERİ GİRİŞİ'!F79</f>
        <v>0</v>
      </c>
      <c r="I75" s="1949"/>
      <c r="J75" s="1949"/>
      <c r="K75" s="1950"/>
      <c r="L75" s="2199"/>
      <c r="M75" s="2200"/>
      <c r="N75" s="2200"/>
      <c r="O75" s="2201"/>
      <c r="P75" s="2199"/>
      <c r="Q75" s="2200"/>
      <c r="R75" s="2200"/>
      <c r="S75" s="2201"/>
      <c r="T75" s="2204"/>
      <c r="U75" s="2205"/>
      <c r="V75" s="252"/>
    </row>
    <row r="76" spans="1:22" s="253" customFormat="1" ht="13.5" hidden="1" customHeight="1">
      <c r="A76" s="992" t="str">
        <f t="shared" si="0"/>
        <v/>
      </c>
      <c r="B76" s="251"/>
      <c r="C76" s="2197">
        <f>'VERİ GİRİŞİ'!A80</f>
        <v>0</v>
      </c>
      <c r="D76" s="2198"/>
      <c r="E76" s="2196">
        <f>'VERİ GİRİŞİ'!B80</f>
        <v>0</v>
      </c>
      <c r="F76" s="1949"/>
      <c r="G76" s="1950"/>
      <c r="H76" s="2196">
        <f>'VERİ GİRİŞİ'!F80</f>
        <v>0</v>
      </c>
      <c r="I76" s="1949"/>
      <c r="J76" s="1949"/>
      <c r="K76" s="1950"/>
      <c r="L76" s="2199"/>
      <c r="M76" s="2200"/>
      <c r="N76" s="2200"/>
      <c r="O76" s="2201"/>
      <c r="P76" s="2199"/>
      <c r="Q76" s="2200"/>
      <c r="R76" s="2200"/>
      <c r="S76" s="2201"/>
      <c r="T76" s="2204"/>
      <c r="U76" s="2205"/>
      <c r="V76" s="252"/>
    </row>
    <row r="77" spans="1:22" s="253" customFormat="1" ht="13.5" hidden="1" customHeight="1">
      <c r="A77" s="992" t="str">
        <f t="shared" si="0"/>
        <v/>
      </c>
      <c r="B77" s="251"/>
      <c r="C77" s="2197">
        <f>'VERİ GİRİŞİ'!A81</f>
        <v>0</v>
      </c>
      <c r="D77" s="2198"/>
      <c r="E77" s="2196">
        <f>'VERİ GİRİŞİ'!B81</f>
        <v>0</v>
      </c>
      <c r="F77" s="1949"/>
      <c r="G77" s="1950"/>
      <c r="H77" s="2196">
        <f>'VERİ GİRİŞİ'!F81</f>
        <v>0</v>
      </c>
      <c r="I77" s="1949"/>
      <c r="J77" s="1949"/>
      <c r="K77" s="1950"/>
      <c r="L77" s="2199"/>
      <c r="M77" s="2200"/>
      <c r="N77" s="2200"/>
      <c r="O77" s="2201"/>
      <c r="P77" s="2199"/>
      <c r="Q77" s="2200"/>
      <c r="R77" s="2200"/>
      <c r="S77" s="2201"/>
      <c r="T77" s="2204"/>
      <c r="U77" s="2205"/>
      <c r="V77" s="252"/>
    </row>
    <row r="78" spans="1:22" s="253" customFormat="1" ht="13.5" hidden="1" customHeight="1">
      <c r="A78" s="992" t="str">
        <f t="shared" si="0"/>
        <v/>
      </c>
      <c r="B78" s="251"/>
      <c r="C78" s="2197">
        <f>'VERİ GİRİŞİ'!A82</f>
        <v>0</v>
      </c>
      <c r="D78" s="2198"/>
      <c r="E78" s="2196">
        <f>'VERİ GİRİŞİ'!B82</f>
        <v>0</v>
      </c>
      <c r="F78" s="1949"/>
      <c r="G78" s="1950"/>
      <c r="H78" s="2196">
        <f>'VERİ GİRİŞİ'!F82</f>
        <v>0</v>
      </c>
      <c r="I78" s="1949"/>
      <c r="J78" s="1949"/>
      <c r="K78" s="1950"/>
      <c r="L78" s="2199"/>
      <c r="M78" s="2200"/>
      <c r="N78" s="2200"/>
      <c r="O78" s="2201"/>
      <c r="P78" s="2199"/>
      <c r="Q78" s="2200"/>
      <c r="R78" s="2200"/>
      <c r="S78" s="2201"/>
      <c r="T78" s="2204"/>
      <c r="U78" s="2205"/>
      <c r="V78" s="252"/>
    </row>
    <row r="79" spans="1:22" s="253" customFormat="1" ht="13.5" hidden="1" customHeight="1">
      <c r="A79" s="992" t="str">
        <f t="shared" si="0"/>
        <v/>
      </c>
      <c r="B79" s="251"/>
      <c r="C79" s="2197">
        <f>'VERİ GİRİŞİ'!A83</f>
        <v>0</v>
      </c>
      <c r="D79" s="2198"/>
      <c r="E79" s="2196">
        <f>'VERİ GİRİŞİ'!B83</f>
        <v>0</v>
      </c>
      <c r="F79" s="1949"/>
      <c r="G79" s="1950"/>
      <c r="H79" s="2196">
        <f>'VERİ GİRİŞİ'!F83</f>
        <v>0</v>
      </c>
      <c r="I79" s="1949"/>
      <c r="J79" s="1949"/>
      <c r="K79" s="1950"/>
      <c r="L79" s="2199"/>
      <c r="M79" s="2200"/>
      <c r="N79" s="2200"/>
      <c r="O79" s="2201"/>
      <c r="P79" s="2199"/>
      <c r="Q79" s="2200"/>
      <c r="R79" s="2200"/>
      <c r="S79" s="2201"/>
      <c r="T79" s="2204"/>
      <c r="U79" s="2205"/>
      <c r="V79" s="252"/>
    </row>
    <row r="80" spans="1:22" s="253" customFormat="1" ht="13.5" hidden="1" customHeight="1">
      <c r="A80" s="992" t="str">
        <f t="shared" si="0"/>
        <v/>
      </c>
      <c r="B80" s="251"/>
      <c r="C80" s="2197">
        <f>'VERİ GİRİŞİ'!A84</f>
        <v>0</v>
      </c>
      <c r="D80" s="2198"/>
      <c r="E80" s="2196">
        <f>'VERİ GİRİŞİ'!B84</f>
        <v>0</v>
      </c>
      <c r="F80" s="1949"/>
      <c r="G80" s="1950"/>
      <c r="H80" s="2196">
        <f>'VERİ GİRİŞİ'!F84</f>
        <v>0</v>
      </c>
      <c r="I80" s="1949"/>
      <c r="J80" s="1949"/>
      <c r="K80" s="1950"/>
      <c r="L80" s="2199"/>
      <c r="M80" s="2200"/>
      <c r="N80" s="2200"/>
      <c r="O80" s="2201"/>
      <c r="P80" s="2199"/>
      <c r="Q80" s="2200"/>
      <c r="R80" s="2200"/>
      <c r="S80" s="2201"/>
      <c r="T80" s="2204"/>
      <c r="U80" s="2205"/>
      <c r="V80" s="252"/>
    </row>
    <row r="81" spans="1:22" s="253" customFormat="1" ht="13.5" hidden="1" customHeight="1">
      <c r="A81" s="992" t="str">
        <f t="shared" si="0"/>
        <v/>
      </c>
      <c r="B81" s="251"/>
      <c r="C81" s="2197">
        <f>'VERİ GİRİŞİ'!A85</f>
        <v>0</v>
      </c>
      <c r="D81" s="2198"/>
      <c r="E81" s="2196">
        <f>'VERİ GİRİŞİ'!B85</f>
        <v>0</v>
      </c>
      <c r="F81" s="1949"/>
      <c r="G81" s="1950"/>
      <c r="H81" s="2196">
        <f>'VERİ GİRİŞİ'!F85</f>
        <v>0</v>
      </c>
      <c r="I81" s="1949"/>
      <c r="J81" s="1949"/>
      <c r="K81" s="1950"/>
      <c r="L81" s="2199"/>
      <c r="M81" s="2200"/>
      <c r="N81" s="2200"/>
      <c r="O81" s="2201"/>
      <c r="P81" s="2199"/>
      <c r="Q81" s="2200"/>
      <c r="R81" s="2200"/>
      <c r="S81" s="2201"/>
      <c r="T81" s="2204"/>
      <c r="U81" s="2205"/>
      <c r="V81" s="252"/>
    </row>
    <row r="82" spans="1:22" s="253" customFormat="1" ht="13.5" hidden="1" customHeight="1">
      <c r="A82" s="992" t="str">
        <f t="shared" si="0"/>
        <v/>
      </c>
      <c r="B82" s="251"/>
      <c r="C82" s="2197">
        <f>'VERİ GİRİŞİ'!A86</f>
        <v>0</v>
      </c>
      <c r="D82" s="2198"/>
      <c r="E82" s="2196">
        <f>'VERİ GİRİŞİ'!B86</f>
        <v>0</v>
      </c>
      <c r="F82" s="1949"/>
      <c r="G82" s="1950"/>
      <c r="H82" s="2196">
        <f>'VERİ GİRİŞİ'!F86</f>
        <v>0</v>
      </c>
      <c r="I82" s="1949"/>
      <c r="J82" s="1949"/>
      <c r="K82" s="1950"/>
      <c r="L82" s="2199"/>
      <c r="M82" s="2200"/>
      <c r="N82" s="2200"/>
      <c r="O82" s="2201"/>
      <c r="P82" s="2199"/>
      <c r="Q82" s="2200"/>
      <c r="R82" s="2200"/>
      <c r="S82" s="2201"/>
      <c r="T82" s="2204"/>
      <c r="U82" s="2205"/>
      <c r="V82" s="252"/>
    </row>
    <row r="83" spans="1:22" s="253" customFormat="1" ht="13.5" hidden="1" customHeight="1">
      <c r="A83" s="992" t="str">
        <f t="shared" si="0"/>
        <v/>
      </c>
      <c r="B83" s="251"/>
      <c r="C83" s="2197">
        <f>'VERİ GİRİŞİ'!A87</f>
        <v>0</v>
      </c>
      <c r="D83" s="2198"/>
      <c r="E83" s="2196">
        <f>'VERİ GİRİŞİ'!B87</f>
        <v>0</v>
      </c>
      <c r="F83" s="1949"/>
      <c r="G83" s="1950"/>
      <c r="H83" s="2196">
        <f>'VERİ GİRİŞİ'!F87</f>
        <v>0</v>
      </c>
      <c r="I83" s="1949"/>
      <c r="J83" s="1949"/>
      <c r="K83" s="1950"/>
      <c r="L83" s="2199"/>
      <c r="M83" s="2200"/>
      <c r="N83" s="2200"/>
      <c r="O83" s="2201"/>
      <c r="P83" s="2199"/>
      <c r="Q83" s="2200"/>
      <c r="R83" s="2200"/>
      <c r="S83" s="2201"/>
      <c r="T83" s="2204"/>
      <c r="U83" s="2205"/>
      <c r="V83" s="252"/>
    </row>
    <row r="84" spans="1:22" s="253" customFormat="1" ht="13.5" hidden="1" customHeight="1">
      <c r="A84" s="992" t="str">
        <f t="shared" si="0"/>
        <v/>
      </c>
      <c r="B84" s="251"/>
      <c r="C84" s="2197">
        <f>'VERİ GİRİŞİ'!A88</f>
        <v>0</v>
      </c>
      <c r="D84" s="2198"/>
      <c r="E84" s="2196">
        <f>'VERİ GİRİŞİ'!B88</f>
        <v>0</v>
      </c>
      <c r="F84" s="1949"/>
      <c r="G84" s="1950"/>
      <c r="H84" s="2196">
        <f>'VERİ GİRİŞİ'!F88</f>
        <v>0</v>
      </c>
      <c r="I84" s="1949"/>
      <c r="J84" s="1949"/>
      <c r="K84" s="1950"/>
      <c r="L84" s="2199"/>
      <c r="M84" s="2200"/>
      <c r="N84" s="2200"/>
      <c r="O84" s="2201"/>
      <c r="P84" s="2199"/>
      <c r="Q84" s="2200"/>
      <c r="R84" s="2200"/>
      <c r="S84" s="2201"/>
      <c r="T84" s="2204"/>
      <c r="U84" s="2205"/>
      <c r="V84" s="252"/>
    </row>
    <row r="85" spans="1:22" s="253" customFormat="1" ht="13.5" hidden="1" customHeight="1">
      <c r="A85" s="992" t="str">
        <f t="shared" si="0"/>
        <v/>
      </c>
      <c r="B85" s="251"/>
      <c r="C85" s="2197">
        <f>'VERİ GİRİŞİ'!A89</f>
        <v>0</v>
      </c>
      <c r="D85" s="2198"/>
      <c r="E85" s="2196">
        <f>'VERİ GİRİŞİ'!B89</f>
        <v>0</v>
      </c>
      <c r="F85" s="1949"/>
      <c r="G85" s="1950"/>
      <c r="H85" s="2196">
        <f>'VERİ GİRİŞİ'!F89</f>
        <v>0</v>
      </c>
      <c r="I85" s="1949"/>
      <c r="J85" s="1949"/>
      <c r="K85" s="1950"/>
      <c r="L85" s="2199"/>
      <c r="M85" s="2200"/>
      <c r="N85" s="2200"/>
      <c r="O85" s="2201"/>
      <c r="P85" s="2199"/>
      <c r="Q85" s="2200"/>
      <c r="R85" s="2200"/>
      <c r="S85" s="2201"/>
      <c r="T85" s="2204"/>
      <c r="U85" s="2205"/>
      <c r="V85" s="252"/>
    </row>
    <row r="86" spans="1:22" s="253" customFormat="1" ht="13.5" hidden="1" customHeight="1">
      <c r="A86" s="992" t="str">
        <f t="shared" si="0"/>
        <v/>
      </c>
      <c r="B86" s="251"/>
      <c r="C86" s="2197">
        <f>'VERİ GİRİŞİ'!A90</f>
        <v>0</v>
      </c>
      <c r="D86" s="2198"/>
      <c r="E86" s="2196">
        <f>'VERİ GİRİŞİ'!B90</f>
        <v>0</v>
      </c>
      <c r="F86" s="1949"/>
      <c r="G86" s="1950"/>
      <c r="H86" s="2196">
        <f>'VERİ GİRİŞİ'!F90</f>
        <v>0</v>
      </c>
      <c r="I86" s="1949"/>
      <c r="J86" s="1949"/>
      <c r="K86" s="1950"/>
      <c r="L86" s="2199"/>
      <c r="M86" s="2200"/>
      <c r="N86" s="2200"/>
      <c r="O86" s="2201"/>
      <c r="P86" s="2199"/>
      <c r="Q86" s="2200"/>
      <c r="R86" s="2200"/>
      <c r="S86" s="2201"/>
      <c r="T86" s="2204"/>
      <c r="U86" s="2205"/>
      <c r="V86" s="252"/>
    </row>
    <row r="87" spans="1:22" s="253" customFormat="1" ht="13.5" hidden="1" customHeight="1">
      <c r="A87" s="992" t="str">
        <f t="shared" si="0"/>
        <v/>
      </c>
      <c r="B87" s="251"/>
      <c r="C87" s="2197">
        <f>'VERİ GİRİŞİ'!A91</f>
        <v>0</v>
      </c>
      <c r="D87" s="2198"/>
      <c r="E87" s="2196">
        <f>'VERİ GİRİŞİ'!B91</f>
        <v>0</v>
      </c>
      <c r="F87" s="1949"/>
      <c r="G87" s="1950"/>
      <c r="H87" s="2196">
        <f>'VERİ GİRİŞİ'!F91</f>
        <v>0</v>
      </c>
      <c r="I87" s="1949"/>
      <c r="J87" s="1949"/>
      <c r="K87" s="1950"/>
      <c r="L87" s="2199"/>
      <c r="M87" s="2200"/>
      <c r="N87" s="2200"/>
      <c r="O87" s="2201"/>
      <c r="P87" s="2199"/>
      <c r="Q87" s="2200"/>
      <c r="R87" s="2200"/>
      <c r="S87" s="2201"/>
      <c r="T87" s="2204"/>
      <c r="U87" s="2205"/>
      <c r="V87" s="252"/>
    </row>
    <row r="88" spans="1:22" s="253" customFormat="1" ht="13.5" hidden="1" customHeight="1">
      <c r="A88" s="992" t="str">
        <f t="shared" si="0"/>
        <v/>
      </c>
      <c r="B88" s="251"/>
      <c r="C88" s="2197">
        <f>'VERİ GİRİŞİ'!A92</f>
        <v>0</v>
      </c>
      <c r="D88" s="2198"/>
      <c r="E88" s="2196">
        <f>'VERİ GİRİŞİ'!B92</f>
        <v>0</v>
      </c>
      <c r="F88" s="1949"/>
      <c r="G88" s="1950"/>
      <c r="H88" s="2196">
        <f>'VERİ GİRİŞİ'!F92</f>
        <v>0</v>
      </c>
      <c r="I88" s="1949"/>
      <c r="J88" s="1949"/>
      <c r="K88" s="1950"/>
      <c r="L88" s="2199"/>
      <c r="M88" s="2200"/>
      <c r="N88" s="2200"/>
      <c r="O88" s="2201"/>
      <c r="P88" s="2199"/>
      <c r="Q88" s="2200"/>
      <c r="R88" s="2200"/>
      <c r="S88" s="2201"/>
      <c r="T88" s="2204"/>
      <c r="U88" s="2205"/>
      <c r="V88" s="252"/>
    </row>
    <row r="89" spans="1:22" s="253" customFormat="1" ht="13.5" hidden="1" customHeight="1">
      <c r="A89" s="992" t="str">
        <f t="shared" si="0"/>
        <v/>
      </c>
      <c r="B89" s="251"/>
      <c r="C89" s="2197">
        <f>'VERİ GİRİŞİ'!A93</f>
        <v>0</v>
      </c>
      <c r="D89" s="2198"/>
      <c r="E89" s="2196">
        <f>'VERİ GİRİŞİ'!B93</f>
        <v>0</v>
      </c>
      <c r="F89" s="1949"/>
      <c r="G89" s="1950"/>
      <c r="H89" s="2196">
        <f>'VERİ GİRİŞİ'!F93</f>
        <v>0</v>
      </c>
      <c r="I89" s="1949"/>
      <c r="J89" s="1949"/>
      <c r="K89" s="1950"/>
      <c r="L89" s="2199"/>
      <c r="M89" s="2200"/>
      <c r="N89" s="2200"/>
      <c r="O89" s="2201"/>
      <c r="P89" s="2199"/>
      <c r="Q89" s="2200"/>
      <c r="R89" s="2200"/>
      <c r="S89" s="2201"/>
      <c r="T89" s="2204"/>
      <c r="U89" s="2205"/>
      <c r="V89" s="252"/>
    </row>
    <row r="90" spans="1:22" s="253" customFormat="1" ht="13.5" hidden="1" customHeight="1">
      <c r="A90" s="992" t="str">
        <f t="shared" si="0"/>
        <v/>
      </c>
      <c r="B90" s="251"/>
      <c r="C90" s="2197">
        <f>'VERİ GİRİŞİ'!A94</f>
        <v>0</v>
      </c>
      <c r="D90" s="2198"/>
      <c r="E90" s="2196">
        <f>'VERİ GİRİŞİ'!B94</f>
        <v>0</v>
      </c>
      <c r="F90" s="1949"/>
      <c r="G90" s="1950"/>
      <c r="H90" s="2196">
        <f>'VERİ GİRİŞİ'!F94</f>
        <v>0</v>
      </c>
      <c r="I90" s="1949"/>
      <c r="J90" s="1949"/>
      <c r="K90" s="1950"/>
      <c r="L90" s="2199"/>
      <c r="M90" s="2200"/>
      <c r="N90" s="2200"/>
      <c r="O90" s="2201"/>
      <c r="P90" s="2199"/>
      <c r="Q90" s="2200"/>
      <c r="R90" s="2200"/>
      <c r="S90" s="2201"/>
      <c r="T90" s="2204"/>
      <c r="U90" s="2205"/>
      <c r="V90" s="252"/>
    </row>
    <row r="91" spans="1:22" s="253" customFormat="1" ht="13.5" hidden="1" customHeight="1">
      <c r="A91" s="992" t="str">
        <f t="shared" si="0"/>
        <v/>
      </c>
      <c r="B91" s="251"/>
      <c r="C91" s="2197">
        <f>'VERİ GİRİŞİ'!A95</f>
        <v>0</v>
      </c>
      <c r="D91" s="2198"/>
      <c r="E91" s="2196">
        <f>'VERİ GİRİŞİ'!B95</f>
        <v>0</v>
      </c>
      <c r="F91" s="1949"/>
      <c r="G91" s="1950"/>
      <c r="H91" s="2196">
        <f>'VERİ GİRİŞİ'!F95</f>
        <v>0</v>
      </c>
      <c r="I91" s="1949"/>
      <c r="J91" s="1949"/>
      <c r="K91" s="1950"/>
      <c r="L91" s="2199"/>
      <c r="M91" s="2200"/>
      <c r="N91" s="2200"/>
      <c r="O91" s="2201"/>
      <c r="P91" s="2199"/>
      <c r="Q91" s="2200"/>
      <c r="R91" s="2200"/>
      <c r="S91" s="2201"/>
      <c r="T91" s="2204"/>
      <c r="U91" s="2205"/>
      <c r="V91" s="252"/>
    </row>
    <row r="92" spans="1:22" s="253" customFormat="1" ht="13.5" hidden="1" customHeight="1">
      <c r="A92" s="992" t="str">
        <f t="shared" si="0"/>
        <v/>
      </c>
      <c r="B92" s="251"/>
      <c r="C92" s="2197">
        <f>'VERİ GİRİŞİ'!A96</f>
        <v>0</v>
      </c>
      <c r="D92" s="2198"/>
      <c r="E92" s="2196">
        <f>'VERİ GİRİŞİ'!B96</f>
        <v>0</v>
      </c>
      <c r="F92" s="1949"/>
      <c r="G92" s="1950"/>
      <c r="H92" s="2196">
        <f>'VERİ GİRİŞİ'!F96</f>
        <v>0</v>
      </c>
      <c r="I92" s="1949"/>
      <c r="J92" s="1949"/>
      <c r="K92" s="1950"/>
      <c r="L92" s="2199"/>
      <c r="M92" s="2200"/>
      <c r="N92" s="2200"/>
      <c r="O92" s="2201"/>
      <c r="P92" s="2199"/>
      <c r="Q92" s="2200"/>
      <c r="R92" s="2200"/>
      <c r="S92" s="2201"/>
      <c r="T92" s="2204"/>
      <c r="U92" s="2205"/>
      <c r="V92" s="252"/>
    </row>
    <row r="93" spans="1:22" s="253" customFormat="1" ht="13.5" hidden="1" customHeight="1">
      <c r="A93" s="992" t="str">
        <f t="shared" si="0"/>
        <v/>
      </c>
      <c r="B93" s="251"/>
      <c r="C93" s="2197">
        <f>'VERİ GİRİŞİ'!A97</f>
        <v>0</v>
      </c>
      <c r="D93" s="2198"/>
      <c r="E93" s="2196">
        <f>'VERİ GİRİŞİ'!B97</f>
        <v>0</v>
      </c>
      <c r="F93" s="1949"/>
      <c r="G93" s="1950"/>
      <c r="H93" s="2196">
        <f>'VERİ GİRİŞİ'!F97</f>
        <v>0</v>
      </c>
      <c r="I93" s="1949"/>
      <c r="J93" s="1949"/>
      <c r="K93" s="1950"/>
      <c r="L93" s="2199"/>
      <c r="M93" s="2200"/>
      <c r="N93" s="2200"/>
      <c r="O93" s="2201"/>
      <c r="P93" s="2199"/>
      <c r="Q93" s="2200"/>
      <c r="R93" s="2200"/>
      <c r="S93" s="2201"/>
      <c r="T93" s="2204"/>
      <c r="U93" s="2205"/>
      <c r="V93" s="252"/>
    </row>
    <row r="94" spans="1:22" s="253" customFormat="1" ht="13.5" hidden="1" customHeight="1">
      <c r="A94" s="992" t="str">
        <f t="shared" si="0"/>
        <v/>
      </c>
      <c r="B94" s="251"/>
      <c r="C94" s="2197">
        <f>'VERİ GİRİŞİ'!A98</f>
        <v>0</v>
      </c>
      <c r="D94" s="2198"/>
      <c r="E94" s="2196">
        <f>'VERİ GİRİŞİ'!B98</f>
        <v>0</v>
      </c>
      <c r="F94" s="1949"/>
      <c r="G94" s="1950"/>
      <c r="H94" s="2196">
        <f>'VERİ GİRİŞİ'!F98</f>
        <v>0</v>
      </c>
      <c r="I94" s="1949"/>
      <c r="J94" s="1949"/>
      <c r="K94" s="1950"/>
      <c r="L94" s="2199"/>
      <c r="M94" s="2200"/>
      <c r="N94" s="2200"/>
      <c r="O94" s="2201"/>
      <c r="P94" s="2199"/>
      <c r="Q94" s="2200"/>
      <c r="R94" s="2200"/>
      <c r="S94" s="2201"/>
      <c r="T94" s="2204"/>
      <c r="U94" s="2205"/>
      <c r="V94" s="252"/>
    </row>
    <row r="95" spans="1:22" s="253" customFormat="1" ht="13.5" hidden="1" customHeight="1">
      <c r="A95" s="992" t="str">
        <f t="shared" si="0"/>
        <v/>
      </c>
      <c r="B95" s="251"/>
      <c r="C95" s="2197">
        <f>'VERİ GİRİŞİ'!A99</f>
        <v>0</v>
      </c>
      <c r="D95" s="2198"/>
      <c r="E95" s="2196">
        <f>'VERİ GİRİŞİ'!B99</f>
        <v>0</v>
      </c>
      <c r="F95" s="1949"/>
      <c r="G95" s="1950"/>
      <c r="H95" s="2196">
        <f>'VERİ GİRİŞİ'!F99</f>
        <v>0</v>
      </c>
      <c r="I95" s="1949"/>
      <c r="J95" s="1949"/>
      <c r="K95" s="1950"/>
      <c r="L95" s="2199"/>
      <c r="M95" s="2200"/>
      <c r="N95" s="2200"/>
      <c r="O95" s="2201"/>
      <c r="P95" s="2199"/>
      <c r="Q95" s="2200"/>
      <c r="R95" s="2200"/>
      <c r="S95" s="2201"/>
      <c r="T95" s="2204"/>
      <c r="U95" s="2205"/>
      <c r="V95" s="252"/>
    </row>
    <row r="96" spans="1:22" s="253" customFormat="1" ht="13.5" hidden="1" customHeight="1">
      <c r="A96" s="992" t="str">
        <f t="shared" si="0"/>
        <v/>
      </c>
      <c r="B96" s="251"/>
      <c r="C96" s="2197">
        <f>'VERİ GİRİŞİ'!A100</f>
        <v>0</v>
      </c>
      <c r="D96" s="2198"/>
      <c r="E96" s="2196">
        <f>'VERİ GİRİŞİ'!B100</f>
        <v>0</v>
      </c>
      <c r="F96" s="1949"/>
      <c r="G96" s="1950"/>
      <c r="H96" s="2196">
        <f>'VERİ GİRİŞİ'!F100</f>
        <v>0</v>
      </c>
      <c r="I96" s="1949"/>
      <c r="J96" s="1949"/>
      <c r="K96" s="1950"/>
      <c r="L96" s="2199"/>
      <c r="M96" s="2200"/>
      <c r="N96" s="2200"/>
      <c r="O96" s="2201"/>
      <c r="P96" s="2199"/>
      <c r="Q96" s="2200"/>
      <c r="R96" s="2200"/>
      <c r="S96" s="2201"/>
      <c r="T96" s="2204"/>
      <c r="U96" s="2205"/>
      <c r="V96" s="252"/>
    </row>
    <row r="97" spans="1:22" s="253" customFormat="1" ht="13.5" hidden="1" customHeight="1">
      <c r="A97" s="992" t="str">
        <f t="shared" si="0"/>
        <v/>
      </c>
      <c r="B97" s="251"/>
      <c r="C97" s="2197">
        <f>'VERİ GİRİŞİ'!A101</f>
        <v>0</v>
      </c>
      <c r="D97" s="2198"/>
      <c r="E97" s="2196">
        <f>'VERİ GİRİŞİ'!B101</f>
        <v>0</v>
      </c>
      <c r="F97" s="1949"/>
      <c r="G97" s="1950"/>
      <c r="H97" s="2196">
        <f>'VERİ GİRİŞİ'!F101</f>
        <v>0</v>
      </c>
      <c r="I97" s="1949"/>
      <c r="J97" s="1949"/>
      <c r="K97" s="1950"/>
      <c r="L97" s="2199"/>
      <c r="M97" s="2200"/>
      <c r="N97" s="2200"/>
      <c r="O97" s="2201"/>
      <c r="P97" s="2199"/>
      <c r="Q97" s="2200"/>
      <c r="R97" s="2200"/>
      <c r="S97" s="2201"/>
      <c r="T97" s="2204"/>
      <c r="U97" s="2205"/>
      <c r="V97" s="252"/>
    </row>
    <row r="98" spans="1:22" s="253" customFormat="1" ht="13.5" hidden="1" customHeight="1">
      <c r="A98" s="992" t="str">
        <f t="shared" si="0"/>
        <v/>
      </c>
      <c r="B98" s="251"/>
      <c r="C98" s="2197">
        <f>'VERİ GİRİŞİ'!A102</f>
        <v>0</v>
      </c>
      <c r="D98" s="2198"/>
      <c r="E98" s="2196">
        <f>'VERİ GİRİŞİ'!B102</f>
        <v>0</v>
      </c>
      <c r="F98" s="1949"/>
      <c r="G98" s="1950"/>
      <c r="H98" s="2196">
        <f>'VERİ GİRİŞİ'!F102</f>
        <v>0</v>
      </c>
      <c r="I98" s="1949"/>
      <c r="J98" s="1949"/>
      <c r="K98" s="1950"/>
      <c r="L98" s="2199"/>
      <c r="M98" s="2200"/>
      <c r="N98" s="2200"/>
      <c r="O98" s="2201"/>
      <c r="P98" s="2199"/>
      <c r="Q98" s="2200"/>
      <c r="R98" s="2200"/>
      <c r="S98" s="2201"/>
      <c r="T98" s="2204"/>
      <c r="U98" s="2205"/>
      <c r="V98" s="252"/>
    </row>
    <row r="99" spans="1:22" s="253" customFormat="1" ht="13.5" hidden="1" customHeight="1">
      <c r="A99" s="992" t="str">
        <f t="shared" si="0"/>
        <v/>
      </c>
      <c r="B99" s="251"/>
      <c r="C99" s="2197">
        <f>'VERİ GİRİŞİ'!A103</f>
        <v>0</v>
      </c>
      <c r="D99" s="2198"/>
      <c r="E99" s="2196">
        <f>'VERİ GİRİŞİ'!B103</f>
        <v>0</v>
      </c>
      <c r="F99" s="1949"/>
      <c r="G99" s="1950"/>
      <c r="H99" s="2196">
        <f>'VERİ GİRİŞİ'!F103</f>
        <v>0</v>
      </c>
      <c r="I99" s="1949"/>
      <c r="J99" s="1949"/>
      <c r="K99" s="1950"/>
      <c r="L99" s="2199"/>
      <c r="M99" s="2200"/>
      <c r="N99" s="2200"/>
      <c r="O99" s="2201"/>
      <c r="P99" s="2199"/>
      <c r="Q99" s="2200"/>
      <c r="R99" s="2200"/>
      <c r="S99" s="2201"/>
      <c r="T99" s="2204"/>
      <c r="U99" s="2205"/>
      <c r="V99" s="252"/>
    </row>
    <row r="100" spans="1:22" s="253" customFormat="1" ht="13.5" hidden="1" customHeight="1">
      <c r="A100" s="992" t="str">
        <f t="shared" si="0"/>
        <v/>
      </c>
      <c r="B100" s="251"/>
      <c r="C100" s="2197">
        <f>'VERİ GİRİŞİ'!A104</f>
        <v>0</v>
      </c>
      <c r="D100" s="2198"/>
      <c r="E100" s="2196">
        <f>'VERİ GİRİŞİ'!B104</f>
        <v>0</v>
      </c>
      <c r="F100" s="1949"/>
      <c r="G100" s="1950"/>
      <c r="H100" s="2196">
        <f>'VERİ GİRİŞİ'!F104</f>
        <v>0</v>
      </c>
      <c r="I100" s="1949"/>
      <c r="J100" s="1949"/>
      <c r="K100" s="1950"/>
      <c r="L100" s="2199"/>
      <c r="M100" s="2200"/>
      <c r="N100" s="2200"/>
      <c r="O100" s="2201"/>
      <c r="P100" s="2199"/>
      <c r="Q100" s="2200"/>
      <c r="R100" s="2200"/>
      <c r="S100" s="2201"/>
      <c r="T100" s="2204"/>
      <c r="U100" s="2205"/>
      <c r="V100" s="252"/>
    </row>
    <row r="101" spans="1:22" s="253" customFormat="1" ht="13.5" hidden="1" customHeight="1">
      <c r="A101" s="992" t="str">
        <f t="shared" si="0"/>
        <v/>
      </c>
      <c r="B101" s="251"/>
      <c r="C101" s="2197">
        <f>'VERİ GİRİŞİ'!A105</f>
        <v>0</v>
      </c>
      <c r="D101" s="2198"/>
      <c r="E101" s="2196">
        <f>'VERİ GİRİŞİ'!B105</f>
        <v>0</v>
      </c>
      <c r="F101" s="1949"/>
      <c r="G101" s="1950"/>
      <c r="H101" s="2196">
        <f>'VERİ GİRİŞİ'!F105</f>
        <v>0</v>
      </c>
      <c r="I101" s="1949"/>
      <c r="J101" s="1949"/>
      <c r="K101" s="1950"/>
      <c r="L101" s="2199"/>
      <c r="M101" s="2200"/>
      <c r="N101" s="2200"/>
      <c r="O101" s="2201"/>
      <c r="P101" s="2199"/>
      <c r="Q101" s="2200"/>
      <c r="R101" s="2200"/>
      <c r="S101" s="2201"/>
      <c r="T101" s="2204"/>
      <c r="U101" s="2205"/>
      <c r="V101" s="252"/>
    </row>
    <row r="102" spans="1:22" s="253" customFormat="1" ht="13.5" hidden="1" customHeight="1">
      <c r="A102" s="992" t="str">
        <f t="shared" si="0"/>
        <v/>
      </c>
      <c r="B102" s="251"/>
      <c r="C102" s="2197">
        <f>'VERİ GİRİŞİ'!A106</f>
        <v>0</v>
      </c>
      <c r="D102" s="2198"/>
      <c r="E102" s="2196">
        <f>'VERİ GİRİŞİ'!B106</f>
        <v>0</v>
      </c>
      <c r="F102" s="1949"/>
      <c r="G102" s="1950"/>
      <c r="H102" s="2196">
        <f>'VERİ GİRİŞİ'!F106</f>
        <v>0</v>
      </c>
      <c r="I102" s="1949"/>
      <c r="J102" s="1949"/>
      <c r="K102" s="1950"/>
      <c r="L102" s="2199"/>
      <c r="M102" s="2200"/>
      <c r="N102" s="2200"/>
      <c r="O102" s="2201"/>
      <c r="P102" s="2199"/>
      <c r="Q102" s="2200"/>
      <c r="R102" s="2200"/>
      <c r="S102" s="2201"/>
      <c r="T102" s="2204"/>
      <c r="U102" s="2205"/>
      <c r="V102" s="252"/>
    </row>
    <row r="103" spans="1:22" s="253" customFormat="1" ht="13.5" hidden="1" customHeight="1">
      <c r="A103" s="992" t="str">
        <f t="shared" si="0"/>
        <v/>
      </c>
      <c r="B103" s="251"/>
      <c r="C103" s="2197">
        <f>'VERİ GİRİŞİ'!A107</f>
        <v>0</v>
      </c>
      <c r="D103" s="2198"/>
      <c r="E103" s="2196">
        <f>'VERİ GİRİŞİ'!B107</f>
        <v>0</v>
      </c>
      <c r="F103" s="1949"/>
      <c r="G103" s="1950"/>
      <c r="H103" s="2196">
        <f>'VERİ GİRİŞİ'!F107</f>
        <v>0</v>
      </c>
      <c r="I103" s="1949"/>
      <c r="J103" s="1949"/>
      <c r="K103" s="1950"/>
      <c r="L103" s="2199"/>
      <c r="M103" s="2200"/>
      <c r="N103" s="2200"/>
      <c r="O103" s="2201"/>
      <c r="P103" s="2199"/>
      <c r="Q103" s="2200"/>
      <c r="R103" s="2200"/>
      <c r="S103" s="2201"/>
      <c r="T103" s="2204"/>
      <c r="U103" s="2205"/>
      <c r="V103" s="252"/>
    </row>
    <row r="104" spans="1:22" s="253" customFormat="1" ht="13.5" hidden="1" customHeight="1">
      <c r="A104" s="992" t="str">
        <f t="shared" si="0"/>
        <v/>
      </c>
      <c r="B104" s="251"/>
      <c r="C104" s="2197">
        <f>'VERİ GİRİŞİ'!A108</f>
        <v>0</v>
      </c>
      <c r="D104" s="2198"/>
      <c r="E104" s="2196">
        <f>'VERİ GİRİŞİ'!B108</f>
        <v>0</v>
      </c>
      <c r="F104" s="1949"/>
      <c r="G104" s="1950"/>
      <c r="H104" s="2196">
        <f>'VERİ GİRİŞİ'!F108</f>
        <v>0</v>
      </c>
      <c r="I104" s="1949"/>
      <c r="J104" s="1949"/>
      <c r="K104" s="1950"/>
      <c r="L104" s="2199"/>
      <c r="M104" s="2200"/>
      <c r="N104" s="2200"/>
      <c r="O104" s="2201"/>
      <c r="P104" s="2199"/>
      <c r="Q104" s="2200"/>
      <c r="R104" s="2200"/>
      <c r="S104" s="2201"/>
      <c r="T104" s="2204"/>
      <c r="U104" s="2205"/>
      <c r="V104" s="252"/>
    </row>
    <row r="105" spans="1:22" s="253" customFormat="1" ht="13.5" hidden="1" customHeight="1">
      <c r="A105" s="992" t="str">
        <f t="shared" ref="A105:A137" si="1">IF(ISTEXT(E105),1,"")</f>
        <v/>
      </c>
      <c r="B105" s="251"/>
      <c r="C105" s="2197">
        <f>'VERİ GİRİŞİ'!A109</f>
        <v>0</v>
      </c>
      <c r="D105" s="2198"/>
      <c r="E105" s="2196">
        <f>'VERİ GİRİŞİ'!B109</f>
        <v>0</v>
      </c>
      <c r="F105" s="1949"/>
      <c r="G105" s="1950"/>
      <c r="H105" s="2196">
        <f>'VERİ GİRİŞİ'!F109</f>
        <v>0</v>
      </c>
      <c r="I105" s="1949"/>
      <c r="J105" s="1949"/>
      <c r="K105" s="1950"/>
      <c r="L105" s="2199"/>
      <c r="M105" s="2200"/>
      <c r="N105" s="2200"/>
      <c r="O105" s="2201"/>
      <c r="P105" s="2199"/>
      <c r="Q105" s="2200"/>
      <c r="R105" s="2200"/>
      <c r="S105" s="2201"/>
      <c r="T105" s="2204"/>
      <c r="U105" s="2205"/>
      <c r="V105" s="252"/>
    </row>
    <row r="106" spans="1:22" s="253" customFormat="1" ht="13.5" hidden="1" customHeight="1">
      <c r="A106" s="992" t="str">
        <f t="shared" si="1"/>
        <v/>
      </c>
      <c r="B106" s="251"/>
      <c r="C106" s="2197">
        <f>'VERİ GİRİŞİ'!A110</f>
        <v>0</v>
      </c>
      <c r="D106" s="2198"/>
      <c r="E106" s="2196">
        <f>'VERİ GİRİŞİ'!B110</f>
        <v>0</v>
      </c>
      <c r="F106" s="1949"/>
      <c r="G106" s="1950"/>
      <c r="H106" s="2196">
        <f>'VERİ GİRİŞİ'!F110</f>
        <v>0</v>
      </c>
      <c r="I106" s="1949"/>
      <c r="J106" s="1949"/>
      <c r="K106" s="1950"/>
      <c r="L106" s="2199"/>
      <c r="M106" s="2200"/>
      <c r="N106" s="2200"/>
      <c r="O106" s="2201"/>
      <c r="P106" s="2199"/>
      <c r="Q106" s="2200"/>
      <c r="R106" s="2200"/>
      <c r="S106" s="2201"/>
      <c r="T106" s="2204"/>
      <c r="U106" s="2205"/>
      <c r="V106" s="252"/>
    </row>
    <row r="107" spans="1:22" s="253" customFormat="1" ht="13.5" hidden="1" customHeight="1">
      <c r="A107" s="992" t="str">
        <f t="shared" si="1"/>
        <v/>
      </c>
      <c r="B107" s="251"/>
      <c r="C107" s="2197">
        <f>'VERİ GİRİŞİ'!A111</f>
        <v>0</v>
      </c>
      <c r="D107" s="2198"/>
      <c r="E107" s="2196">
        <f>'VERİ GİRİŞİ'!B111</f>
        <v>0</v>
      </c>
      <c r="F107" s="1949"/>
      <c r="G107" s="1950"/>
      <c r="H107" s="2196">
        <f>'VERİ GİRİŞİ'!F111</f>
        <v>0</v>
      </c>
      <c r="I107" s="1949"/>
      <c r="J107" s="1949"/>
      <c r="K107" s="1950"/>
      <c r="L107" s="2199"/>
      <c r="M107" s="2200"/>
      <c r="N107" s="2200"/>
      <c r="O107" s="2201"/>
      <c r="P107" s="2199"/>
      <c r="Q107" s="2200"/>
      <c r="R107" s="2200"/>
      <c r="S107" s="2201"/>
      <c r="T107" s="2204"/>
      <c r="U107" s="2205"/>
      <c r="V107" s="252"/>
    </row>
    <row r="108" spans="1:22" s="253" customFormat="1" ht="13.5" hidden="1" customHeight="1">
      <c r="A108" s="992" t="str">
        <f t="shared" si="1"/>
        <v/>
      </c>
      <c r="B108" s="251"/>
      <c r="C108" s="2197">
        <f>'VERİ GİRİŞİ'!A112</f>
        <v>0</v>
      </c>
      <c r="D108" s="2198"/>
      <c r="E108" s="2196">
        <f>'VERİ GİRİŞİ'!B112</f>
        <v>0</v>
      </c>
      <c r="F108" s="1949"/>
      <c r="G108" s="1950"/>
      <c r="H108" s="2196">
        <f>'VERİ GİRİŞİ'!F112</f>
        <v>0</v>
      </c>
      <c r="I108" s="1949"/>
      <c r="J108" s="1949"/>
      <c r="K108" s="1950"/>
      <c r="L108" s="2199"/>
      <c r="M108" s="2200"/>
      <c r="N108" s="2200"/>
      <c r="O108" s="2201"/>
      <c r="P108" s="2199"/>
      <c r="Q108" s="2200"/>
      <c r="R108" s="2200"/>
      <c r="S108" s="2201"/>
      <c r="T108" s="2204"/>
      <c r="U108" s="2205"/>
      <c r="V108" s="252"/>
    </row>
    <row r="109" spans="1:22" s="253" customFormat="1" ht="13.5" hidden="1" customHeight="1">
      <c r="A109" s="992" t="str">
        <f t="shared" si="1"/>
        <v/>
      </c>
      <c r="B109" s="251"/>
      <c r="C109" s="2197">
        <f>'VERİ GİRİŞİ'!A113</f>
        <v>0</v>
      </c>
      <c r="D109" s="2198"/>
      <c r="E109" s="2196">
        <f>'VERİ GİRİŞİ'!B113</f>
        <v>0</v>
      </c>
      <c r="F109" s="1949"/>
      <c r="G109" s="1950"/>
      <c r="H109" s="2196">
        <f>'VERİ GİRİŞİ'!F113</f>
        <v>0</v>
      </c>
      <c r="I109" s="1949"/>
      <c r="J109" s="1949"/>
      <c r="K109" s="1950"/>
      <c r="L109" s="2199"/>
      <c r="M109" s="2200"/>
      <c r="N109" s="2200"/>
      <c r="O109" s="2201"/>
      <c r="P109" s="2199"/>
      <c r="Q109" s="2200"/>
      <c r="R109" s="2200"/>
      <c r="S109" s="2201"/>
      <c r="T109" s="2204"/>
      <c r="U109" s="2205"/>
      <c r="V109" s="252"/>
    </row>
    <row r="110" spans="1:22" s="253" customFormat="1" ht="13.5" hidden="1" customHeight="1">
      <c r="A110" s="992" t="str">
        <f t="shared" si="1"/>
        <v/>
      </c>
      <c r="B110" s="251"/>
      <c r="C110" s="2197">
        <f>'VERİ GİRİŞİ'!A114</f>
        <v>0</v>
      </c>
      <c r="D110" s="2198"/>
      <c r="E110" s="2196">
        <f>'VERİ GİRİŞİ'!B114</f>
        <v>0</v>
      </c>
      <c r="F110" s="1949"/>
      <c r="G110" s="1950"/>
      <c r="H110" s="2196">
        <f>'VERİ GİRİŞİ'!F114</f>
        <v>0</v>
      </c>
      <c r="I110" s="1949"/>
      <c r="J110" s="1949"/>
      <c r="K110" s="1950"/>
      <c r="L110" s="2199"/>
      <c r="M110" s="2200"/>
      <c r="N110" s="2200"/>
      <c r="O110" s="2201"/>
      <c r="P110" s="2199"/>
      <c r="Q110" s="2200"/>
      <c r="R110" s="2200"/>
      <c r="S110" s="2201"/>
      <c r="T110" s="2204"/>
      <c r="U110" s="2205"/>
      <c r="V110" s="252"/>
    </row>
    <row r="111" spans="1:22" s="253" customFormat="1" ht="13.5" hidden="1" customHeight="1">
      <c r="A111" s="992" t="str">
        <f t="shared" si="1"/>
        <v/>
      </c>
      <c r="B111" s="251"/>
      <c r="C111" s="2197">
        <f>'VERİ GİRİŞİ'!A115</f>
        <v>0</v>
      </c>
      <c r="D111" s="2198"/>
      <c r="E111" s="2196">
        <f>'VERİ GİRİŞİ'!B115</f>
        <v>0</v>
      </c>
      <c r="F111" s="1949"/>
      <c r="G111" s="1950"/>
      <c r="H111" s="2196">
        <f>'VERİ GİRİŞİ'!F115</f>
        <v>0</v>
      </c>
      <c r="I111" s="1949"/>
      <c r="J111" s="1949"/>
      <c r="K111" s="1950"/>
      <c r="L111" s="2199"/>
      <c r="M111" s="2200"/>
      <c r="N111" s="2200"/>
      <c r="O111" s="2201"/>
      <c r="P111" s="2199"/>
      <c r="Q111" s="2200"/>
      <c r="R111" s="2200"/>
      <c r="S111" s="2201"/>
      <c r="T111" s="2204"/>
      <c r="U111" s="2205"/>
      <c r="V111" s="252"/>
    </row>
    <row r="112" spans="1:22" s="253" customFormat="1" ht="13.5" hidden="1" customHeight="1">
      <c r="A112" s="992" t="str">
        <f t="shared" si="1"/>
        <v/>
      </c>
      <c r="B112" s="251"/>
      <c r="C112" s="2197">
        <f>'VERİ GİRİŞİ'!A116</f>
        <v>0</v>
      </c>
      <c r="D112" s="2198"/>
      <c r="E112" s="2196">
        <f>'VERİ GİRİŞİ'!B116</f>
        <v>0</v>
      </c>
      <c r="F112" s="1949"/>
      <c r="G112" s="1950"/>
      <c r="H112" s="2196">
        <f>'VERİ GİRİŞİ'!F116</f>
        <v>0</v>
      </c>
      <c r="I112" s="1949"/>
      <c r="J112" s="1949"/>
      <c r="K112" s="1950"/>
      <c r="L112" s="2199"/>
      <c r="M112" s="2200"/>
      <c r="N112" s="2200"/>
      <c r="O112" s="2201"/>
      <c r="P112" s="2199"/>
      <c r="Q112" s="2200"/>
      <c r="R112" s="2200"/>
      <c r="S112" s="2201"/>
      <c r="T112" s="2204"/>
      <c r="U112" s="2205"/>
      <c r="V112" s="252"/>
    </row>
    <row r="113" spans="1:22" s="253" customFormat="1" ht="13.5" hidden="1" customHeight="1">
      <c r="A113" s="992" t="str">
        <f t="shared" si="1"/>
        <v/>
      </c>
      <c r="B113" s="251"/>
      <c r="C113" s="2197">
        <f>'VERİ GİRİŞİ'!A117</f>
        <v>0</v>
      </c>
      <c r="D113" s="2198"/>
      <c r="E113" s="2196">
        <f>'VERİ GİRİŞİ'!B117</f>
        <v>0</v>
      </c>
      <c r="F113" s="1949"/>
      <c r="G113" s="1950"/>
      <c r="H113" s="2196">
        <f>'VERİ GİRİŞİ'!F117</f>
        <v>0</v>
      </c>
      <c r="I113" s="1949"/>
      <c r="J113" s="1949"/>
      <c r="K113" s="1950"/>
      <c r="L113" s="2199"/>
      <c r="M113" s="2200"/>
      <c r="N113" s="2200"/>
      <c r="O113" s="2201"/>
      <c r="P113" s="2199"/>
      <c r="Q113" s="2200"/>
      <c r="R113" s="2200"/>
      <c r="S113" s="2201"/>
      <c r="T113" s="2204"/>
      <c r="U113" s="2205"/>
      <c r="V113" s="252"/>
    </row>
    <row r="114" spans="1:22" s="253" customFormat="1" ht="13.5" hidden="1" customHeight="1">
      <c r="A114" s="992" t="str">
        <f t="shared" si="1"/>
        <v/>
      </c>
      <c r="B114" s="251"/>
      <c r="C114" s="2197">
        <f>'VERİ GİRİŞİ'!A118</f>
        <v>0</v>
      </c>
      <c r="D114" s="2198"/>
      <c r="E114" s="2196">
        <f>'VERİ GİRİŞİ'!B118</f>
        <v>0</v>
      </c>
      <c r="F114" s="1949"/>
      <c r="G114" s="1950"/>
      <c r="H114" s="2196">
        <f>'VERİ GİRİŞİ'!F118</f>
        <v>0</v>
      </c>
      <c r="I114" s="1949"/>
      <c r="J114" s="1949"/>
      <c r="K114" s="1950"/>
      <c r="L114" s="2199"/>
      <c r="M114" s="2200"/>
      <c r="N114" s="2200"/>
      <c r="O114" s="2201"/>
      <c r="P114" s="2199"/>
      <c r="Q114" s="2200"/>
      <c r="R114" s="2200"/>
      <c r="S114" s="2201"/>
      <c r="T114" s="2204"/>
      <c r="U114" s="2205"/>
      <c r="V114" s="252"/>
    </row>
    <row r="115" spans="1:22" s="253" customFormat="1" ht="13.5" hidden="1" customHeight="1">
      <c r="A115" s="992" t="str">
        <f t="shared" si="1"/>
        <v/>
      </c>
      <c r="B115" s="251"/>
      <c r="C115" s="2197">
        <f>'VERİ GİRİŞİ'!A119</f>
        <v>0</v>
      </c>
      <c r="D115" s="2198"/>
      <c r="E115" s="2196">
        <f>'VERİ GİRİŞİ'!B119</f>
        <v>0</v>
      </c>
      <c r="F115" s="1949"/>
      <c r="G115" s="1950"/>
      <c r="H115" s="2196">
        <f>'VERİ GİRİŞİ'!F119</f>
        <v>0</v>
      </c>
      <c r="I115" s="1949"/>
      <c r="J115" s="1949"/>
      <c r="K115" s="1950"/>
      <c r="L115" s="2199"/>
      <c r="M115" s="2200"/>
      <c r="N115" s="2200"/>
      <c r="O115" s="2201"/>
      <c r="P115" s="2199"/>
      <c r="Q115" s="2200"/>
      <c r="R115" s="2200"/>
      <c r="S115" s="2201"/>
      <c r="T115" s="2204"/>
      <c r="U115" s="2205"/>
      <c r="V115" s="252"/>
    </row>
    <row r="116" spans="1:22" s="253" customFormat="1" ht="13.5" hidden="1" customHeight="1">
      <c r="A116" s="992" t="str">
        <f t="shared" si="1"/>
        <v/>
      </c>
      <c r="B116" s="251"/>
      <c r="C116" s="2197">
        <f>'VERİ GİRİŞİ'!A120</f>
        <v>0</v>
      </c>
      <c r="D116" s="2198"/>
      <c r="E116" s="2196">
        <f>'VERİ GİRİŞİ'!B120</f>
        <v>0</v>
      </c>
      <c r="F116" s="1949"/>
      <c r="G116" s="1950"/>
      <c r="H116" s="2196">
        <f>'VERİ GİRİŞİ'!F120</f>
        <v>0</v>
      </c>
      <c r="I116" s="1949"/>
      <c r="J116" s="1949"/>
      <c r="K116" s="1950"/>
      <c r="L116" s="2199"/>
      <c r="M116" s="2200"/>
      <c r="N116" s="2200"/>
      <c r="O116" s="2201"/>
      <c r="P116" s="2199"/>
      <c r="Q116" s="2200"/>
      <c r="R116" s="2200"/>
      <c r="S116" s="2201"/>
      <c r="T116" s="2204"/>
      <c r="U116" s="2205"/>
      <c r="V116" s="252"/>
    </row>
    <row r="117" spans="1:22" s="253" customFormat="1" ht="13.5" hidden="1" customHeight="1">
      <c r="A117" s="992" t="str">
        <f t="shared" si="1"/>
        <v/>
      </c>
      <c r="B117" s="251"/>
      <c r="C117" s="2197">
        <f>'VERİ GİRİŞİ'!A121</f>
        <v>0</v>
      </c>
      <c r="D117" s="2198"/>
      <c r="E117" s="2196">
        <f>'VERİ GİRİŞİ'!B121</f>
        <v>0</v>
      </c>
      <c r="F117" s="1949"/>
      <c r="G117" s="1950"/>
      <c r="H117" s="2196">
        <f>'VERİ GİRİŞİ'!F121</f>
        <v>0</v>
      </c>
      <c r="I117" s="1949"/>
      <c r="J117" s="1949"/>
      <c r="K117" s="1950"/>
      <c r="L117" s="2199"/>
      <c r="M117" s="2200"/>
      <c r="N117" s="2200"/>
      <c r="O117" s="2201"/>
      <c r="P117" s="2199"/>
      <c r="Q117" s="2200"/>
      <c r="R117" s="2200"/>
      <c r="S117" s="2201"/>
      <c r="T117" s="2204"/>
      <c r="U117" s="2205"/>
      <c r="V117" s="252"/>
    </row>
    <row r="118" spans="1:22" s="253" customFormat="1" ht="13.5" hidden="1" customHeight="1">
      <c r="A118" s="992" t="str">
        <f t="shared" si="1"/>
        <v/>
      </c>
      <c r="B118" s="251"/>
      <c r="C118" s="2197">
        <f>'VERİ GİRİŞİ'!A122</f>
        <v>0</v>
      </c>
      <c r="D118" s="2198"/>
      <c r="E118" s="2196">
        <f>'VERİ GİRİŞİ'!B122</f>
        <v>0</v>
      </c>
      <c r="F118" s="1949"/>
      <c r="G118" s="1950"/>
      <c r="H118" s="2196">
        <f>'VERİ GİRİŞİ'!F122</f>
        <v>0</v>
      </c>
      <c r="I118" s="1949"/>
      <c r="J118" s="1949"/>
      <c r="K118" s="1950"/>
      <c r="L118" s="2199"/>
      <c r="M118" s="2200"/>
      <c r="N118" s="2200"/>
      <c r="O118" s="2201"/>
      <c r="P118" s="2199"/>
      <c r="Q118" s="2200"/>
      <c r="R118" s="2200"/>
      <c r="S118" s="2201"/>
      <c r="T118" s="2204"/>
      <c r="U118" s="2205"/>
      <c r="V118" s="252"/>
    </row>
    <row r="119" spans="1:22" s="253" customFormat="1" ht="13.5" hidden="1" customHeight="1">
      <c r="A119" s="992" t="str">
        <f t="shared" si="1"/>
        <v/>
      </c>
      <c r="B119" s="251"/>
      <c r="C119" s="2197">
        <f>'VERİ GİRİŞİ'!A123</f>
        <v>0</v>
      </c>
      <c r="D119" s="2198"/>
      <c r="E119" s="2196">
        <f>'VERİ GİRİŞİ'!B123</f>
        <v>0</v>
      </c>
      <c r="F119" s="1949"/>
      <c r="G119" s="1950"/>
      <c r="H119" s="2196">
        <f>'VERİ GİRİŞİ'!F123</f>
        <v>0</v>
      </c>
      <c r="I119" s="1949"/>
      <c r="J119" s="1949"/>
      <c r="K119" s="1950"/>
      <c r="L119" s="2199"/>
      <c r="M119" s="2200"/>
      <c r="N119" s="2200"/>
      <c r="O119" s="2201"/>
      <c r="P119" s="2199"/>
      <c r="Q119" s="2200"/>
      <c r="R119" s="2200"/>
      <c r="S119" s="2201"/>
      <c r="T119" s="2204"/>
      <c r="U119" s="2205"/>
      <c r="V119" s="252"/>
    </row>
    <row r="120" spans="1:22" s="253" customFormat="1" ht="13.5" hidden="1" customHeight="1">
      <c r="A120" s="992" t="str">
        <f t="shared" si="1"/>
        <v/>
      </c>
      <c r="B120" s="251"/>
      <c r="C120" s="2197">
        <f>'VERİ GİRİŞİ'!A124</f>
        <v>0</v>
      </c>
      <c r="D120" s="2198"/>
      <c r="E120" s="2196">
        <f>'VERİ GİRİŞİ'!B124</f>
        <v>0</v>
      </c>
      <c r="F120" s="1949"/>
      <c r="G120" s="1950"/>
      <c r="H120" s="2196">
        <f>'VERİ GİRİŞİ'!F124</f>
        <v>0</v>
      </c>
      <c r="I120" s="1949"/>
      <c r="J120" s="1949"/>
      <c r="K120" s="1950"/>
      <c r="L120" s="2199"/>
      <c r="M120" s="2200"/>
      <c r="N120" s="2200"/>
      <c r="O120" s="2201"/>
      <c r="P120" s="2199"/>
      <c r="Q120" s="2200"/>
      <c r="R120" s="2200"/>
      <c r="S120" s="2201"/>
      <c r="T120" s="2204"/>
      <c r="U120" s="2205"/>
      <c r="V120" s="252"/>
    </row>
    <row r="121" spans="1:22" s="253" customFormat="1" ht="13.5" hidden="1" customHeight="1">
      <c r="A121" s="992" t="str">
        <f t="shared" si="1"/>
        <v/>
      </c>
      <c r="B121" s="251"/>
      <c r="C121" s="2197">
        <f>'VERİ GİRİŞİ'!A125</f>
        <v>0</v>
      </c>
      <c r="D121" s="2198"/>
      <c r="E121" s="2196">
        <f>'VERİ GİRİŞİ'!B125</f>
        <v>0</v>
      </c>
      <c r="F121" s="1949"/>
      <c r="G121" s="1950"/>
      <c r="H121" s="2196">
        <f>'VERİ GİRİŞİ'!F125</f>
        <v>0</v>
      </c>
      <c r="I121" s="1949"/>
      <c r="J121" s="1949"/>
      <c r="K121" s="1950"/>
      <c r="L121" s="2199"/>
      <c r="M121" s="2200"/>
      <c r="N121" s="2200"/>
      <c r="O121" s="2201"/>
      <c r="P121" s="2199"/>
      <c r="Q121" s="2200"/>
      <c r="R121" s="2200"/>
      <c r="S121" s="2201"/>
      <c r="T121" s="2204"/>
      <c r="U121" s="2205"/>
      <c r="V121" s="252"/>
    </row>
    <row r="122" spans="1:22" s="253" customFormat="1" ht="13.5" hidden="1" customHeight="1">
      <c r="A122" s="992" t="str">
        <f t="shared" si="1"/>
        <v/>
      </c>
      <c r="B122" s="251"/>
      <c r="C122" s="2197">
        <f>'VERİ GİRİŞİ'!A126</f>
        <v>0</v>
      </c>
      <c r="D122" s="2198"/>
      <c r="E122" s="2196">
        <f>'VERİ GİRİŞİ'!B126</f>
        <v>0</v>
      </c>
      <c r="F122" s="1949"/>
      <c r="G122" s="1950"/>
      <c r="H122" s="2196">
        <f>'VERİ GİRİŞİ'!F126</f>
        <v>0</v>
      </c>
      <c r="I122" s="1949"/>
      <c r="J122" s="1949"/>
      <c r="K122" s="1950"/>
      <c r="L122" s="2199"/>
      <c r="M122" s="2200"/>
      <c r="N122" s="2200"/>
      <c r="O122" s="2201"/>
      <c r="P122" s="2199"/>
      <c r="Q122" s="2200"/>
      <c r="R122" s="2200"/>
      <c r="S122" s="2201"/>
      <c r="T122" s="2204"/>
      <c r="U122" s="2205"/>
      <c r="V122" s="252"/>
    </row>
    <row r="123" spans="1:22" s="253" customFormat="1" ht="13.5" hidden="1" customHeight="1">
      <c r="A123" s="992" t="str">
        <f t="shared" si="1"/>
        <v/>
      </c>
      <c r="B123" s="251"/>
      <c r="C123" s="2197">
        <f>'VERİ GİRİŞİ'!A127</f>
        <v>0</v>
      </c>
      <c r="D123" s="2198"/>
      <c r="E123" s="2196">
        <f>'VERİ GİRİŞİ'!B127</f>
        <v>0</v>
      </c>
      <c r="F123" s="1949"/>
      <c r="G123" s="1950"/>
      <c r="H123" s="2196">
        <f>'VERİ GİRİŞİ'!F127</f>
        <v>0</v>
      </c>
      <c r="I123" s="1949"/>
      <c r="J123" s="1949"/>
      <c r="K123" s="1950"/>
      <c r="L123" s="2199"/>
      <c r="M123" s="2200"/>
      <c r="N123" s="2200"/>
      <c r="O123" s="2201"/>
      <c r="P123" s="2199"/>
      <c r="Q123" s="2200"/>
      <c r="R123" s="2200"/>
      <c r="S123" s="2201"/>
      <c r="T123" s="2204"/>
      <c r="U123" s="2205"/>
      <c r="V123" s="252"/>
    </row>
    <row r="124" spans="1:22" s="253" customFormat="1" ht="13.5" hidden="1" customHeight="1">
      <c r="A124" s="992" t="str">
        <f t="shared" si="1"/>
        <v/>
      </c>
      <c r="B124" s="251"/>
      <c r="C124" s="2197">
        <f>'VERİ GİRİŞİ'!A128</f>
        <v>0</v>
      </c>
      <c r="D124" s="2198"/>
      <c r="E124" s="2196">
        <f>'VERİ GİRİŞİ'!B128</f>
        <v>0</v>
      </c>
      <c r="F124" s="1949"/>
      <c r="G124" s="1950"/>
      <c r="H124" s="2196">
        <f>'VERİ GİRİŞİ'!F128</f>
        <v>0</v>
      </c>
      <c r="I124" s="1949"/>
      <c r="J124" s="1949"/>
      <c r="K124" s="1950"/>
      <c r="L124" s="2199"/>
      <c r="M124" s="2200"/>
      <c r="N124" s="2200"/>
      <c r="O124" s="2201"/>
      <c r="P124" s="2199"/>
      <c r="Q124" s="2200"/>
      <c r="R124" s="2200"/>
      <c r="S124" s="2201"/>
      <c r="T124" s="2204"/>
      <c r="U124" s="2205"/>
      <c r="V124" s="252"/>
    </row>
    <row r="125" spans="1:22" s="253" customFormat="1" ht="13.5" hidden="1" customHeight="1">
      <c r="A125" s="992" t="str">
        <f t="shared" si="1"/>
        <v/>
      </c>
      <c r="B125" s="251"/>
      <c r="C125" s="2197">
        <f>'VERİ GİRİŞİ'!A129</f>
        <v>0</v>
      </c>
      <c r="D125" s="2198"/>
      <c r="E125" s="2196">
        <f>'VERİ GİRİŞİ'!B129</f>
        <v>0</v>
      </c>
      <c r="F125" s="1949"/>
      <c r="G125" s="1950"/>
      <c r="H125" s="2196">
        <f>'VERİ GİRİŞİ'!F129</f>
        <v>0</v>
      </c>
      <c r="I125" s="1949"/>
      <c r="J125" s="1949"/>
      <c r="K125" s="1950"/>
      <c r="L125" s="2199"/>
      <c r="M125" s="2200"/>
      <c r="N125" s="2200"/>
      <c r="O125" s="2201"/>
      <c r="P125" s="2199"/>
      <c r="Q125" s="2200"/>
      <c r="R125" s="2200"/>
      <c r="S125" s="2201"/>
      <c r="T125" s="2204"/>
      <c r="U125" s="2205"/>
      <c r="V125" s="252"/>
    </row>
    <row r="126" spans="1:22" s="253" customFormat="1" ht="13.5" hidden="1" customHeight="1">
      <c r="A126" s="992" t="str">
        <f t="shared" si="1"/>
        <v/>
      </c>
      <c r="B126" s="251"/>
      <c r="C126" s="2197">
        <f>'VERİ GİRİŞİ'!A130</f>
        <v>0</v>
      </c>
      <c r="D126" s="2198"/>
      <c r="E126" s="2196">
        <f>'VERİ GİRİŞİ'!B130</f>
        <v>0</v>
      </c>
      <c r="F126" s="1949"/>
      <c r="G126" s="1950"/>
      <c r="H126" s="2196">
        <f>'VERİ GİRİŞİ'!F130</f>
        <v>0</v>
      </c>
      <c r="I126" s="1949"/>
      <c r="J126" s="1949"/>
      <c r="K126" s="1950"/>
      <c r="L126" s="2199"/>
      <c r="M126" s="2200"/>
      <c r="N126" s="2200"/>
      <c r="O126" s="2201"/>
      <c r="P126" s="2199"/>
      <c r="Q126" s="2200"/>
      <c r="R126" s="2200"/>
      <c r="S126" s="2201"/>
      <c r="T126" s="2204"/>
      <c r="U126" s="2205"/>
      <c r="V126" s="252"/>
    </row>
    <row r="127" spans="1:22" s="253" customFormat="1" ht="13.5" hidden="1" customHeight="1">
      <c r="A127" s="992" t="str">
        <f t="shared" si="1"/>
        <v/>
      </c>
      <c r="B127" s="251"/>
      <c r="C127" s="2197">
        <f>'VERİ GİRİŞİ'!A131</f>
        <v>0</v>
      </c>
      <c r="D127" s="2198"/>
      <c r="E127" s="2196">
        <f>'VERİ GİRİŞİ'!B131</f>
        <v>0</v>
      </c>
      <c r="F127" s="1949"/>
      <c r="G127" s="1950"/>
      <c r="H127" s="2196">
        <f>'VERİ GİRİŞİ'!F131</f>
        <v>0</v>
      </c>
      <c r="I127" s="1949"/>
      <c r="J127" s="1949"/>
      <c r="K127" s="1950"/>
      <c r="L127" s="2199"/>
      <c r="M127" s="2200"/>
      <c r="N127" s="2200"/>
      <c r="O127" s="2201"/>
      <c r="P127" s="2199"/>
      <c r="Q127" s="2200"/>
      <c r="R127" s="2200"/>
      <c r="S127" s="2201"/>
      <c r="T127" s="2204"/>
      <c r="U127" s="2205"/>
      <c r="V127" s="252"/>
    </row>
    <row r="128" spans="1:22" s="253" customFormat="1" ht="13.5" hidden="1" customHeight="1">
      <c r="A128" s="992" t="str">
        <f t="shared" si="1"/>
        <v/>
      </c>
      <c r="B128" s="251"/>
      <c r="C128" s="2197">
        <f>'VERİ GİRİŞİ'!A132</f>
        <v>0</v>
      </c>
      <c r="D128" s="2198"/>
      <c r="E128" s="2196">
        <f>'VERİ GİRİŞİ'!B132</f>
        <v>0</v>
      </c>
      <c r="F128" s="1949"/>
      <c r="G128" s="1950"/>
      <c r="H128" s="2196">
        <f>'VERİ GİRİŞİ'!F132</f>
        <v>0</v>
      </c>
      <c r="I128" s="1949"/>
      <c r="J128" s="1949"/>
      <c r="K128" s="1950"/>
      <c r="L128" s="2199"/>
      <c r="M128" s="2200"/>
      <c r="N128" s="2200"/>
      <c r="O128" s="2201"/>
      <c r="P128" s="2199"/>
      <c r="Q128" s="2200"/>
      <c r="R128" s="2200"/>
      <c r="S128" s="2201"/>
      <c r="T128" s="2204"/>
      <c r="U128" s="2205"/>
      <c r="V128" s="252"/>
    </row>
    <row r="129" spans="1:22" s="253" customFormat="1" ht="13.5" hidden="1" customHeight="1">
      <c r="A129" s="992" t="str">
        <f t="shared" si="1"/>
        <v/>
      </c>
      <c r="B129" s="251"/>
      <c r="C129" s="2197">
        <f>'VERİ GİRİŞİ'!A133</f>
        <v>0</v>
      </c>
      <c r="D129" s="2198"/>
      <c r="E129" s="2196">
        <f>'VERİ GİRİŞİ'!B133</f>
        <v>0</v>
      </c>
      <c r="F129" s="1949"/>
      <c r="G129" s="1950"/>
      <c r="H129" s="2196">
        <f>'VERİ GİRİŞİ'!F133</f>
        <v>0</v>
      </c>
      <c r="I129" s="1949"/>
      <c r="J129" s="1949"/>
      <c r="K129" s="1950"/>
      <c r="L129" s="2199"/>
      <c r="M129" s="2200"/>
      <c r="N129" s="2200"/>
      <c r="O129" s="2201"/>
      <c r="P129" s="2199"/>
      <c r="Q129" s="2200"/>
      <c r="R129" s="2200"/>
      <c r="S129" s="2201"/>
      <c r="T129" s="2204"/>
      <c r="U129" s="2205"/>
      <c r="V129" s="252"/>
    </row>
    <row r="130" spans="1:22" s="253" customFormat="1" ht="13.5" hidden="1" customHeight="1">
      <c r="A130" s="992" t="str">
        <f t="shared" si="1"/>
        <v/>
      </c>
      <c r="B130" s="251"/>
      <c r="C130" s="2197">
        <f>'VERİ GİRİŞİ'!A134</f>
        <v>0</v>
      </c>
      <c r="D130" s="2198"/>
      <c r="E130" s="2196">
        <f>'VERİ GİRİŞİ'!B134</f>
        <v>0</v>
      </c>
      <c r="F130" s="1949"/>
      <c r="G130" s="1950"/>
      <c r="H130" s="2196">
        <f>'VERİ GİRİŞİ'!F134</f>
        <v>0</v>
      </c>
      <c r="I130" s="1949"/>
      <c r="J130" s="1949"/>
      <c r="K130" s="1950"/>
      <c r="L130" s="2199"/>
      <c r="M130" s="2200"/>
      <c r="N130" s="2200"/>
      <c r="O130" s="2201"/>
      <c r="P130" s="2199"/>
      <c r="Q130" s="2200"/>
      <c r="R130" s="2200"/>
      <c r="S130" s="2201"/>
      <c r="T130" s="2204"/>
      <c r="U130" s="2205"/>
      <c r="V130" s="252"/>
    </row>
    <row r="131" spans="1:22" s="253" customFormat="1" ht="13.5" hidden="1" customHeight="1">
      <c r="A131" s="992" t="str">
        <f t="shared" si="1"/>
        <v/>
      </c>
      <c r="B131" s="251"/>
      <c r="C131" s="2197">
        <f>'VERİ GİRİŞİ'!A135</f>
        <v>0</v>
      </c>
      <c r="D131" s="2198"/>
      <c r="E131" s="2196">
        <f>'VERİ GİRİŞİ'!B135</f>
        <v>0</v>
      </c>
      <c r="F131" s="1949"/>
      <c r="G131" s="1950"/>
      <c r="H131" s="2196">
        <f>'VERİ GİRİŞİ'!F135</f>
        <v>0</v>
      </c>
      <c r="I131" s="1949"/>
      <c r="J131" s="1949"/>
      <c r="K131" s="1950"/>
      <c r="L131" s="2199"/>
      <c r="M131" s="2200"/>
      <c r="N131" s="2200"/>
      <c r="O131" s="2201"/>
      <c r="P131" s="2199"/>
      <c r="Q131" s="2200"/>
      <c r="R131" s="2200"/>
      <c r="S131" s="2201"/>
      <c r="T131" s="2204"/>
      <c r="U131" s="2205"/>
      <c r="V131" s="252"/>
    </row>
    <row r="132" spans="1:22" s="253" customFormat="1" ht="13.5" hidden="1" customHeight="1">
      <c r="A132" s="992" t="str">
        <f t="shared" si="1"/>
        <v/>
      </c>
      <c r="B132" s="251"/>
      <c r="C132" s="2197">
        <f>'VERİ GİRİŞİ'!A136</f>
        <v>0</v>
      </c>
      <c r="D132" s="2198"/>
      <c r="E132" s="2196">
        <f>'VERİ GİRİŞİ'!B136</f>
        <v>0</v>
      </c>
      <c r="F132" s="1949"/>
      <c r="G132" s="1950"/>
      <c r="H132" s="2196">
        <f>'VERİ GİRİŞİ'!F136</f>
        <v>0</v>
      </c>
      <c r="I132" s="1949"/>
      <c r="J132" s="1949"/>
      <c r="K132" s="1950"/>
      <c r="L132" s="2199"/>
      <c r="M132" s="2200"/>
      <c r="N132" s="2200"/>
      <c r="O132" s="2201"/>
      <c r="P132" s="2199"/>
      <c r="Q132" s="2200"/>
      <c r="R132" s="2200"/>
      <c r="S132" s="2201"/>
      <c r="T132" s="2204"/>
      <c r="U132" s="2205"/>
      <c r="V132" s="252"/>
    </row>
    <row r="133" spans="1:22" s="253" customFormat="1" ht="13.5" hidden="1" customHeight="1">
      <c r="A133" s="992" t="str">
        <f t="shared" si="1"/>
        <v/>
      </c>
      <c r="B133" s="251"/>
      <c r="C133" s="2197">
        <f>'VERİ GİRİŞİ'!A137</f>
        <v>0</v>
      </c>
      <c r="D133" s="2198"/>
      <c r="E133" s="2196">
        <f>'VERİ GİRİŞİ'!B137</f>
        <v>0</v>
      </c>
      <c r="F133" s="1949"/>
      <c r="G133" s="1950"/>
      <c r="H133" s="2196">
        <f>'VERİ GİRİŞİ'!F137</f>
        <v>0</v>
      </c>
      <c r="I133" s="1949"/>
      <c r="J133" s="1949"/>
      <c r="K133" s="1950"/>
      <c r="L133" s="2199"/>
      <c r="M133" s="2200"/>
      <c r="N133" s="2200"/>
      <c r="O133" s="2201"/>
      <c r="P133" s="2199"/>
      <c r="Q133" s="2200"/>
      <c r="R133" s="2200"/>
      <c r="S133" s="2201"/>
      <c r="T133" s="2204"/>
      <c r="U133" s="2205"/>
      <c r="V133" s="252"/>
    </row>
    <row r="134" spans="1:22" s="253" customFormat="1" ht="13.5" hidden="1" customHeight="1">
      <c r="A134" s="992" t="str">
        <f t="shared" si="1"/>
        <v/>
      </c>
      <c r="B134" s="251"/>
      <c r="C134" s="2197">
        <f>'VERİ GİRİŞİ'!A138</f>
        <v>0</v>
      </c>
      <c r="D134" s="2198"/>
      <c r="E134" s="2196">
        <f>'VERİ GİRİŞİ'!B138</f>
        <v>0</v>
      </c>
      <c r="F134" s="1949"/>
      <c r="G134" s="1950"/>
      <c r="H134" s="2196">
        <f>'VERİ GİRİŞİ'!F138</f>
        <v>0</v>
      </c>
      <c r="I134" s="1949"/>
      <c r="J134" s="1949"/>
      <c r="K134" s="1950"/>
      <c r="L134" s="2199"/>
      <c r="M134" s="2200"/>
      <c r="N134" s="2200"/>
      <c r="O134" s="2201"/>
      <c r="P134" s="2199"/>
      <c r="Q134" s="2200"/>
      <c r="R134" s="2200"/>
      <c r="S134" s="2201"/>
      <c r="T134" s="2204"/>
      <c r="U134" s="2205"/>
      <c r="V134" s="252"/>
    </row>
    <row r="135" spans="1:22" s="253" customFormat="1" ht="13.5" hidden="1" customHeight="1">
      <c r="A135" s="992" t="str">
        <f t="shared" si="1"/>
        <v/>
      </c>
      <c r="B135" s="251"/>
      <c r="C135" s="2197">
        <f>'VERİ GİRİŞİ'!A139</f>
        <v>0</v>
      </c>
      <c r="D135" s="2198"/>
      <c r="E135" s="2196">
        <f>'VERİ GİRİŞİ'!B139</f>
        <v>0</v>
      </c>
      <c r="F135" s="1949"/>
      <c r="G135" s="1950"/>
      <c r="H135" s="2196">
        <f>'VERİ GİRİŞİ'!F139</f>
        <v>0</v>
      </c>
      <c r="I135" s="1949"/>
      <c r="J135" s="1949"/>
      <c r="K135" s="1950"/>
      <c r="L135" s="2199"/>
      <c r="M135" s="2200"/>
      <c r="N135" s="2200"/>
      <c r="O135" s="2201"/>
      <c r="P135" s="2199"/>
      <c r="Q135" s="2200"/>
      <c r="R135" s="2200"/>
      <c r="S135" s="2201"/>
      <c r="T135" s="2204"/>
      <c r="U135" s="2205"/>
      <c r="V135" s="252"/>
    </row>
    <row r="136" spans="1:22" s="253" customFormat="1" ht="13.5" hidden="1" customHeight="1">
      <c r="A136" s="992" t="str">
        <f t="shared" si="1"/>
        <v/>
      </c>
      <c r="B136" s="251"/>
      <c r="C136" s="2197">
        <f>'VERİ GİRİŞİ'!A140</f>
        <v>0</v>
      </c>
      <c r="D136" s="2198"/>
      <c r="E136" s="2196">
        <f>'VERİ GİRİŞİ'!B140</f>
        <v>0</v>
      </c>
      <c r="F136" s="1949"/>
      <c r="G136" s="1950"/>
      <c r="H136" s="2196">
        <f>'VERİ GİRİŞİ'!F140</f>
        <v>0</v>
      </c>
      <c r="I136" s="1949"/>
      <c r="J136" s="1949"/>
      <c r="K136" s="1950"/>
      <c r="L136" s="2199"/>
      <c r="M136" s="2200"/>
      <c r="N136" s="2200"/>
      <c r="O136" s="2201"/>
      <c r="P136" s="2199"/>
      <c r="Q136" s="2200"/>
      <c r="R136" s="2200"/>
      <c r="S136" s="2201"/>
      <c r="T136" s="2204"/>
      <c r="U136" s="2205"/>
      <c r="V136" s="252"/>
    </row>
    <row r="137" spans="1:22" s="253" customFormat="1" ht="13.5" hidden="1" customHeight="1">
      <c r="A137" s="992" t="str">
        <f t="shared" si="1"/>
        <v/>
      </c>
      <c r="B137" s="251"/>
      <c r="C137" s="2197">
        <f>'VERİ GİRİŞİ'!A141</f>
        <v>0</v>
      </c>
      <c r="D137" s="2198"/>
      <c r="E137" s="2196">
        <f>'VERİ GİRİŞİ'!B141</f>
        <v>0</v>
      </c>
      <c r="F137" s="1949"/>
      <c r="G137" s="1950"/>
      <c r="H137" s="2196">
        <f>'VERİ GİRİŞİ'!F141</f>
        <v>0</v>
      </c>
      <c r="I137" s="1949"/>
      <c r="J137" s="1949"/>
      <c r="K137" s="1950"/>
      <c r="L137" s="2199"/>
      <c r="M137" s="2200"/>
      <c r="N137" s="2200"/>
      <c r="O137" s="2201"/>
      <c r="P137" s="2199"/>
      <c r="Q137" s="2200"/>
      <c r="R137" s="2200"/>
      <c r="S137" s="2201"/>
      <c r="T137" s="2204"/>
      <c r="U137" s="2205"/>
      <c r="V137" s="252"/>
    </row>
    <row r="138" spans="1:22" s="253" customFormat="1" ht="13.5" hidden="1" customHeight="1">
      <c r="A138" s="992">
        <v>1</v>
      </c>
      <c r="B138" s="251"/>
      <c r="C138" s="2197">
        <f>'VERİ GİRİŞİ'!A142</f>
        <v>0</v>
      </c>
      <c r="D138" s="2198"/>
      <c r="E138" s="2196">
        <f>'VERİ GİRİŞİ'!B142</f>
        <v>0</v>
      </c>
      <c r="F138" s="1949"/>
      <c r="G138" s="1950"/>
      <c r="H138" s="2196">
        <f>'VERİ GİRİŞİ'!F142</f>
        <v>0</v>
      </c>
      <c r="I138" s="1949"/>
      <c r="J138" s="1949"/>
      <c r="K138" s="1950"/>
      <c r="L138" s="2207"/>
      <c r="M138" s="2208"/>
      <c r="N138" s="2208"/>
      <c r="O138" s="2209"/>
      <c r="P138" s="2207"/>
      <c r="Q138" s="2208"/>
      <c r="R138" s="2208"/>
      <c r="S138" s="2209"/>
      <c r="T138" s="2217"/>
      <c r="U138" s="2218"/>
      <c r="V138" s="252"/>
    </row>
    <row r="139" spans="1:22" s="253" customFormat="1" ht="13.8">
      <c r="A139" s="992"/>
      <c r="B139" s="251" t="s">
        <v>257</v>
      </c>
      <c r="C139" s="2219" t="s">
        <v>258</v>
      </c>
      <c r="D139" s="2219"/>
      <c r="E139" s="2219"/>
      <c r="F139" s="2219"/>
      <c r="G139" s="2219"/>
      <c r="H139" s="2219"/>
      <c r="I139" s="2219"/>
      <c r="J139" s="2219"/>
      <c r="K139" s="2219"/>
      <c r="L139" s="1517"/>
      <c r="M139" s="1517"/>
      <c r="N139" s="1517"/>
      <c r="O139" s="1517"/>
      <c r="P139" s="1517"/>
      <c r="Q139" s="1517"/>
      <c r="R139" s="1517"/>
      <c r="S139" s="1517"/>
      <c r="T139" s="138"/>
      <c r="U139" s="250"/>
      <c r="V139" s="252"/>
    </row>
    <row r="140" spans="1:22" s="253" customFormat="1" ht="13.8">
      <c r="A140" s="992"/>
      <c r="B140" s="251"/>
      <c r="C140" s="2211"/>
      <c r="D140" s="2211"/>
      <c r="E140" s="2211"/>
      <c r="F140" s="2211"/>
      <c r="G140" s="2211"/>
      <c r="H140" s="2211"/>
      <c r="I140" s="2211"/>
      <c r="J140" s="2211"/>
      <c r="K140" s="2211"/>
      <c r="L140" s="2211"/>
      <c r="M140" s="2211"/>
      <c r="N140" s="2211"/>
      <c r="O140" s="2211"/>
      <c r="P140" s="2211"/>
      <c r="Q140" s="2211"/>
      <c r="R140" s="2211"/>
      <c r="S140" s="2211"/>
      <c r="T140" s="2211"/>
      <c r="U140" s="250"/>
      <c r="V140" s="252"/>
    </row>
    <row r="141" spans="1:22" s="253" customFormat="1" ht="13.8">
      <c r="A141" s="992"/>
      <c r="B141" s="251"/>
      <c r="C141" s="2211"/>
      <c r="D141" s="2211"/>
      <c r="E141" s="2211"/>
      <c r="F141" s="2211"/>
      <c r="G141" s="2211"/>
      <c r="H141" s="2211"/>
      <c r="I141" s="2211"/>
      <c r="J141" s="2211"/>
      <c r="K141" s="2211"/>
      <c r="L141" s="2211"/>
      <c r="M141" s="2211"/>
      <c r="N141" s="2211"/>
      <c r="O141" s="2211"/>
      <c r="P141" s="2211"/>
      <c r="Q141" s="2211"/>
      <c r="R141" s="2211"/>
      <c r="S141" s="2211"/>
      <c r="T141" s="2211"/>
      <c r="U141" s="250"/>
      <c r="V141" s="252"/>
    </row>
    <row r="142" spans="1:22" s="253" customFormat="1" ht="13.8">
      <c r="A142" s="992"/>
      <c r="B142" s="251" t="s">
        <v>259</v>
      </c>
      <c r="C142" s="138" t="s">
        <v>260</v>
      </c>
      <c r="D142" s="138"/>
      <c r="E142" s="138"/>
      <c r="F142" s="628"/>
      <c r="G142" s="138"/>
      <c r="H142" s="138"/>
      <c r="I142" s="138"/>
      <c r="J142" s="138"/>
      <c r="K142" s="138"/>
      <c r="L142" s="138"/>
      <c r="M142" s="138"/>
      <c r="N142" s="138"/>
      <c r="O142" s="138"/>
      <c r="P142" s="138"/>
      <c r="Q142" s="138"/>
      <c r="R142" s="138"/>
      <c r="S142" s="138"/>
      <c r="T142" s="138"/>
      <c r="U142" s="250"/>
      <c r="V142" s="252"/>
    </row>
    <row r="143" spans="1:22" s="253" customFormat="1" ht="13.8">
      <c r="A143" s="992"/>
      <c r="B143" s="251"/>
      <c r="C143" s="2210"/>
      <c r="D143" s="2210"/>
      <c r="E143" s="2210"/>
      <c r="F143" s="2210"/>
      <c r="G143" s="2210"/>
      <c r="H143" s="2210"/>
      <c r="I143" s="2210"/>
      <c r="J143" s="2210"/>
      <c r="K143" s="2210"/>
      <c r="L143" s="2210"/>
      <c r="M143" s="2210"/>
      <c r="N143" s="2210"/>
      <c r="O143" s="2210"/>
      <c r="P143" s="2210"/>
      <c r="Q143" s="2210"/>
      <c r="R143" s="2210"/>
      <c r="S143" s="2210"/>
      <c r="T143" s="2210"/>
      <c r="U143" s="250"/>
      <c r="V143" s="252"/>
    </row>
    <row r="144" spans="1:22" s="253" customFormat="1" ht="13.8">
      <c r="A144" s="992"/>
      <c r="B144" s="251" t="s">
        <v>261</v>
      </c>
      <c r="C144" s="138" t="s">
        <v>262</v>
      </c>
      <c r="D144" s="138"/>
      <c r="E144" s="138"/>
      <c r="F144" s="138"/>
      <c r="G144" s="138"/>
      <c r="H144" s="138"/>
      <c r="I144" s="138"/>
      <c r="J144" s="138"/>
      <c r="K144" s="138"/>
      <c r="L144" s="138"/>
      <c r="M144" s="138"/>
      <c r="N144" s="138"/>
      <c r="O144" s="138"/>
      <c r="P144" s="138"/>
      <c r="Q144" s="138"/>
      <c r="R144" s="138"/>
      <c r="S144" s="138"/>
      <c r="T144" s="138"/>
      <c r="U144" s="250"/>
      <c r="V144" s="252"/>
    </row>
    <row r="145" spans="1:22" s="253" customFormat="1" ht="13.8">
      <c r="A145" s="992"/>
      <c r="B145" s="251"/>
      <c r="C145" s="2211"/>
      <c r="D145" s="2211"/>
      <c r="E145" s="2211"/>
      <c r="F145" s="2211"/>
      <c r="G145" s="2211"/>
      <c r="H145" s="2211"/>
      <c r="I145" s="2211"/>
      <c r="J145" s="2211"/>
      <c r="K145" s="2211"/>
      <c r="L145" s="2211"/>
      <c r="M145" s="2211"/>
      <c r="N145" s="2211"/>
      <c r="O145" s="2211"/>
      <c r="P145" s="2211"/>
      <c r="Q145" s="2211"/>
      <c r="R145" s="2211"/>
      <c r="S145" s="2211"/>
      <c r="T145" s="2211"/>
      <c r="U145" s="250"/>
      <c r="V145" s="252"/>
    </row>
    <row r="146" spans="1:22" s="253" customFormat="1" ht="13.8">
      <c r="A146" s="992"/>
      <c r="B146" s="251"/>
      <c r="C146" s="2211"/>
      <c r="D146" s="2211"/>
      <c r="E146" s="2211"/>
      <c r="F146" s="2211"/>
      <c r="G146" s="2211"/>
      <c r="H146" s="2211"/>
      <c r="I146" s="2211"/>
      <c r="J146" s="2211"/>
      <c r="K146" s="2211"/>
      <c r="L146" s="2211"/>
      <c r="M146" s="2211"/>
      <c r="N146" s="2211"/>
      <c r="O146" s="2211"/>
      <c r="P146" s="2211"/>
      <c r="Q146" s="2211"/>
      <c r="R146" s="2211"/>
      <c r="S146" s="2211"/>
      <c r="T146" s="2211"/>
      <c r="U146" s="250"/>
      <c r="V146" s="252"/>
    </row>
    <row r="147" spans="1:22" s="253" customFormat="1" ht="13.8">
      <c r="A147" s="992"/>
      <c r="B147" s="251" t="s">
        <v>263</v>
      </c>
      <c r="C147" s="2203" t="s">
        <v>264</v>
      </c>
      <c r="D147" s="2203"/>
      <c r="E147" s="2203"/>
      <c r="F147" s="2203"/>
      <c r="G147" s="2203"/>
      <c r="H147" s="2203"/>
      <c r="I147" s="2203"/>
      <c r="J147" s="2203"/>
      <c r="K147" s="2203"/>
      <c r="L147" s="1517"/>
      <c r="M147" s="1517"/>
      <c r="N147" s="1517"/>
      <c r="O147" s="1517"/>
      <c r="P147" s="1517"/>
      <c r="Q147" s="1517"/>
      <c r="R147" s="1517"/>
      <c r="S147" s="1517"/>
      <c r="T147" s="138"/>
      <c r="U147" s="250"/>
      <c r="V147" s="252"/>
    </row>
    <row r="148" spans="1:22" s="253" customFormat="1" ht="13.8">
      <c r="A148" s="992"/>
      <c r="B148" s="251"/>
      <c r="C148" s="2211"/>
      <c r="D148" s="2211"/>
      <c r="E148" s="2211"/>
      <c r="F148" s="2211"/>
      <c r="G148" s="2211"/>
      <c r="H148" s="2211"/>
      <c r="I148" s="2211"/>
      <c r="J148" s="2211"/>
      <c r="K148" s="2211"/>
      <c r="L148" s="2211"/>
      <c r="M148" s="2211"/>
      <c r="N148" s="2211"/>
      <c r="O148" s="2211"/>
      <c r="P148" s="2211"/>
      <c r="Q148" s="2211"/>
      <c r="R148" s="2211"/>
      <c r="S148" s="2211"/>
      <c r="T148" s="2211"/>
      <c r="U148" s="250"/>
      <c r="V148" s="252"/>
    </row>
    <row r="149" spans="1:22" s="253" customFormat="1" ht="13.8">
      <c r="A149" s="992"/>
      <c r="B149" s="251"/>
      <c r="C149" s="2211"/>
      <c r="D149" s="2211"/>
      <c r="E149" s="2211"/>
      <c r="F149" s="2211"/>
      <c r="G149" s="2211"/>
      <c r="H149" s="2211"/>
      <c r="I149" s="2211"/>
      <c r="J149" s="2211"/>
      <c r="K149" s="2211"/>
      <c r="L149" s="2211"/>
      <c r="M149" s="2211"/>
      <c r="N149" s="2211"/>
      <c r="O149" s="2211"/>
      <c r="P149" s="2211"/>
      <c r="Q149" s="2211"/>
      <c r="R149" s="2211"/>
      <c r="S149" s="2211"/>
      <c r="T149" s="2211"/>
      <c r="U149" s="250"/>
      <c r="V149" s="252"/>
    </row>
    <row r="150" spans="1:22" s="253" customFormat="1" ht="13.8">
      <c r="A150" s="992"/>
      <c r="B150" s="251"/>
      <c r="C150" s="1517" t="s">
        <v>265</v>
      </c>
      <c r="D150" s="1517"/>
      <c r="E150" s="1517"/>
      <c r="F150" s="1517"/>
      <c r="G150" s="1517"/>
      <c r="H150" s="1517"/>
      <c r="I150" s="1517"/>
      <c r="J150" s="138"/>
      <c r="K150" s="138"/>
      <c r="L150" s="138"/>
      <c r="M150" s="138"/>
      <c r="N150" s="138"/>
      <c r="O150" s="138"/>
      <c r="P150" s="138"/>
      <c r="Q150" s="1517" t="s">
        <v>266</v>
      </c>
      <c r="R150" s="1517"/>
      <c r="S150" s="1517"/>
      <c r="T150" s="1517"/>
      <c r="U150" s="250"/>
      <c r="V150" s="252"/>
    </row>
    <row r="151" spans="1:22" s="253" customFormat="1" ht="13.8">
      <c r="A151" s="992"/>
      <c r="B151" s="251"/>
      <c r="C151" s="1517" t="s">
        <v>267</v>
      </c>
      <c r="D151" s="1517"/>
      <c r="E151" s="1517"/>
      <c r="F151" s="1517"/>
      <c r="G151" s="1517"/>
      <c r="H151" s="1517"/>
      <c r="I151" s="1517"/>
      <c r="J151" s="138"/>
      <c r="K151" s="138"/>
      <c r="L151" s="1516" t="str">
        <f>'VERİ GİRİŞİ'!K15</f>
        <v>…../…../2023</v>
      </c>
      <c r="M151" s="1517"/>
      <c r="N151" s="1517"/>
      <c r="O151" s="138"/>
      <c r="P151" s="138"/>
      <c r="Q151" s="2203" t="s">
        <v>267</v>
      </c>
      <c r="R151" s="2203"/>
      <c r="S151" s="2203"/>
      <c r="T151" s="2203"/>
      <c r="U151" s="2212"/>
      <c r="V151" s="252"/>
    </row>
    <row r="152" spans="1:22" s="253" customFormat="1" ht="13.8">
      <c r="A152" s="992"/>
      <c r="B152" s="251"/>
      <c r="C152" s="138"/>
      <c r="D152" s="1517" t="str">
        <f>'VERİ GİRİŞİ'!D6</f>
        <v>Behçet Vural GÜRBÜZ</v>
      </c>
      <c r="E152" s="1517"/>
      <c r="F152" s="1517"/>
      <c r="G152" s="1517"/>
      <c r="H152" s="1517"/>
      <c r="I152" s="1517"/>
      <c r="J152" s="138"/>
      <c r="K152" s="138"/>
      <c r="L152" s="138"/>
      <c r="M152" s="138"/>
      <c r="N152" s="138"/>
      <c r="O152" s="138"/>
      <c r="P152" s="138"/>
      <c r="Q152" s="2206"/>
      <c r="R152" s="2206"/>
      <c r="S152" s="2206"/>
      <c r="T152" s="2206"/>
      <c r="U152" s="250"/>
      <c r="V152" s="252"/>
    </row>
    <row r="153" spans="1:22" s="253" customFormat="1" ht="13.8">
      <c r="A153" s="992"/>
      <c r="B153" s="251"/>
      <c r="C153" s="138"/>
      <c r="D153" s="1517" t="str">
        <f>'VERİ GİRİŞİ'!D7</f>
        <v>Okul Müdürü</v>
      </c>
      <c r="E153" s="1517"/>
      <c r="F153" s="1517"/>
      <c r="G153" s="1517"/>
      <c r="H153" s="1517"/>
      <c r="I153" s="1517"/>
      <c r="J153" s="138"/>
      <c r="K153" s="138"/>
      <c r="L153" s="138"/>
      <c r="M153" s="138"/>
      <c r="N153" s="138"/>
      <c r="O153" s="138"/>
      <c r="P153" s="138"/>
      <c r="Q153" s="2206"/>
      <c r="R153" s="2206"/>
      <c r="S153" s="2206"/>
      <c r="T153" s="2206"/>
      <c r="U153" s="250"/>
      <c r="V153" s="252"/>
    </row>
    <row r="154" spans="1:22" s="253" customFormat="1" ht="14.25" customHeight="1">
      <c r="A154" s="992"/>
      <c r="B154" s="251"/>
      <c r="C154" s="138"/>
      <c r="D154" s="1517">
        <f>'VERİ GİRİŞİ'!F7</f>
        <v>0</v>
      </c>
      <c r="E154" s="1517"/>
      <c r="F154" s="1517"/>
      <c r="G154" s="1517"/>
      <c r="H154" s="1517"/>
      <c r="I154" s="1517"/>
      <c r="J154" s="140"/>
      <c r="K154" s="140"/>
      <c r="L154" s="140"/>
      <c r="M154" s="140"/>
      <c r="N154" s="140"/>
      <c r="O154" s="140"/>
      <c r="P154" s="140"/>
      <c r="Q154" s="1514"/>
      <c r="R154" s="1514"/>
      <c r="S154" s="1514"/>
      <c r="T154" s="1514"/>
      <c r="U154" s="254"/>
      <c r="V154" s="252"/>
    </row>
    <row r="155" spans="1:22" s="253" customFormat="1" ht="5.25" customHeight="1">
      <c r="A155" s="992"/>
      <c r="B155" s="255"/>
      <c r="C155" s="256"/>
      <c r="D155" s="257"/>
      <c r="E155" s="257"/>
      <c r="F155" s="257"/>
      <c r="G155" s="257"/>
      <c r="H155" s="257"/>
      <c r="I155" s="257"/>
      <c r="J155" s="257"/>
      <c r="K155" s="257"/>
      <c r="L155" s="257"/>
      <c r="M155" s="257"/>
      <c r="N155" s="257"/>
      <c r="O155" s="257"/>
      <c r="P155" s="257"/>
      <c r="Q155" s="257"/>
      <c r="R155" s="257"/>
      <c r="S155" s="257"/>
      <c r="T155" s="257"/>
      <c r="U155" s="258"/>
      <c r="V155" s="252"/>
    </row>
    <row r="156" spans="1:22">
      <c r="B156" s="21"/>
      <c r="C156" s="21"/>
      <c r="D156" s="21"/>
      <c r="E156" s="21"/>
      <c r="F156" s="21"/>
      <c r="G156" s="21"/>
      <c r="H156" s="21"/>
      <c r="I156" s="21"/>
      <c r="J156" s="21"/>
      <c r="K156" s="21"/>
      <c r="L156" s="21"/>
      <c r="M156" s="21"/>
      <c r="N156" s="21"/>
      <c r="O156" s="21"/>
      <c r="P156" s="21"/>
      <c r="Q156" s="21"/>
      <c r="R156" s="21"/>
      <c r="S156" s="21"/>
      <c r="T156" s="21"/>
      <c r="U156" s="21"/>
      <c r="V156" s="21"/>
    </row>
    <row r="157" spans="1:22" hidden="1"/>
    <row r="158" spans="1:22" hidden="1"/>
    <row r="159" spans="1:22" hidden="1"/>
    <row r="160" spans="1:22"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spans="2:22" hidden="1"/>
    <row r="178" spans="2:22">
      <c r="B178" s="146"/>
      <c r="C178" s="146"/>
      <c r="D178" s="146"/>
      <c r="E178" s="146"/>
      <c r="F178" s="146"/>
      <c r="G178" s="146"/>
      <c r="H178" s="146"/>
      <c r="I178" s="146"/>
      <c r="J178" s="146"/>
      <c r="K178" s="146"/>
      <c r="L178" s="146"/>
      <c r="M178" s="146"/>
      <c r="N178" s="146"/>
      <c r="O178" s="146"/>
      <c r="P178" s="146"/>
      <c r="Q178" s="146"/>
      <c r="R178" s="146"/>
      <c r="S178" s="146"/>
      <c r="T178" s="146"/>
      <c r="U178" s="146"/>
      <c r="V178" s="146"/>
    </row>
    <row r="179" spans="2:22">
      <c r="B179" s="146"/>
      <c r="C179" s="146"/>
      <c r="D179" s="146"/>
      <c r="E179" s="146"/>
      <c r="F179" s="146"/>
      <c r="G179" s="146"/>
      <c r="H179" s="146"/>
      <c r="I179" s="146"/>
      <c r="J179" s="146"/>
      <c r="K179" s="146"/>
      <c r="L179" s="146"/>
      <c r="M179" s="146"/>
      <c r="N179" s="146"/>
      <c r="O179" s="146"/>
      <c r="P179" s="146"/>
      <c r="Q179" s="146"/>
      <c r="R179" s="146"/>
      <c r="S179" s="146"/>
      <c r="T179" s="146"/>
      <c r="U179" s="146"/>
      <c r="V179" s="146"/>
    </row>
    <row r="180" spans="2:22">
      <c r="B180" s="146"/>
      <c r="C180" s="146"/>
      <c r="D180" s="146"/>
      <c r="E180" s="146"/>
      <c r="F180" s="146"/>
      <c r="G180" s="146"/>
      <c r="H180" s="146"/>
      <c r="I180" s="146"/>
      <c r="J180" s="146"/>
      <c r="K180" s="146"/>
      <c r="L180" s="146"/>
      <c r="M180" s="146"/>
      <c r="N180" s="146"/>
      <c r="O180" s="146"/>
      <c r="P180" s="146"/>
      <c r="Q180" s="146"/>
      <c r="R180" s="146"/>
      <c r="S180" s="146"/>
      <c r="T180" s="146"/>
      <c r="U180" s="146"/>
      <c r="V180" s="146"/>
    </row>
    <row r="181" spans="2:22">
      <c r="B181" s="146"/>
      <c r="C181" s="146"/>
      <c r="D181" s="146"/>
      <c r="E181" s="146"/>
      <c r="F181" s="146"/>
      <c r="G181" s="146"/>
      <c r="H181" s="146"/>
      <c r="I181" s="146"/>
      <c r="J181" s="146"/>
      <c r="K181" s="146"/>
      <c r="L181" s="146"/>
      <c r="M181" s="146"/>
      <c r="N181" s="146"/>
      <c r="O181" s="146"/>
      <c r="P181" s="146"/>
      <c r="Q181" s="146"/>
      <c r="R181" s="146"/>
      <c r="S181" s="146"/>
      <c r="T181" s="146"/>
      <c r="U181" s="146"/>
      <c r="V181" s="146"/>
    </row>
    <row r="182" spans="2:22">
      <c r="B182" s="146"/>
      <c r="C182" s="146"/>
      <c r="D182" s="146"/>
      <c r="E182" s="146"/>
      <c r="F182" s="146"/>
      <c r="G182" s="146"/>
      <c r="H182" s="146"/>
      <c r="I182" s="146"/>
      <c r="J182" s="146"/>
      <c r="K182" s="146"/>
      <c r="L182" s="146"/>
      <c r="M182" s="146"/>
      <c r="N182" s="146"/>
      <c r="O182" s="146"/>
      <c r="P182" s="146"/>
      <c r="Q182" s="146"/>
      <c r="R182" s="146"/>
      <c r="S182" s="146"/>
      <c r="T182" s="146"/>
      <c r="U182" s="146"/>
      <c r="V182" s="146"/>
    </row>
    <row r="183" spans="2:22">
      <c r="B183" s="146"/>
      <c r="C183" s="146"/>
      <c r="D183" s="146"/>
      <c r="E183" s="146"/>
      <c r="F183" s="146"/>
      <c r="G183" s="146"/>
      <c r="H183" s="146"/>
      <c r="I183" s="146"/>
      <c r="J183" s="146"/>
      <c r="K183" s="146"/>
      <c r="L183" s="146"/>
      <c r="M183" s="146"/>
      <c r="N183" s="146"/>
      <c r="O183" s="146"/>
      <c r="P183" s="146"/>
      <c r="Q183" s="146"/>
      <c r="R183" s="146"/>
      <c r="S183" s="146"/>
      <c r="T183" s="146"/>
      <c r="U183" s="146"/>
      <c r="V183" s="146"/>
    </row>
    <row r="184" spans="2:22">
      <c r="B184" s="146"/>
      <c r="C184" s="146"/>
      <c r="D184" s="146"/>
      <c r="E184" s="146"/>
      <c r="F184" s="146"/>
      <c r="G184" s="146"/>
      <c r="H184" s="146"/>
      <c r="I184" s="146"/>
      <c r="J184" s="146"/>
      <c r="K184" s="146"/>
      <c r="L184" s="146"/>
      <c r="M184" s="146"/>
      <c r="N184" s="146"/>
      <c r="O184" s="146"/>
      <c r="P184" s="146"/>
      <c r="Q184" s="146"/>
      <c r="R184" s="146"/>
      <c r="S184" s="146"/>
      <c r="T184" s="146"/>
      <c r="U184" s="146"/>
      <c r="V184" s="146"/>
    </row>
    <row r="185" spans="2:22">
      <c r="B185" s="146"/>
      <c r="C185" s="146"/>
      <c r="D185" s="146"/>
      <c r="E185" s="146"/>
      <c r="F185" s="146"/>
      <c r="G185" s="146"/>
      <c r="H185" s="146"/>
      <c r="I185" s="146"/>
      <c r="J185" s="146"/>
      <c r="K185" s="146"/>
      <c r="L185" s="146"/>
      <c r="M185" s="146"/>
      <c r="N185" s="146"/>
      <c r="O185" s="146"/>
      <c r="P185" s="146"/>
      <c r="Q185" s="146"/>
      <c r="R185" s="146"/>
      <c r="S185" s="146"/>
      <c r="T185" s="146"/>
      <c r="U185" s="146"/>
      <c r="V185" s="146"/>
    </row>
    <row r="186" spans="2:22">
      <c r="B186" s="146"/>
      <c r="C186" s="146"/>
      <c r="D186" s="146"/>
      <c r="E186" s="146"/>
      <c r="F186" s="146"/>
      <c r="G186" s="146"/>
      <c r="H186" s="146"/>
      <c r="I186" s="146"/>
      <c r="J186" s="146"/>
      <c r="K186" s="146"/>
      <c r="L186" s="146"/>
      <c r="M186" s="146"/>
      <c r="N186" s="146"/>
      <c r="O186" s="146"/>
      <c r="P186" s="146"/>
      <c r="Q186" s="146"/>
      <c r="R186" s="146"/>
      <c r="S186" s="146"/>
      <c r="T186" s="146"/>
      <c r="U186" s="146"/>
      <c r="V186" s="146"/>
    </row>
    <row r="187" spans="2:22">
      <c r="B187" s="146"/>
      <c r="C187" s="146"/>
      <c r="D187" s="146"/>
      <c r="E187" s="146"/>
      <c r="F187" s="146"/>
      <c r="G187" s="146"/>
      <c r="H187" s="146"/>
      <c r="I187" s="146"/>
      <c r="J187" s="146"/>
      <c r="K187" s="146"/>
      <c r="L187" s="146"/>
      <c r="M187" s="146"/>
      <c r="N187" s="146"/>
      <c r="O187" s="146"/>
      <c r="P187" s="146"/>
      <c r="Q187" s="146"/>
      <c r="R187" s="146"/>
      <c r="S187" s="146"/>
      <c r="T187" s="146"/>
      <c r="U187" s="146"/>
      <c r="V187" s="146"/>
    </row>
    <row r="188" spans="2:22">
      <c r="B188" s="146"/>
      <c r="C188" s="146"/>
      <c r="D188" s="146"/>
      <c r="E188" s="146"/>
      <c r="F188" s="146"/>
      <c r="G188" s="146"/>
      <c r="H188" s="146"/>
      <c r="I188" s="146"/>
      <c r="J188" s="146"/>
      <c r="K188" s="146"/>
      <c r="L188" s="146"/>
      <c r="M188" s="146"/>
      <c r="N188" s="146"/>
      <c r="O188" s="146"/>
      <c r="P188" s="146"/>
      <c r="Q188" s="146"/>
      <c r="R188" s="146"/>
      <c r="S188" s="146"/>
      <c r="T188" s="146"/>
      <c r="U188" s="146"/>
      <c r="V188" s="146"/>
    </row>
  </sheetData>
  <sheetProtection password="CB70" sheet="1" objects="1" scenarios="1" formatCells="0"/>
  <customSheetViews>
    <customSheetView guid="{95D0C6C0-F15D-449A-B6BA-3466C2F1E3FF}" zeroValues="0" hiddenRows="1" hiddenColumns="1" showRuler="0">
      <selection activeCell="H44" sqref="H44:K44"/>
      <pageMargins left="0.55118110236220474" right="0.35433070866141736" top="0.59055118110236227" bottom="0.39370078740157483" header="0" footer="0"/>
      <printOptions horizontalCentered="1"/>
      <pageSetup paperSize="9" scale="73" orientation="portrait" blackAndWhite="1" r:id="rId1"/>
      <headerFooter alignWithMargins="0">
        <oddFooter>&amp;R&amp;8</oddFooter>
      </headerFooter>
    </customSheetView>
  </customSheetViews>
  <mergeCells count="643">
    <mergeCell ref="P131:S131"/>
    <mergeCell ref="T131:U131"/>
    <mergeCell ref="C136:D136"/>
    <mergeCell ref="T136:U136"/>
    <mergeCell ref="C131:D131"/>
    <mergeCell ref="E131:G131"/>
    <mergeCell ref="H131:K131"/>
    <mergeCell ref="L131:O131"/>
    <mergeCell ref="L134:O134"/>
    <mergeCell ref="P133:S133"/>
    <mergeCell ref="T133:U133"/>
    <mergeCell ref="P134:S134"/>
    <mergeCell ref="T134:U134"/>
    <mergeCell ref="C134:D134"/>
    <mergeCell ref="E134:G134"/>
    <mergeCell ref="H134:K134"/>
    <mergeCell ref="L133:O133"/>
    <mergeCell ref="H132:K132"/>
    <mergeCell ref="L132:O132"/>
    <mergeCell ref="P132:S132"/>
    <mergeCell ref="T132:U132"/>
    <mergeCell ref="C132:D132"/>
    <mergeCell ref="E132:G132"/>
    <mergeCell ref="C133:D133"/>
    <mergeCell ref="T127:U127"/>
    <mergeCell ref="P128:S128"/>
    <mergeCell ref="T128:U128"/>
    <mergeCell ref="P129:S129"/>
    <mergeCell ref="T129:U129"/>
    <mergeCell ref="P130:S130"/>
    <mergeCell ref="T130:U130"/>
    <mergeCell ref="C129:D129"/>
    <mergeCell ref="E129:G129"/>
    <mergeCell ref="C130:D130"/>
    <mergeCell ref="E130:G130"/>
    <mergeCell ref="H130:K130"/>
    <mergeCell ref="L130:O130"/>
    <mergeCell ref="H129:K129"/>
    <mergeCell ref="L129:O129"/>
    <mergeCell ref="C128:D128"/>
    <mergeCell ref="E128:G128"/>
    <mergeCell ref="H128:K128"/>
    <mergeCell ref="L128:O128"/>
    <mergeCell ref="C127:D127"/>
    <mergeCell ref="E127:G127"/>
    <mergeCell ref="H127:K127"/>
    <mergeCell ref="L127:O127"/>
    <mergeCell ref="P127:S127"/>
    <mergeCell ref="T123:U123"/>
    <mergeCell ref="P124:S124"/>
    <mergeCell ref="T124:U124"/>
    <mergeCell ref="P125:S125"/>
    <mergeCell ref="T125:U125"/>
    <mergeCell ref="P126:S126"/>
    <mergeCell ref="T126:U126"/>
    <mergeCell ref="C125:D125"/>
    <mergeCell ref="E125:G125"/>
    <mergeCell ref="C126:D126"/>
    <mergeCell ref="E126:G126"/>
    <mergeCell ref="H126:K126"/>
    <mergeCell ref="L126:O126"/>
    <mergeCell ref="H125:K125"/>
    <mergeCell ref="L125:O125"/>
    <mergeCell ref="C124:D124"/>
    <mergeCell ref="E124:G124"/>
    <mergeCell ref="H124:K124"/>
    <mergeCell ref="L124:O124"/>
    <mergeCell ref="C123:D123"/>
    <mergeCell ref="E123:G123"/>
    <mergeCell ref="H123:K123"/>
    <mergeCell ref="L123:O123"/>
    <mergeCell ref="P123:S123"/>
    <mergeCell ref="T119:U119"/>
    <mergeCell ref="P120:S120"/>
    <mergeCell ref="T120:U120"/>
    <mergeCell ref="P121:S121"/>
    <mergeCell ref="T121:U121"/>
    <mergeCell ref="P122:S122"/>
    <mergeCell ref="T122:U122"/>
    <mergeCell ref="C121:D121"/>
    <mergeCell ref="E121:G121"/>
    <mergeCell ref="C122:D122"/>
    <mergeCell ref="E122:G122"/>
    <mergeCell ref="H122:K122"/>
    <mergeCell ref="L122:O122"/>
    <mergeCell ref="H121:K121"/>
    <mergeCell ref="L121:O121"/>
    <mergeCell ref="C120:D120"/>
    <mergeCell ref="E120:G120"/>
    <mergeCell ref="H120:K120"/>
    <mergeCell ref="L120:O120"/>
    <mergeCell ref="C119:D119"/>
    <mergeCell ref="E119:G119"/>
    <mergeCell ref="H119:K119"/>
    <mergeCell ref="L119:O119"/>
    <mergeCell ref="P119:S119"/>
    <mergeCell ref="T115:U115"/>
    <mergeCell ref="P116:S116"/>
    <mergeCell ref="T116:U116"/>
    <mergeCell ref="P117:S117"/>
    <mergeCell ref="T117:U117"/>
    <mergeCell ref="P118:S118"/>
    <mergeCell ref="T118:U118"/>
    <mergeCell ref="C117:D117"/>
    <mergeCell ref="E117:G117"/>
    <mergeCell ref="C118:D118"/>
    <mergeCell ref="E118:G118"/>
    <mergeCell ref="H118:K118"/>
    <mergeCell ref="L118:O118"/>
    <mergeCell ref="H117:K117"/>
    <mergeCell ref="L117:O117"/>
    <mergeCell ref="C116:D116"/>
    <mergeCell ref="E116:G116"/>
    <mergeCell ref="H116:K116"/>
    <mergeCell ref="L116:O116"/>
    <mergeCell ref="C115:D115"/>
    <mergeCell ref="E115:G115"/>
    <mergeCell ref="H115:K115"/>
    <mergeCell ref="L115:O115"/>
    <mergeCell ref="P115:S115"/>
    <mergeCell ref="T111:U111"/>
    <mergeCell ref="P112:S112"/>
    <mergeCell ref="T112:U112"/>
    <mergeCell ref="P113:S113"/>
    <mergeCell ref="T113:U113"/>
    <mergeCell ref="P114:S114"/>
    <mergeCell ref="T114:U114"/>
    <mergeCell ref="C113:D113"/>
    <mergeCell ref="E113:G113"/>
    <mergeCell ref="C114:D114"/>
    <mergeCell ref="E114:G114"/>
    <mergeCell ref="H114:K114"/>
    <mergeCell ref="L114:O114"/>
    <mergeCell ref="H113:K113"/>
    <mergeCell ref="L113:O113"/>
    <mergeCell ref="C112:D112"/>
    <mergeCell ref="E112:G112"/>
    <mergeCell ref="H112:K112"/>
    <mergeCell ref="L112:O112"/>
    <mergeCell ref="C111:D111"/>
    <mergeCell ref="E111:G111"/>
    <mergeCell ref="H111:K111"/>
    <mergeCell ref="L111:O111"/>
    <mergeCell ref="P111:S111"/>
    <mergeCell ref="T107:U107"/>
    <mergeCell ref="P108:S108"/>
    <mergeCell ref="T108:U108"/>
    <mergeCell ref="P109:S109"/>
    <mergeCell ref="T109:U109"/>
    <mergeCell ref="P110:S110"/>
    <mergeCell ref="T110:U110"/>
    <mergeCell ref="C109:D109"/>
    <mergeCell ref="E109:G109"/>
    <mergeCell ref="C110:D110"/>
    <mergeCell ref="E110:G110"/>
    <mergeCell ref="H110:K110"/>
    <mergeCell ref="L110:O110"/>
    <mergeCell ref="H109:K109"/>
    <mergeCell ref="L109:O109"/>
    <mergeCell ref="C108:D108"/>
    <mergeCell ref="E108:G108"/>
    <mergeCell ref="H108:K108"/>
    <mergeCell ref="L108:O108"/>
    <mergeCell ref="C107:D107"/>
    <mergeCell ref="E107:G107"/>
    <mergeCell ref="H107:K107"/>
    <mergeCell ref="L107:O107"/>
    <mergeCell ref="P107:S107"/>
    <mergeCell ref="T103:U103"/>
    <mergeCell ref="P104:S104"/>
    <mergeCell ref="T104:U104"/>
    <mergeCell ref="P105:S105"/>
    <mergeCell ref="T105:U105"/>
    <mergeCell ref="P106:S106"/>
    <mergeCell ref="T106:U106"/>
    <mergeCell ref="C105:D105"/>
    <mergeCell ref="E105:G105"/>
    <mergeCell ref="C106:D106"/>
    <mergeCell ref="E106:G106"/>
    <mergeCell ref="H106:K106"/>
    <mergeCell ref="L106:O106"/>
    <mergeCell ref="H105:K105"/>
    <mergeCell ref="L105:O105"/>
    <mergeCell ref="C104:D104"/>
    <mergeCell ref="E104:G104"/>
    <mergeCell ref="H104:K104"/>
    <mergeCell ref="L104:O104"/>
    <mergeCell ref="C103:D103"/>
    <mergeCell ref="E103:G103"/>
    <mergeCell ref="H103:K103"/>
    <mergeCell ref="L103:O103"/>
    <mergeCell ref="P103:S103"/>
    <mergeCell ref="T99:U99"/>
    <mergeCell ref="P100:S100"/>
    <mergeCell ref="T100:U100"/>
    <mergeCell ref="P101:S101"/>
    <mergeCell ref="T101:U101"/>
    <mergeCell ref="P102:S102"/>
    <mergeCell ref="T102:U102"/>
    <mergeCell ref="C101:D101"/>
    <mergeCell ref="E101:G101"/>
    <mergeCell ref="C102:D102"/>
    <mergeCell ref="E102:G102"/>
    <mergeCell ref="H102:K102"/>
    <mergeCell ref="L102:O102"/>
    <mergeCell ref="H101:K101"/>
    <mergeCell ref="L101:O101"/>
    <mergeCell ref="C100:D100"/>
    <mergeCell ref="E100:G100"/>
    <mergeCell ref="H100:K100"/>
    <mergeCell ref="L100:O100"/>
    <mergeCell ref="C99:D99"/>
    <mergeCell ref="E99:G99"/>
    <mergeCell ref="H99:K99"/>
    <mergeCell ref="L99:O99"/>
    <mergeCell ref="P99:S99"/>
    <mergeCell ref="T95:U95"/>
    <mergeCell ref="P96:S96"/>
    <mergeCell ref="T96:U96"/>
    <mergeCell ref="P97:S97"/>
    <mergeCell ref="T97:U97"/>
    <mergeCell ref="P98:S98"/>
    <mergeCell ref="T98:U98"/>
    <mergeCell ref="C97:D97"/>
    <mergeCell ref="E97:G97"/>
    <mergeCell ref="C98:D98"/>
    <mergeCell ref="E98:G98"/>
    <mergeCell ref="H98:K98"/>
    <mergeCell ref="L98:O98"/>
    <mergeCell ref="H97:K97"/>
    <mergeCell ref="L97:O97"/>
    <mergeCell ref="C96:D96"/>
    <mergeCell ref="E96:G96"/>
    <mergeCell ref="H96:K96"/>
    <mergeCell ref="L96:O96"/>
    <mergeCell ref="C95:D95"/>
    <mergeCell ref="E95:G95"/>
    <mergeCell ref="H95:K95"/>
    <mergeCell ref="L95:O95"/>
    <mergeCell ref="P95:S95"/>
    <mergeCell ref="T91:U91"/>
    <mergeCell ref="P92:S92"/>
    <mergeCell ref="T92:U92"/>
    <mergeCell ref="P93:S93"/>
    <mergeCell ref="T93:U93"/>
    <mergeCell ref="P94:S94"/>
    <mergeCell ref="T94:U94"/>
    <mergeCell ref="C93:D93"/>
    <mergeCell ref="E93:G93"/>
    <mergeCell ref="C94:D94"/>
    <mergeCell ref="E94:G94"/>
    <mergeCell ref="H94:K94"/>
    <mergeCell ref="L94:O94"/>
    <mergeCell ref="H93:K93"/>
    <mergeCell ref="L93:O93"/>
    <mergeCell ref="C92:D92"/>
    <mergeCell ref="E92:G92"/>
    <mergeCell ref="H92:K92"/>
    <mergeCell ref="L92:O92"/>
    <mergeCell ref="C91:D91"/>
    <mergeCell ref="E91:G91"/>
    <mergeCell ref="H91:K91"/>
    <mergeCell ref="L91:O91"/>
    <mergeCell ref="P91:S91"/>
    <mergeCell ref="T87:U87"/>
    <mergeCell ref="P88:S88"/>
    <mergeCell ref="T88:U88"/>
    <mergeCell ref="P89:S89"/>
    <mergeCell ref="T89:U89"/>
    <mergeCell ref="P90:S90"/>
    <mergeCell ref="T90:U90"/>
    <mergeCell ref="C89:D89"/>
    <mergeCell ref="E89:G89"/>
    <mergeCell ref="C90:D90"/>
    <mergeCell ref="E90:G90"/>
    <mergeCell ref="H90:K90"/>
    <mergeCell ref="L90:O90"/>
    <mergeCell ref="H89:K89"/>
    <mergeCell ref="L89:O89"/>
    <mergeCell ref="C88:D88"/>
    <mergeCell ref="E88:G88"/>
    <mergeCell ref="H88:K88"/>
    <mergeCell ref="L88:O88"/>
    <mergeCell ref="C87:D87"/>
    <mergeCell ref="E87:G87"/>
    <mergeCell ref="H87:K87"/>
    <mergeCell ref="L87:O87"/>
    <mergeCell ref="P87:S87"/>
    <mergeCell ref="T83:U83"/>
    <mergeCell ref="P84:S84"/>
    <mergeCell ref="T84:U84"/>
    <mergeCell ref="P85:S85"/>
    <mergeCell ref="T85:U85"/>
    <mergeCell ref="P86:S86"/>
    <mergeCell ref="T86:U86"/>
    <mergeCell ref="C85:D85"/>
    <mergeCell ref="E85:G85"/>
    <mergeCell ref="C86:D86"/>
    <mergeCell ref="E86:G86"/>
    <mergeCell ref="H86:K86"/>
    <mergeCell ref="L86:O86"/>
    <mergeCell ref="H85:K85"/>
    <mergeCell ref="L85:O85"/>
    <mergeCell ref="C84:D84"/>
    <mergeCell ref="E84:G84"/>
    <mergeCell ref="H84:K84"/>
    <mergeCell ref="L84:O84"/>
    <mergeCell ref="C83:D83"/>
    <mergeCell ref="E83:G83"/>
    <mergeCell ref="H83:K83"/>
    <mergeCell ref="L83:O83"/>
    <mergeCell ref="P83:S83"/>
    <mergeCell ref="C82:D82"/>
    <mergeCell ref="E82:G82"/>
    <mergeCell ref="H82:K82"/>
    <mergeCell ref="L82:O82"/>
    <mergeCell ref="H81:K81"/>
    <mergeCell ref="L81:O81"/>
    <mergeCell ref="C80:D80"/>
    <mergeCell ref="E80:G80"/>
    <mergeCell ref="H80:K80"/>
    <mergeCell ref="L80:O80"/>
    <mergeCell ref="C75:D75"/>
    <mergeCell ref="E75:G75"/>
    <mergeCell ref="H75:K75"/>
    <mergeCell ref="L75:O75"/>
    <mergeCell ref="P75:S75"/>
    <mergeCell ref="T79:U79"/>
    <mergeCell ref="P80:S80"/>
    <mergeCell ref="T80:U80"/>
    <mergeCell ref="P81:S81"/>
    <mergeCell ref="T81:U81"/>
    <mergeCell ref="C81:D81"/>
    <mergeCell ref="E81:G81"/>
    <mergeCell ref="C79:D79"/>
    <mergeCell ref="E79:G79"/>
    <mergeCell ref="H79:K79"/>
    <mergeCell ref="L79:O79"/>
    <mergeCell ref="P79:S79"/>
    <mergeCell ref="C77:D77"/>
    <mergeCell ref="E77:G77"/>
    <mergeCell ref="C78:D78"/>
    <mergeCell ref="E78:G78"/>
    <mergeCell ref="H78:K78"/>
    <mergeCell ref="L78:O78"/>
    <mergeCell ref="H77:K77"/>
    <mergeCell ref="L77:O77"/>
    <mergeCell ref="C76:D76"/>
    <mergeCell ref="E76:G76"/>
    <mergeCell ref="H76:K76"/>
    <mergeCell ref="L76:O76"/>
    <mergeCell ref="P68:S68"/>
    <mergeCell ref="P72:S72"/>
    <mergeCell ref="T72:U72"/>
    <mergeCell ref="T68:U68"/>
    <mergeCell ref="L70:O70"/>
    <mergeCell ref="H69:K69"/>
    <mergeCell ref="L69:O69"/>
    <mergeCell ref="C72:D72"/>
    <mergeCell ref="E72:G72"/>
    <mergeCell ref="C71:D71"/>
    <mergeCell ref="E71:G71"/>
    <mergeCell ref="H71:K71"/>
    <mergeCell ref="L71:O71"/>
    <mergeCell ref="T73:U73"/>
    <mergeCell ref="P74:S74"/>
    <mergeCell ref="T74:U74"/>
    <mergeCell ref="C73:D73"/>
    <mergeCell ref="E73:G73"/>
    <mergeCell ref="C74:D74"/>
    <mergeCell ref="L63:O63"/>
    <mergeCell ref="C68:D68"/>
    <mergeCell ref="E68:G68"/>
    <mergeCell ref="H68:K68"/>
    <mergeCell ref="L68:O68"/>
    <mergeCell ref="C67:D67"/>
    <mergeCell ref="E67:G67"/>
    <mergeCell ref="H67:K67"/>
    <mergeCell ref="L67:O67"/>
    <mergeCell ref="L65:O65"/>
    <mergeCell ref="C66:D66"/>
    <mergeCell ref="E66:G66"/>
    <mergeCell ref="H66:K66"/>
    <mergeCell ref="L66:O66"/>
    <mergeCell ref="L64:O64"/>
    <mergeCell ref="E133:G133"/>
    <mergeCell ref="H133:K133"/>
    <mergeCell ref="P69:S69"/>
    <mergeCell ref="T69:U69"/>
    <mergeCell ref="P70:S70"/>
    <mergeCell ref="T70:U70"/>
    <mergeCell ref="P71:S71"/>
    <mergeCell ref="T71:U71"/>
    <mergeCell ref="H72:K72"/>
    <mergeCell ref="L72:O72"/>
    <mergeCell ref="H74:K74"/>
    <mergeCell ref="L74:O74"/>
    <mergeCell ref="H73:K73"/>
    <mergeCell ref="L73:O73"/>
    <mergeCell ref="P73:S73"/>
    <mergeCell ref="T75:U75"/>
    <mergeCell ref="P76:S76"/>
    <mergeCell ref="T76:U76"/>
    <mergeCell ref="P77:S77"/>
    <mergeCell ref="T77:U77"/>
    <mergeCell ref="P78:S78"/>
    <mergeCell ref="T78:U78"/>
    <mergeCell ref="P82:S82"/>
    <mergeCell ref="T82:U82"/>
    <mergeCell ref="E74:G74"/>
    <mergeCell ref="H65:K65"/>
    <mergeCell ref="C63:D63"/>
    <mergeCell ref="E63:G63"/>
    <mergeCell ref="H63:K63"/>
    <mergeCell ref="C69:D69"/>
    <mergeCell ref="E69:G69"/>
    <mergeCell ref="C70:D70"/>
    <mergeCell ref="E70:G70"/>
    <mergeCell ref="H70:K70"/>
    <mergeCell ref="H64:K64"/>
    <mergeCell ref="C65:D65"/>
    <mergeCell ref="E65:G65"/>
    <mergeCell ref="C57:D57"/>
    <mergeCell ref="E57:G57"/>
    <mergeCell ref="C62:D62"/>
    <mergeCell ref="L62:O62"/>
    <mergeCell ref="H61:K61"/>
    <mergeCell ref="L61:O61"/>
    <mergeCell ref="E62:G62"/>
    <mergeCell ref="H62:K62"/>
    <mergeCell ref="C60:D60"/>
    <mergeCell ref="C61:D61"/>
    <mergeCell ref="E61:G61"/>
    <mergeCell ref="C52:D52"/>
    <mergeCell ref="E52:G52"/>
    <mergeCell ref="H52:K52"/>
    <mergeCell ref="L52:O52"/>
    <mergeCell ref="E59:G59"/>
    <mergeCell ref="C58:D58"/>
    <mergeCell ref="E58:G58"/>
    <mergeCell ref="H53:K53"/>
    <mergeCell ref="C53:D53"/>
    <mergeCell ref="E53:G53"/>
    <mergeCell ref="C54:D54"/>
    <mergeCell ref="E54:G54"/>
    <mergeCell ref="H54:K54"/>
    <mergeCell ref="C55:D55"/>
    <mergeCell ref="E55:G55"/>
    <mergeCell ref="H55:K55"/>
    <mergeCell ref="L55:O55"/>
    <mergeCell ref="C56:D56"/>
    <mergeCell ref="E56:G56"/>
    <mergeCell ref="H56:K56"/>
    <mergeCell ref="H59:K59"/>
    <mergeCell ref="H58:K58"/>
    <mergeCell ref="L58:O58"/>
    <mergeCell ref="H57:K57"/>
    <mergeCell ref="L53:O53"/>
    <mergeCell ref="P57:S57"/>
    <mergeCell ref="P56:S56"/>
    <mergeCell ref="L60:O60"/>
    <mergeCell ref="L54:O54"/>
    <mergeCell ref="L59:O59"/>
    <mergeCell ref="L56:O56"/>
    <mergeCell ref="P52:S52"/>
    <mergeCell ref="T52:U52"/>
    <mergeCell ref="P53:S53"/>
    <mergeCell ref="T53:U53"/>
    <mergeCell ref="P54:S54"/>
    <mergeCell ref="P59:S59"/>
    <mergeCell ref="P55:S55"/>
    <mergeCell ref="T55:U55"/>
    <mergeCell ref="T54:U54"/>
    <mergeCell ref="T56:U56"/>
    <mergeCell ref="T57:U57"/>
    <mergeCell ref="T58:U58"/>
    <mergeCell ref="P58:S58"/>
    <mergeCell ref="L57:O57"/>
    <mergeCell ref="T62:U62"/>
    <mergeCell ref="T59:U59"/>
    <mergeCell ref="P60:S60"/>
    <mergeCell ref="T60:U60"/>
    <mergeCell ref="P63:S63"/>
    <mergeCell ref="T63:U63"/>
    <mergeCell ref="P64:S64"/>
    <mergeCell ref="T64:U64"/>
    <mergeCell ref="P67:S67"/>
    <mergeCell ref="T67:U67"/>
    <mergeCell ref="P62:S62"/>
    <mergeCell ref="P61:S61"/>
    <mergeCell ref="T61:U61"/>
    <mergeCell ref="P66:S66"/>
    <mergeCell ref="T66:U66"/>
    <mergeCell ref="P65:S65"/>
    <mergeCell ref="T65:U65"/>
    <mergeCell ref="C49:D49"/>
    <mergeCell ref="E49:G49"/>
    <mergeCell ref="H49:K49"/>
    <mergeCell ref="L49:O49"/>
    <mergeCell ref="P49:S49"/>
    <mergeCell ref="T49:U49"/>
    <mergeCell ref="C51:D51"/>
    <mergeCell ref="E51:G51"/>
    <mergeCell ref="H51:K51"/>
    <mergeCell ref="L51:O51"/>
    <mergeCell ref="C50:D50"/>
    <mergeCell ref="E50:G50"/>
    <mergeCell ref="H50:K50"/>
    <mergeCell ref="L50:O50"/>
    <mergeCell ref="P50:S50"/>
    <mergeCell ref="T50:U50"/>
    <mergeCell ref="P51:S51"/>
    <mergeCell ref="T51:U51"/>
    <mergeCell ref="P48:S48"/>
    <mergeCell ref="T48:U48"/>
    <mergeCell ref="C48:D48"/>
    <mergeCell ref="E48:G48"/>
    <mergeCell ref="P46:S46"/>
    <mergeCell ref="T46:U46"/>
    <mergeCell ref="P47:S47"/>
    <mergeCell ref="T47:U47"/>
    <mergeCell ref="H48:K48"/>
    <mergeCell ref="L48:O48"/>
    <mergeCell ref="T1:U1"/>
    <mergeCell ref="C22:T23"/>
    <mergeCell ref="C19:T20"/>
    <mergeCell ref="B2:T2"/>
    <mergeCell ref="C16:T17"/>
    <mergeCell ref="C37:T37"/>
    <mergeCell ref="C31:T32"/>
    <mergeCell ref="C28:T29"/>
    <mergeCell ref="P42:S42"/>
    <mergeCell ref="T42:U42"/>
    <mergeCell ref="L42:O42"/>
    <mergeCell ref="C34:T35"/>
    <mergeCell ref="T40:U40"/>
    <mergeCell ref="E40:G40"/>
    <mergeCell ref="C39:D39"/>
    <mergeCell ref="H39:K39"/>
    <mergeCell ref="B3:T3"/>
    <mergeCell ref="P39:S39"/>
    <mergeCell ref="L39:O39"/>
    <mergeCell ref="P41:S41"/>
    <mergeCell ref="C40:D40"/>
    <mergeCell ref="C33:K33"/>
    <mergeCell ref="C7:T8"/>
    <mergeCell ref="C10:T11"/>
    <mergeCell ref="Q154:T154"/>
    <mergeCell ref="D154:I154"/>
    <mergeCell ref="Q150:T150"/>
    <mergeCell ref="Q151:U151"/>
    <mergeCell ref="C150:I150"/>
    <mergeCell ref="T39:U39"/>
    <mergeCell ref="E39:G39"/>
    <mergeCell ref="P40:S40"/>
    <mergeCell ref="L38:O38"/>
    <mergeCell ref="P38:S38"/>
    <mergeCell ref="T138:U138"/>
    <mergeCell ref="H138:K138"/>
    <mergeCell ref="T41:U41"/>
    <mergeCell ref="L138:O138"/>
    <mergeCell ref="L135:O135"/>
    <mergeCell ref="C139:K139"/>
    <mergeCell ref="T135:U135"/>
    <mergeCell ref="H40:K40"/>
    <mergeCell ref="L40:O40"/>
    <mergeCell ref="C41:D41"/>
    <mergeCell ref="E41:G41"/>
    <mergeCell ref="H41:K41"/>
    <mergeCell ref="L41:O41"/>
    <mergeCell ref="H42:K42"/>
    <mergeCell ref="Q153:T153"/>
    <mergeCell ref="L151:N151"/>
    <mergeCell ref="Q152:T152"/>
    <mergeCell ref="L139:O139"/>
    <mergeCell ref="P135:S135"/>
    <mergeCell ref="P138:S138"/>
    <mergeCell ref="P139:S139"/>
    <mergeCell ref="L137:O137"/>
    <mergeCell ref="H135:K135"/>
    <mergeCell ref="H137:K137"/>
    <mergeCell ref="T137:U137"/>
    <mergeCell ref="H136:K136"/>
    <mergeCell ref="C151:I151"/>
    <mergeCell ref="D152:I152"/>
    <mergeCell ref="D153:I153"/>
    <mergeCell ref="C143:T143"/>
    <mergeCell ref="C147:K147"/>
    <mergeCell ref="L147:O147"/>
    <mergeCell ref="C140:T141"/>
    <mergeCell ref="P147:S147"/>
    <mergeCell ref="C145:T146"/>
    <mergeCell ref="C148:T149"/>
    <mergeCell ref="E136:G136"/>
    <mergeCell ref="C138:D138"/>
    <mergeCell ref="C13:T14"/>
    <mergeCell ref="C38:D38"/>
    <mergeCell ref="E38:G38"/>
    <mergeCell ref="H38:K38"/>
    <mergeCell ref="C36:K36"/>
    <mergeCell ref="P137:S137"/>
    <mergeCell ref="L136:O136"/>
    <mergeCell ref="P136:S136"/>
    <mergeCell ref="T38:U38"/>
    <mergeCell ref="P43:S43"/>
    <mergeCell ref="T43:U43"/>
    <mergeCell ref="C43:D43"/>
    <mergeCell ref="E43:G43"/>
    <mergeCell ref="H43:K43"/>
    <mergeCell ref="L43:O43"/>
    <mergeCell ref="P44:S44"/>
    <mergeCell ref="T44:U44"/>
    <mergeCell ref="P45:S45"/>
    <mergeCell ref="T45:U45"/>
    <mergeCell ref="C44:D44"/>
    <mergeCell ref="E44:G44"/>
    <mergeCell ref="C45:D45"/>
    <mergeCell ref="C25:T26"/>
    <mergeCell ref="C137:D137"/>
    <mergeCell ref="E138:G138"/>
    <mergeCell ref="E135:G135"/>
    <mergeCell ref="C135:D135"/>
    <mergeCell ref="E137:G137"/>
    <mergeCell ref="H46:K46"/>
    <mergeCell ref="L46:O46"/>
    <mergeCell ref="C42:D42"/>
    <mergeCell ref="E42:G42"/>
    <mergeCell ref="E45:G45"/>
    <mergeCell ref="H45:K45"/>
    <mergeCell ref="L45:O45"/>
    <mergeCell ref="H44:K44"/>
    <mergeCell ref="L44:O44"/>
    <mergeCell ref="C47:D47"/>
    <mergeCell ref="E47:G47"/>
    <mergeCell ref="H47:K47"/>
    <mergeCell ref="L47:O47"/>
    <mergeCell ref="C46:D46"/>
    <mergeCell ref="E46:G46"/>
    <mergeCell ref="C59:D59"/>
    <mergeCell ref="E60:G60"/>
    <mergeCell ref="H60:K60"/>
    <mergeCell ref="C64:D64"/>
    <mergeCell ref="E64:G64"/>
  </mergeCells>
  <phoneticPr fontId="0" type="noConversion"/>
  <printOptions horizontalCentered="1"/>
  <pageMargins left="0.55118110236220474" right="0.35433070866141736" top="0.59055118110236227" bottom="0.39370078740157483" header="0" footer="0"/>
  <pageSetup paperSize="9" scale="72" orientation="portrait" blackAndWhite="1" r:id="rId2"/>
  <headerFooter alignWithMargins="0">
    <oddFooter>&amp;R&amp;8</oddFooter>
  </headerFooter>
  <rowBreaks count="1" manualBreakCount="1">
    <brk id="154" min="1" max="20" man="1"/>
  </rowBreaks>
  <legacyDrawing r:id="rId3"/>
</worksheet>
</file>

<file path=xl/worksheets/sheet13.xml><?xml version="1.0" encoding="utf-8"?>
<worksheet xmlns="http://schemas.openxmlformats.org/spreadsheetml/2006/main" xmlns:r="http://schemas.openxmlformats.org/officeDocument/2006/relationships">
  <sheetPr codeName="Sayfa1" enableFormatConditionsCalculation="0">
    <tabColor indexed="10"/>
    <pageSetUpPr fitToPage="1"/>
  </sheetPr>
  <dimension ref="A1:IS987"/>
  <sheetViews>
    <sheetView showGridLines="0" showRowColHeaders="0" showZeros="0" topLeftCell="D1" zoomScale="110" zoomScaleSheetLayoutView="100" workbookViewId="0">
      <selection activeCell="Q22" sqref="Q22"/>
    </sheetView>
  </sheetViews>
  <sheetFormatPr defaultColWidth="31.88671875" defaultRowHeight="13.2" zeroHeight="1"/>
  <cols>
    <col min="1" max="1" width="1.44140625" style="462" customWidth="1"/>
    <col min="2" max="2" width="6.5546875" style="461" customWidth="1"/>
    <col min="3" max="7" width="4.33203125" style="462" customWidth="1"/>
    <col min="8" max="8" width="5.109375" style="462" customWidth="1"/>
    <col min="9" max="9" width="4.6640625" style="462" customWidth="1"/>
    <col min="10" max="10" width="4.33203125" style="462" customWidth="1"/>
    <col min="11" max="11" width="5.5546875" style="462" customWidth="1"/>
    <col min="12" max="15" width="4.33203125" style="462" customWidth="1"/>
    <col min="16" max="17" width="14.5546875" style="461" customWidth="1"/>
    <col min="18" max="18" width="25.5546875" style="462" customWidth="1"/>
    <col min="19" max="19" width="3.33203125" style="462" hidden="1" customWidth="1"/>
    <col min="20" max="20" width="2.5546875" style="462" hidden="1" customWidth="1"/>
    <col min="21" max="21" width="1" style="462" hidden="1" customWidth="1"/>
    <col min="22" max="22" width="7.109375" style="462" hidden="1" customWidth="1"/>
    <col min="23" max="23" width="5" style="462" hidden="1" customWidth="1"/>
    <col min="24" max="35" width="2.88671875" style="462" hidden="1" customWidth="1"/>
    <col min="36" max="36" width="3.6640625" style="462" hidden="1" customWidth="1"/>
    <col min="37" max="37" width="4.88671875" style="462" hidden="1" customWidth="1"/>
    <col min="38" max="38" width="2.88671875" style="462" hidden="1" customWidth="1"/>
    <col min="39" max="39" width="1" style="460" hidden="1" customWidth="1"/>
    <col min="40" max="40" width="6.33203125" style="462" hidden="1" customWidth="1"/>
    <col min="41" max="41" width="3.109375" style="460" hidden="1" customWidth="1"/>
    <col min="42" max="42" width="16.88671875" style="462" hidden="1" customWidth="1"/>
    <col min="43" max="43" width="1.5546875" style="462" hidden="1" customWidth="1"/>
    <col min="44" max="44" width="0" style="462" hidden="1" customWidth="1"/>
    <col min="45" max="45" width="0" style="461" hidden="1" customWidth="1"/>
    <col min="46" max="46" width="1" style="462" hidden="1" customWidth="1"/>
    <col min="47" max="70" width="0" style="462" hidden="1" customWidth="1"/>
    <col min="71" max="71" width="1" style="460" customWidth="1"/>
    <col min="72" max="72" width="4.33203125" style="462" customWidth="1"/>
    <col min="73" max="73" width="12.109375" style="460" customWidth="1"/>
    <col min="74" max="74" width="7.33203125" style="460" customWidth="1"/>
    <col min="75" max="75" width="3.88671875" style="460" hidden="1" customWidth="1"/>
    <col min="76" max="76" width="1" style="460" hidden="1" customWidth="1"/>
    <col min="77" max="77" width="5.33203125" style="460" hidden="1" customWidth="1"/>
    <col min="78" max="252" width="0" style="458" hidden="1" customWidth="1"/>
    <col min="253" max="253" width="17.44140625" style="458" customWidth="1"/>
    <col min="254" max="254" width="12.44140625" style="458" customWidth="1"/>
    <col min="255" max="255" width="74.44140625" style="458" customWidth="1"/>
    <col min="256" max="16384" width="31.88671875" style="458"/>
  </cols>
  <sheetData>
    <row r="1" spans="1:253" s="269" customFormat="1" ht="3" customHeight="1">
      <c r="A1" s="259"/>
      <c r="B1" s="260"/>
      <c r="C1" s="260"/>
      <c r="D1" s="260"/>
      <c r="E1" s="260"/>
      <c r="F1" s="260"/>
      <c r="G1" s="260"/>
      <c r="H1" s="260"/>
      <c r="I1" s="260"/>
      <c r="J1" s="260"/>
      <c r="K1" s="260"/>
      <c r="L1" s="260"/>
      <c r="M1" s="260"/>
      <c r="N1" s="260"/>
      <c r="O1" s="260"/>
      <c r="P1" s="260"/>
      <c r="Q1" s="260"/>
      <c r="R1" s="260"/>
      <c r="S1" s="261"/>
      <c r="T1" s="262"/>
      <c r="U1" s="263"/>
      <c r="V1" s="263"/>
      <c r="W1" s="263"/>
      <c r="X1" s="263"/>
      <c r="Y1" s="263"/>
      <c r="Z1" s="263"/>
      <c r="AA1" s="263"/>
      <c r="AB1" s="263"/>
      <c r="AC1" s="263"/>
      <c r="AD1" s="263"/>
      <c r="AE1" s="263"/>
      <c r="AF1" s="263"/>
      <c r="AG1" s="263"/>
      <c r="AH1" s="263"/>
      <c r="AI1" s="263"/>
      <c r="AJ1" s="263"/>
      <c r="AK1" s="263"/>
      <c r="AL1" s="263"/>
      <c r="AM1" s="264"/>
      <c r="AN1" s="264"/>
      <c r="AO1" s="265"/>
      <c r="AP1" s="259"/>
      <c r="AQ1" s="266"/>
      <c r="AR1" s="264"/>
      <c r="AS1" s="267"/>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8"/>
      <c r="BV1" s="268"/>
      <c r="BW1" s="259"/>
      <c r="BX1" s="266"/>
      <c r="BY1" s="264"/>
    </row>
    <row r="2" spans="1:253" s="269" customFormat="1" ht="15.75" customHeight="1">
      <c r="A2" s="259"/>
      <c r="B2" s="2336" t="s">
        <v>268</v>
      </c>
      <c r="C2" s="2336"/>
      <c r="D2" s="2336"/>
      <c r="E2" s="2336"/>
      <c r="F2" s="2336"/>
      <c r="G2" s="2336"/>
      <c r="H2" s="2336"/>
      <c r="I2" s="2336"/>
      <c r="J2" s="2336"/>
      <c r="K2" s="2336"/>
      <c r="L2" s="2336"/>
      <c r="M2" s="2336"/>
      <c r="N2" s="2336"/>
      <c r="O2" s="2336"/>
      <c r="P2" s="2336"/>
      <c r="Q2" s="2336"/>
      <c r="R2" s="2336"/>
      <c r="S2" s="261"/>
      <c r="T2" s="262"/>
      <c r="U2" s="263"/>
      <c r="V2" s="263"/>
      <c r="W2" s="263"/>
      <c r="X2" s="263"/>
      <c r="Y2" s="263"/>
      <c r="Z2" s="263"/>
      <c r="AA2" s="263"/>
      <c r="AB2" s="263"/>
      <c r="AC2" s="263"/>
      <c r="AD2" s="263"/>
      <c r="AE2" s="263"/>
      <c r="AF2" s="263"/>
      <c r="AG2" s="263"/>
      <c r="AH2" s="263"/>
      <c r="AI2" s="263"/>
      <c r="AJ2" s="263"/>
      <c r="AK2" s="263"/>
      <c r="AL2" s="263"/>
      <c r="AM2" s="264"/>
      <c r="AN2" s="2329" t="s">
        <v>269</v>
      </c>
      <c r="AO2" s="270"/>
      <c r="AP2" s="271"/>
      <c r="AQ2" s="272"/>
      <c r="AR2" s="273"/>
      <c r="AS2" s="2365" t="s">
        <v>270</v>
      </c>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74"/>
      <c r="BU2" s="268"/>
      <c r="BV2" s="268"/>
      <c r="BW2" s="259"/>
      <c r="BX2" s="266"/>
      <c r="BY2" s="264"/>
    </row>
    <row r="3" spans="1:253" s="269" customFormat="1" ht="27.75" customHeight="1">
      <c r="A3" s="259"/>
      <c r="B3" s="2369" t="s">
        <v>271</v>
      </c>
      <c r="C3" s="2370"/>
      <c r="D3" s="275"/>
      <c r="E3" s="2371" t="str">
        <f>INDEX('KURUMLAR VE GÖREVLİLER'!R7:R75,AA4)</f>
        <v>6 1 1 1 3</v>
      </c>
      <c r="F3" s="2371"/>
      <c r="G3" s="2371"/>
      <c r="H3" s="2371"/>
      <c r="I3" s="2372"/>
      <c r="J3" s="2245" t="s">
        <v>272</v>
      </c>
      <c r="K3" s="2245"/>
      <c r="L3" s="2245"/>
      <c r="M3" s="2245"/>
      <c r="N3" s="2245"/>
      <c r="O3" s="2245"/>
      <c r="P3" s="276"/>
      <c r="Q3" s="277" t="s">
        <v>273</v>
      </c>
      <c r="R3" s="278"/>
      <c r="S3" s="261"/>
      <c r="T3" s="262"/>
      <c r="U3" s="263"/>
      <c r="V3" s="263"/>
      <c r="W3" s="263"/>
      <c r="X3" s="263"/>
      <c r="Y3" s="263"/>
      <c r="Z3" s="263"/>
      <c r="AA3" s="279">
        <v>3</v>
      </c>
      <c r="AB3" s="263"/>
      <c r="AC3" s="263"/>
      <c r="AD3" s="263"/>
      <c r="AE3" s="263"/>
      <c r="AF3" s="263"/>
      <c r="AG3" s="263"/>
      <c r="AH3" s="263"/>
      <c r="AI3" s="263"/>
      <c r="AJ3" s="263"/>
      <c r="AK3" s="263"/>
      <c r="AL3" s="263"/>
      <c r="AM3" s="264"/>
      <c r="AN3" s="2330"/>
      <c r="AO3" s="270"/>
      <c r="AP3" s="271"/>
      <c r="AQ3" s="272"/>
      <c r="AR3" s="273"/>
      <c r="AS3" s="2366"/>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5"/>
      <c r="BT3" s="2367" t="s">
        <v>274</v>
      </c>
      <c r="BU3" s="2367"/>
      <c r="BV3" s="280"/>
      <c r="BW3" s="280"/>
      <c r="BX3" s="266"/>
      <c r="BY3" s="264"/>
    </row>
    <row r="4" spans="1:253" s="269" customFormat="1" ht="25.5" customHeight="1">
      <c r="A4" s="259"/>
      <c r="B4" s="2272" t="s">
        <v>275</v>
      </c>
      <c r="C4" s="2273"/>
      <c r="D4" s="2249" t="str">
        <f>INDEX('KURUMLAR VE GÖREVLİLER'!Q7:Q75,AA4)</f>
        <v>ÇARŞIBAŞI MALMÜDÜRLÜĞÜ</v>
      </c>
      <c r="E4" s="2250"/>
      <c r="F4" s="2250"/>
      <c r="G4" s="2250"/>
      <c r="H4" s="2250"/>
      <c r="I4" s="2251"/>
      <c r="J4" s="2252" t="s">
        <v>276</v>
      </c>
      <c r="K4" s="2252"/>
      <c r="L4" s="2247">
        <f ca="1">YEAR(TODAY())</f>
        <v>2024</v>
      </c>
      <c r="M4" s="2247"/>
      <c r="N4" s="2247"/>
      <c r="O4" s="2246" t="s">
        <v>277</v>
      </c>
      <c r="P4" s="281" t="s">
        <v>278</v>
      </c>
      <c r="Q4" s="2332" t="str">
        <f>INDEX(KİŞİLER!B2:B4000,AA3)</f>
        <v>Cuma GÜRCAN</v>
      </c>
      <c r="R4" s="2333"/>
      <c r="S4" s="261"/>
      <c r="T4" s="262"/>
      <c r="U4" s="263"/>
      <c r="V4" s="263"/>
      <c r="W4" s="263"/>
      <c r="X4" s="263"/>
      <c r="Y4" s="263"/>
      <c r="Z4" s="263"/>
      <c r="AA4" s="279">
        <v>5</v>
      </c>
      <c r="AB4" s="263"/>
      <c r="AC4" s="263"/>
      <c r="AD4" s="263"/>
      <c r="AE4" s="263"/>
      <c r="AF4" s="263"/>
      <c r="AG4" s="263"/>
      <c r="AH4" s="263"/>
      <c r="AI4" s="263"/>
      <c r="AJ4" s="263"/>
      <c r="AK4" s="263"/>
      <c r="AL4" s="263"/>
      <c r="AM4" s="264"/>
      <c r="AN4" s="2330"/>
      <c r="AO4" s="270"/>
      <c r="AP4" s="271"/>
      <c r="AQ4" s="272"/>
      <c r="AR4" s="273"/>
      <c r="AS4" s="2366"/>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5"/>
      <c r="BT4" s="2337" t="str">
        <f>'VERİ GİRİŞİ'!CD34</f>
        <v>TL,</v>
      </c>
      <c r="BU4" s="2337"/>
      <c r="BV4" s="280"/>
      <c r="BW4" s="280"/>
      <c r="BX4" s="266"/>
      <c r="BY4" s="264"/>
      <c r="IS4" s="282">
        <f>SUM('Piyasa Fiyat Ar.Tut.'!V114+KDV)</f>
        <v>4999.5</v>
      </c>
    </row>
    <row r="5" spans="1:253" s="269" customFormat="1" ht="25.5" customHeight="1">
      <c r="A5" s="259"/>
      <c r="B5" s="2272" t="s">
        <v>279</v>
      </c>
      <c r="C5" s="2273"/>
      <c r="D5" s="283">
        <v>1</v>
      </c>
      <c r="E5" s="283">
        <v>2</v>
      </c>
      <c r="F5" s="283">
        <v>3</v>
      </c>
      <c r="G5" s="283">
        <v>4</v>
      </c>
      <c r="H5" s="284" t="s">
        <v>280</v>
      </c>
      <c r="I5" s="2254" t="s">
        <v>281</v>
      </c>
      <c r="J5" s="2253" t="s">
        <v>282</v>
      </c>
      <c r="K5" s="2253"/>
      <c r="L5" s="2373"/>
      <c r="M5" s="2374"/>
      <c r="N5" s="2374"/>
      <c r="O5" s="2246"/>
      <c r="P5" s="285" t="s">
        <v>283</v>
      </c>
      <c r="Q5" s="2334" t="str">
        <f>INDEX(KİŞİLER!C2:C4000,AA3)</f>
        <v>12345678910</v>
      </c>
      <c r="R5" s="2335"/>
      <c r="S5" s="261"/>
      <c r="T5" s="262"/>
      <c r="U5" s="263"/>
      <c r="V5" s="263"/>
      <c r="W5" s="263"/>
      <c r="X5" s="263"/>
      <c r="Y5" s="263"/>
      <c r="Z5" s="263"/>
      <c r="AA5" s="263"/>
      <c r="AB5" s="263"/>
      <c r="AC5" s="263"/>
      <c r="AD5" s="263"/>
      <c r="AE5" s="263"/>
      <c r="AF5" s="263"/>
      <c r="AG5" s="263"/>
      <c r="AH5" s="263"/>
      <c r="AI5" s="263"/>
      <c r="AJ5" s="263"/>
      <c r="AK5" s="263"/>
      <c r="AL5" s="263"/>
      <c r="AM5" s="264"/>
      <c r="AN5" s="2330"/>
      <c r="AO5" s="270"/>
      <c r="AP5" s="271"/>
      <c r="AQ5" s="272"/>
      <c r="AR5" s="273"/>
      <c r="AS5" s="2366"/>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5"/>
      <c r="BT5" s="2337" t="str">
        <f>'VERİ GİRİŞİ'!CD35</f>
        <v>Kr</v>
      </c>
      <c r="BU5" s="2337"/>
      <c r="BV5" s="286"/>
      <c r="BW5" s="286"/>
      <c r="BX5" s="266"/>
      <c r="BY5" s="264"/>
      <c r="IS5" s="287"/>
    </row>
    <row r="6" spans="1:253" s="269" customFormat="1" ht="24" customHeight="1">
      <c r="A6" s="259"/>
      <c r="B6" s="2272"/>
      <c r="C6" s="2273"/>
      <c r="D6" s="288" t="str">
        <f>INDEX('KURUMLAR VE GÖREVLİLER'!H7:H75,AA4)</f>
        <v>12</v>
      </c>
      <c r="E6" s="288" t="str">
        <f>INDEX('KURUMLAR VE GÖREVLİLER'!I7:I75,AA4)</f>
        <v>1</v>
      </c>
      <c r="F6" s="288" t="str">
        <f>INDEX('KURUMLAR VE GÖREVLİLER'!J7:J75,AA4)</f>
        <v>0</v>
      </c>
      <c r="G6" s="288" t="str">
        <f>INDEX('KURUMLAR VE GÖREVLİLER'!K7:K75,AA4)</f>
        <v>62</v>
      </c>
      <c r="H6" s="289" t="str">
        <f>INDEX('KURUMLAR VE GÖREVLİLER'!G7:G75,AA4)</f>
        <v>651</v>
      </c>
      <c r="I6" s="2255"/>
      <c r="J6" s="2253" t="s">
        <v>198</v>
      </c>
      <c r="K6" s="2253"/>
      <c r="L6" s="2374"/>
      <c r="M6" s="2374"/>
      <c r="N6" s="2374"/>
      <c r="O6" s="2246"/>
      <c r="P6" s="285" t="s">
        <v>284</v>
      </c>
      <c r="Q6" s="2334" t="str">
        <f>INDEX(KİŞİLER!D2:D4000,AA3)</f>
        <v>Akbank</v>
      </c>
      <c r="R6" s="2335"/>
      <c r="S6" s="261"/>
      <c r="T6" s="262"/>
      <c r="U6" s="263"/>
      <c r="V6" s="263"/>
      <c r="W6" s="263"/>
      <c r="X6" s="263"/>
      <c r="Y6" s="263"/>
      <c r="Z6" s="263"/>
      <c r="AA6" s="263"/>
      <c r="AB6" s="263"/>
      <c r="AC6" s="263"/>
      <c r="AD6" s="263"/>
      <c r="AE6" s="263"/>
      <c r="AF6" s="263"/>
      <c r="AG6" s="263"/>
      <c r="AH6" s="263"/>
      <c r="AI6" s="263"/>
      <c r="AJ6" s="263"/>
      <c r="AK6" s="263"/>
      <c r="AL6" s="263"/>
      <c r="AM6" s="264"/>
      <c r="AN6" s="2330"/>
      <c r="AO6" s="270"/>
      <c r="AP6" s="271"/>
      <c r="AQ6" s="272"/>
      <c r="AR6" s="273"/>
      <c r="AS6" s="2366"/>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5"/>
      <c r="BT6" s="2325"/>
      <c r="BU6" s="2325"/>
      <c r="BV6" s="280"/>
      <c r="BW6" s="280"/>
      <c r="BX6" s="266"/>
      <c r="BY6" s="264"/>
    </row>
    <row r="7" spans="1:253" s="269" customFormat="1" ht="22.5" customHeight="1">
      <c r="A7" s="259"/>
      <c r="B7" s="2272" t="s">
        <v>285</v>
      </c>
      <c r="C7" s="2273"/>
      <c r="D7" s="2248" t="str">
        <f>INDEX('KURUMLAR VE GÖREVLİLER'!E7:E105,AA4)</f>
        <v>MALİYE BAKANLIĞI</v>
      </c>
      <c r="E7" s="2248"/>
      <c r="F7" s="2248"/>
      <c r="G7" s="2248"/>
      <c r="H7" s="2248"/>
      <c r="I7" s="2248"/>
      <c r="J7" s="2248"/>
      <c r="K7" s="2248"/>
      <c r="L7" s="2248"/>
      <c r="M7" s="2248"/>
      <c r="N7" s="2248"/>
      <c r="O7" s="2246"/>
      <c r="P7" s="285" t="s">
        <v>353</v>
      </c>
      <c r="Q7" s="2334" t="str">
        <f>INDEX(KİŞİLER!E2:E4000,AA3)</f>
        <v>Ekli Liste</v>
      </c>
      <c r="R7" s="2335"/>
      <c r="S7" s="261"/>
      <c r="T7" s="262"/>
      <c r="U7" s="263"/>
      <c r="V7" s="263"/>
      <c r="W7" s="263"/>
      <c r="X7" s="263"/>
      <c r="Y7" s="263"/>
      <c r="Z7" s="263"/>
      <c r="AA7" s="263"/>
      <c r="AB7" s="263"/>
      <c r="AC7" s="263"/>
      <c r="AD7" s="263"/>
      <c r="AE7" s="263"/>
      <c r="AF7" s="263"/>
      <c r="AG7" s="263"/>
      <c r="AH7" s="263"/>
      <c r="AI7" s="263"/>
      <c r="AJ7" s="263"/>
      <c r="AK7" s="263"/>
      <c r="AL7" s="263"/>
      <c r="AM7" s="264"/>
      <c r="AN7" s="2330"/>
      <c r="AO7" s="270"/>
      <c r="AP7" s="271"/>
      <c r="AQ7" s="272"/>
      <c r="AR7" s="273"/>
      <c r="AS7" s="2366"/>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4"/>
      <c r="BS7" s="265"/>
      <c r="BT7" s="2325"/>
      <c r="BU7" s="2325"/>
      <c r="BV7" s="290"/>
      <c r="BW7" s="290"/>
      <c r="BX7" s="266"/>
      <c r="BY7" s="264"/>
    </row>
    <row r="8" spans="1:253" s="269" customFormat="1" ht="22.5" customHeight="1">
      <c r="A8" s="259"/>
      <c r="B8" s="2272" t="s">
        <v>354</v>
      </c>
      <c r="C8" s="2273"/>
      <c r="D8" s="2248" t="str">
        <f>INDEX('KURUMLAR VE GÖREVLİLER'!F7:F105,AA4)</f>
        <v>MALMÜDÜRLÜĞÜ(PERSONEL)</v>
      </c>
      <c r="E8" s="2248"/>
      <c r="F8" s="2248"/>
      <c r="G8" s="2248"/>
      <c r="H8" s="2248"/>
      <c r="I8" s="2248"/>
      <c r="J8" s="2248"/>
      <c r="K8" s="2248"/>
      <c r="L8" s="2248"/>
      <c r="M8" s="2248"/>
      <c r="N8" s="2248"/>
      <c r="O8" s="2246"/>
      <c r="P8" s="291" t="s">
        <v>355</v>
      </c>
      <c r="Q8" s="2307" t="str">
        <f>INDEX(KİŞİLER!F2:F4000,AA3)</f>
        <v>SÜRMENE</v>
      </c>
      <c r="R8" s="2308"/>
      <c r="S8" s="261"/>
      <c r="T8" s="262"/>
      <c r="U8" s="263"/>
      <c r="V8" s="263"/>
      <c r="W8" s="263"/>
      <c r="X8" s="263"/>
      <c r="Y8" s="263"/>
      <c r="Z8" s="263"/>
      <c r="AA8" s="263"/>
      <c r="AB8" s="263"/>
      <c r="AC8" s="263"/>
      <c r="AD8" s="263"/>
      <c r="AE8" s="263"/>
      <c r="AF8" s="263"/>
      <c r="AG8" s="263"/>
      <c r="AH8" s="263"/>
      <c r="AI8" s="263"/>
      <c r="AJ8" s="263"/>
      <c r="AK8" s="263"/>
      <c r="AL8" s="263"/>
      <c r="AM8" s="264"/>
      <c r="AN8" s="2330"/>
      <c r="AO8" s="270"/>
      <c r="AP8" s="271"/>
      <c r="AQ8" s="272"/>
      <c r="AR8" s="273"/>
      <c r="AS8" s="2366"/>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c r="BS8" s="265"/>
      <c r="BT8" s="2340"/>
      <c r="BU8" s="2340"/>
      <c r="BV8" s="280"/>
      <c r="BW8" s="280"/>
      <c r="BX8" s="266"/>
      <c r="BY8" s="264"/>
    </row>
    <row r="9" spans="1:253" s="302" customFormat="1" ht="6" customHeight="1">
      <c r="A9" s="259"/>
      <c r="B9" s="292"/>
      <c r="C9" s="293"/>
      <c r="D9" s="293"/>
      <c r="E9" s="293"/>
      <c r="F9" s="293"/>
      <c r="G9" s="293"/>
      <c r="H9" s="293"/>
      <c r="I9" s="293"/>
      <c r="J9" s="293"/>
      <c r="K9" s="293"/>
      <c r="L9" s="293"/>
      <c r="M9" s="293"/>
      <c r="N9" s="293"/>
      <c r="O9" s="293"/>
      <c r="P9" s="294"/>
      <c r="Q9" s="293"/>
      <c r="R9" s="295"/>
      <c r="S9" s="261"/>
      <c r="T9" s="296"/>
      <c r="U9" s="296"/>
      <c r="V9" s="296"/>
      <c r="W9" s="296"/>
      <c r="X9" s="296"/>
      <c r="Y9" s="296"/>
      <c r="Z9" s="296"/>
      <c r="AA9" s="296"/>
      <c r="AB9" s="296"/>
      <c r="AC9" s="296"/>
      <c r="AD9" s="296"/>
      <c r="AE9" s="296"/>
      <c r="AF9" s="296"/>
      <c r="AG9" s="296"/>
      <c r="AH9" s="296"/>
      <c r="AI9" s="296"/>
      <c r="AJ9" s="296"/>
      <c r="AK9" s="296"/>
      <c r="AL9" s="296"/>
      <c r="AM9" s="297"/>
      <c r="AN9" s="2330"/>
      <c r="AO9" s="298"/>
      <c r="AP9" s="271"/>
      <c r="AQ9" s="299"/>
      <c r="AR9" s="299"/>
      <c r="AS9" s="300"/>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368"/>
      <c r="BU9" s="2368"/>
      <c r="BV9" s="301"/>
      <c r="BW9" s="301"/>
      <c r="BX9" s="297"/>
      <c r="BY9" s="297"/>
    </row>
    <row r="10" spans="1:253" s="314" customFormat="1" ht="25.5" customHeight="1">
      <c r="A10" s="303"/>
      <c r="B10" s="2375" t="s">
        <v>597</v>
      </c>
      <c r="C10" s="2363" t="s">
        <v>356</v>
      </c>
      <c r="D10" s="2240"/>
      <c r="E10" s="2240"/>
      <c r="F10" s="2241"/>
      <c r="G10" s="2239" t="s">
        <v>357</v>
      </c>
      <c r="H10" s="2240"/>
      <c r="I10" s="2240"/>
      <c r="J10" s="2241"/>
      <c r="K10" s="2237" t="s">
        <v>358</v>
      </c>
      <c r="L10" s="2239" t="s">
        <v>359</v>
      </c>
      <c r="M10" s="2240"/>
      <c r="N10" s="2240"/>
      <c r="O10" s="2241"/>
      <c r="P10" s="2309" t="s">
        <v>7</v>
      </c>
      <c r="Q10" s="2309"/>
      <c r="R10" s="2306" t="s">
        <v>360</v>
      </c>
      <c r="S10" s="304"/>
      <c r="T10" s="305"/>
      <c r="U10" s="306"/>
      <c r="V10" s="306"/>
      <c r="W10" s="306"/>
      <c r="X10" s="306"/>
      <c r="Y10" s="306"/>
      <c r="Z10" s="306"/>
      <c r="AA10" s="306"/>
      <c r="AB10" s="306"/>
      <c r="AC10" s="306"/>
      <c r="AD10" s="306"/>
      <c r="AE10" s="306"/>
      <c r="AF10" s="306"/>
      <c r="AG10" s="306"/>
      <c r="AH10" s="306"/>
      <c r="AI10" s="306"/>
      <c r="AJ10" s="306"/>
      <c r="AK10" s="306"/>
      <c r="AL10" s="306"/>
      <c r="AM10" s="307"/>
      <c r="AN10" s="2330"/>
      <c r="AO10" s="308"/>
      <c r="AP10" s="2327" t="s">
        <v>361</v>
      </c>
      <c r="AQ10" s="309"/>
      <c r="AR10" s="310"/>
      <c r="AS10" s="311">
        <v>630</v>
      </c>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07"/>
      <c r="BT10" s="2368"/>
      <c r="BU10" s="2368"/>
      <c r="BV10" s="301"/>
      <c r="BW10" s="301"/>
      <c r="BX10" s="313"/>
      <c r="BY10" s="312"/>
    </row>
    <row r="11" spans="1:253" s="314" customFormat="1" ht="19.5" customHeight="1">
      <c r="A11" s="303"/>
      <c r="B11" s="2376"/>
      <c r="C11" s="2364"/>
      <c r="D11" s="2243"/>
      <c r="E11" s="2243"/>
      <c r="F11" s="2244"/>
      <c r="G11" s="2242"/>
      <c r="H11" s="2243"/>
      <c r="I11" s="2243"/>
      <c r="J11" s="2244"/>
      <c r="K11" s="2238"/>
      <c r="L11" s="2242"/>
      <c r="M11" s="2243"/>
      <c r="N11" s="2243"/>
      <c r="O11" s="2244"/>
      <c r="P11" s="315" t="s">
        <v>362</v>
      </c>
      <c r="Q11" s="315" t="s">
        <v>363</v>
      </c>
      <c r="R11" s="2306"/>
      <c r="S11" s="304"/>
      <c r="T11" s="305"/>
      <c r="U11" s="306"/>
      <c r="V11" s="306"/>
      <c r="W11" s="306"/>
      <c r="X11" s="306"/>
      <c r="Y11" s="306"/>
      <c r="Z11" s="306"/>
      <c r="AA11" s="306"/>
      <c r="AB11" s="306"/>
      <c r="AC11" s="306"/>
      <c r="AD11" s="306"/>
      <c r="AE11" s="306"/>
      <c r="AF11" s="306"/>
      <c r="AG11" s="306"/>
      <c r="AH11" s="306"/>
      <c r="AI11" s="306"/>
      <c r="AJ11" s="306"/>
      <c r="AK11" s="306"/>
      <c r="AL11" s="306"/>
      <c r="AM11" s="307"/>
      <c r="AN11" s="2330"/>
      <c r="AO11" s="308"/>
      <c r="AP11" s="2327"/>
      <c r="AQ11" s="309"/>
      <c r="AR11" s="310"/>
      <c r="AS11" s="311"/>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07"/>
      <c r="BT11" s="2368"/>
      <c r="BU11" s="2368"/>
      <c r="BV11" s="316"/>
      <c r="BW11" s="316"/>
      <c r="BX11" s="313"/>
      <c r="BY11" s="312"/>
    </row>
    <row r="12" spans="1:253" s="314" customFormat="1" ht="17.25" customHeight="1">
      <c r="A12" s="303"/>
      <c r="B12" s="2377"/>
      <c r="C12" s="317">
        <v>1</v>
      </c>
      <c r="D12" s="318">
        <v>2</v>
      </c>
      <c r="E12" s="318">
        <v>3</v>
      </c>
      <c r="F12" s="318">
        <v>4</v>
      </c>
      <c r="G12" s="317">
        <v>1</v>
      </c>
      <c r="H12" s="318">
        <v>2</v>
      </c>
      <c r="I12" s="318">
        <v>3</v>
      </c>
      <c r="J12" s="318">
        <v>4</v>
      </c>
      <c r="K12" s="318">
        <v>1</v>
      </c>
      <c r="L12" s="283">
        <v>1</v>
      </c>
      <c r="M12" s="283">
        <v>2</v>
      </c>
      <c r="N12" s="283">
        <v>3</v>
      </c>
      <c r="O12" s="283">
        <v>4</v>
      </c>
      <c r="P12" s="1128" t="s">
        <v>667</v>
      </c>
      <c r="Q12" s="1128" t="s">
        <v>667</v>
      </c>
      <c r="R12" s="2306"/>
      <c r="S12" s="304"/>
      <c r="T12" s="305"/>
      <c r="U12" s="306"/>
      <c r="V12" s="306"/>
      <c r="W12" s="306"/>
      <c r="X12" s="306"/>
      <c r="Y12" s="306"/>
      <c r="Z12" s="306"/>
      <c r="AA12" s="306"/>
      <c r="AB12" s="306"/>
      <c r="AC12" s="306"/>
      <c r="AD12" s="306"/>
      <c r="AE12" s="306"/>
      <c r="AF12" s="306"/>
      <c r="AG12" s="306"/>
      <c r="AH12" s="306"/>
      <c r="AI12" s="306"/>
      <c r="AJ12" s="306"/>
      <c r="AK12" s="306"/>
      <c r="AL12" s="306"/>
      <c r="AM12" s="307"/>
      <c r="AN12" s="2331"/>
      <c r="AO12" s="308"/>
      <c r="AP12" s="2327"/>
      <c r="AQ12" s="309"/>
      <c r="AR12" s="310"/>
      <c r="AS12" s="311">
        <v>254</v>
      </c>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07"/>
      <c r="BT12" s="2368"/>
      <c r="BU12" s="2368"/>
      <c r="BV12" s="319"/>
      <c r="BW12" s="319"/>
      <c r="BX12" s="313"/>
      <c r="BY12" s="312"/>
    </row>
    <row r="13" spans="1:253" s="314" customFormat="1" ht="16.350000000000001" hidden="1" customHeight="1">
      <c r="A13" s="303"/>
      <c r="B13" s="320">
        <f>INDEX(HESAPLAR!$C$3:$C$1965,S13)</f>
        <v>0</v>
      </c>
      <c r="C13" s="321">
        <f>IF(V13&gt;0,INDEX('KURUMLAR VE GÖREVLİLER'!$H$7:$H$75,$AA$4),0)</f>
        <v>0</v>
      </c>
      <c r="D13" s="322">
        <f>IF(V13&gt;0,INDEX('KURUMLAR VE GÖREVLİLER'!$I$7:$I$75,$AA$4),0)</f>
        <v>0</v>
      </c>
      <c r="E13" s="322">
        <f>IF(V13&gt;0,INDEX('KURUMLAR VE GÖREVLİLER'!$J$7:$J$75,$AA$4),0)</f>
        <v>0</v>
      </c>
      <c r="F13" s="323">
        <f>IF(V13&gt;0,INDEX('KURUMLAR VE GÖREVLİLER'!$K$7:$K$75,$AA$4),0)</f>
        <v>0</v>
      </c>
      <c r="G13" s="324">
        <f>IF(V13&gt;0,INDEX('KURUMLAR VE GÖREVLİLER'!$L$7:$L$75,$AA$4),0)</f>
        <v>0</v>
      </c>
      <c r="H13" s="325">
        <f>IF(V13&gt;0,INDEX('KURUMLAR VE GÖREVLİLER'!$M$7:$M$75,$AA$4),0)</f>
        <v>0</v>
      </c>
      <c r="I13" s="325">
        <f>IF(V13&gt;0,INDEX('KURUMLAR VE GÖREVLİLER'!$N$7:$N$75,$AA$4),0)</f>
        <v>0</v>
      </c>
      <c r="J13" s="326">
        <f>IF(V13&gt;0,INDEX('KURUMLAR VE GÖREVLİLER'!$O$7:$O$75,$AA$4),0)</f>
        <v>0</v>
      </c>
      <c r="K13" s="327">
        <f>IF(V13&gt;0,INDEX('KURUMLAR VE GÖREVLİLER'!$P$7:$P$75,$AA$4),0)</f>
        <v>0</v>
      </c>
      <c r="L13" s="328">
        <f>INDEX(HESAPLAR!$D$3:$D$1965,S13)</f>
        <v>0</v>
      </c>
      <c r="M13" s="329">
        <f>INDEX(HESAPLAR!$E$3:$E$1965,S13)</f>
        <v>0</v>
      </c>
      <c r="N13" s="329">
        <f>INDEX(HESAPLAR!$F$3:$F$1965,S13)</f>
        <v>0</v>
      </c>
      <c r="O13" s="330">
        <f>INDEX(HESAPLAR!$G$3:$G$1965,S13)</f>
        <v>0</v>
      </c>
      <c r="P13" s="736"/>
      <c r="Q13" s="331"/>
      <c r="R13" s="332">
        <f>INDEX(HESAPLAR!B3:B1965,S13)</f>
        <v>0</v>
      </c>
      <c r="S13" s="333">
        <v>1</v>
      </c>
      <c r="T13" s="305">
        <f>IF(B13&gt;0,0,IF(SUM(P13,Q13)&gt;0,1,0))</f>
        <v>0</v>
      </c>
      <c r="U13" s="306"/>
      <c r="V13" s="328">
        <f>INDEX(HESAPLAR!$I$3:$I$1965,S13)</f>
        <v>0</v>
      </c>
      <c r="W13" s="306"/>
      <c r="X13" s="306"/>
      <c r="Y13" s="306"/>
      <c r="Z13" s="306"/>
      <c r="AA13" s="306"/>
      <c r="AB13" s="306"/>
      <c r="AC13" s="306"/>
      <c r="AD13" s="306"/>
      <c r="AE13" s="306"/>
      <c r="AF13" s="306"/>
      <c r="AG13" s="306"/>
      <c r="AH13" s="306"/>
      <c r="AI13" s="306"/>
      <c r="AJ13" s="306"/>
      <c r="AK13" s="306"/>
      <c r="AL13" s="306"/>
      <c r="AM13" s="307"/>
      <c r="AN13" s="334">
        <v>800</v>
      </c>
      <c r="AO13" s="308"/>
      <c r="AP13" s="2327"/>
      <c r="AQ13" s="309"/>
      <c r="AR13" s="335"/>
      <c r="AS13" s="311">
        <v>150</v>
      </c>
      <c r="AT13" s="313"/>
      <c r="AU13" s="312"/>
      <c r="AV13" s="336" t="s">
        <v>364</v>
      </c>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07"/>
      <c r="BT13" s="2368"/>
      <c r="BU13" s="2368"/>
      <c r="BV13" s="337"/>
      <c r="BW13" s="338"/>
      <c r="BX13" s="312"/>
      <c r="BY13" s="312"/>
    </row>
    <row r="14" spans="1:253" s="314" customFormat="1" ht="16.350000000000001" hidden="1" customHeight="1">
      <c r="A14" s="303"/>
      <c r="B14" s="339">
        <f>INDEX(HESAPLAR!$C$3:$C$1965,S14)</f>
        <v>0</v>
      </c>
      <c r="C14" s="340">
        <f>IF(V14&gt;0,INDEX('KURUMLAR VE GÖREVLİLER'!$H$7:$H$75,$AA$4),0)</f>
        <v>0</v>
      </c>
      <c r="D14" s="341">
        <f>IF(V14&gt;0,INDEX('KURUMLAR VE GÖREVLİLER'!$I$7:$I$75,$AA$4),0)</f>
        <v>0</v>
      </c>
      <c r="E14" s="341">
        <f>IF(V14&gt;0,INDEX('KURUMLAR VE GÖREVLİLER'!$J$7:$J$75,$AA$4),0)</f>
        <v>0</v>
      </c>
      <c r="F14" s="342">
        <f>IF(V14&gt;0,INDEX('KURUMLAR VE GÖREVLİLER'!$K$7:$K$75,$AA$4),0)</f>
        <v>0</v>
      </c>
      <c r="G14" s="343">
        <f>IF(V14&gt;0,INDEX('KURUMLAR VE GÖREVLİLER'!$L$7:$L$75,$AA$4),0)</f>
        <v>0</v>
      </c>
      <c r="H14" s="344">
        <f>IF(V14&gt;0,INDEX('KURUMLAR VE GÖREVLİLER'!$M$7:$M$75,$AA$4),0)</f>
        <v>0</v>
      </c>
      <c r="I14" s="344">
        <f>IF(V14&gt;0,INDEX('KURUMLAR VE GÖREVLİLER'!$N$7:$N$75,$AA$4),0)</f>
        <v>0</v>
      </c>
      <c r="J14" s="345">
        <f>IF(V14&gt;0,INDEX('KURUMLAR VE GÖREVLİLER'!$O$7:$O$75,$AA$4),0)</f>
        <v>0</v>
      </c>
      <c r="K14" s="346">
        <f>IF(V14&gt;0,INDEX('KURUMLAR VE GÖREVLİLER'!$P$7:$P$75,$AA$4),0)</f>
        <v>0</v>
      </c>
      <c r="L14" s="347">
        <f>INDEX(HESAPLAR!$D$3:$D$1965,S14)</f>
        <v>0</v>
      </c>
      <c r="M14" s="348">
        <f>INDEX(HESAPLAR!$E$3:$E$1965,S14)</f>
        <v>0</v>
      </c>
      <c r="N14" s="348">
        <f>INDEX(HESAPLAR!$F$3:$F$1965,S14)</f>
        <v>0</v>
      </c>
      <c r="O14" s="349">
        <f>INDEX(HESAPLAR!$G$3:$G$1965,S14)</f>
        <v>0</v>
      </c>
      <c r="P14" s="759"/>
      <c r="Q14" s="350"/>
      <c r="R14" s="351">
        <f>INDEX(HESAPLAR!B3:B1965,S14)</f>
        <v>0</v>
      </c>
      <c r="S14" s="333">
        <v>1</v>
      </c>
      <c r="T14" s="305">
        <f t="shared" ref="T14:T33" si="0">IF(B14&gt;0,0,IF(SUM(P14,Q14)&gt;0,1,0))</f>
        <v>0</v>
      </c>
      <c r="U14" s="306"/>
      <c r="V14" s="328">
        <f>INDEX(HESAPLAR!$I$3:$I$1965,S14)</f>
        <v>0</v>
      </c>
      <c r="W14" s="306"/>
      <c r="X14" s="306"/>
      <c r="Y14" s="306"/>
      <c r="Z14" s="306"/>
      <c r="AA14" s="306"/>
      <c r="AB14" s="306"/>
      <c r="AC14" s="306"/>
      <c r="AD14" s="306"/>
      <c r="AE14" s="306"/>
      <c r="AF14" s="306"/>
      <c r="AG14" s="306"/>
      <c r="AH14" s="306"/>
      <c r="AI14" s="306"/>
      <c r="AJ14" s="306"/>
      <c r="AK14" s="306"/>
      <c r="AL14" s="306"/>
      <c r="AM14" s="307"/>
      <c r="AN14" s="334">
        <v>800</v>
      </c>
      <c r="AO14" s="308"/>
      <c r="AP14" s="2327"/>
      <c r="AQ14" s="309"/>
      <c r="AR14" s="335"/>
      <c r="AS14" s="311">
        <v>160</v>
      </c>
      <c r="AT14" s="313"/>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07"/>
      <c r="BT14" s="2368"/>
      <c r="BU14" s="2368"/>
      <c r="BV14" s="313"/>
      <c r="BW14" s="312"/>
      <c r="BX14" s="312"/>
      <c r="BY14" s="312"/>
    </row>
    <row r="15" spans="1:253" s="314" customFormat="1" ht="16.350000000000001" hidden="1" customHeight="1">
      <c r="A15" s="303"/>
      <c r="B15" s="339">
        <f>INDEX(HESAPLAR!$C$3:$C$1965,S15)</f>
        <v>0</v>
      </c>
      <c r="C15" s="340">
        <f>IF(V15&gt;0,INDEX('KURUMLAR VE GÖREVLİLER'!$H$7:$H$75,$AA$4),0)</f>
        <v>0</v>
      </c>
      <c r="D15" s="341">
        <f>IF(V15&gt;0,INDEX('KURUMLAR VE GÖREVLİLER'!$I$7:$I$75,$AA$4),0)</f>
        <v>0</v>
      </c>
      <c r="E15" s="341">
        <f>IF(V15&gt;0,INDEX('KURUMLAR VE GÖREVLİLER'!$J$7:$J$75,$AA$4),0)</f>
        <v>0</v>
      </c>
      <c r="F15" s="342">
        <f>IF(V15&gt;0,INDEX('KURUMLAR VE GÖREVLİLER'!$K$7:$K$75,$AA$4),0)</f>
        <v>0</v>
      </c>
      <c r="G15" s="343">
        <f>IF(V15&gt;0,INDEX('KURUMLAR VE GÖREVLİLER'!$L$7:$L$75,$AA$4),0)</f>
        <v>0</v>
      </c>
      <c r="H15" s="344">
        <f>IF(V15&gt;0,INDEX('KURUMLAR VE GÖREVLİLER'!$M$7:$M$75,$AA$4),0)</f>
        <v>0</v>
      </c>
      <c r="I15" s="344">
        <f>IF(V15&gt;0,INDEX('KURUMLAR VE GÖREVLİLER'!$N$7:$N$75,$AA$4),0)</f>
        <v>0</v>
      </c>
      <c r="J15" s="345">
        <f>IF(V15&gt;0,INDEX('KURUMLAR VE GÖREVLİLER'!$O$7:$O$75,$AA$4),0)</f>
        <v>0</v>
      </c>
      <c r="K15" s="346">
        <f>IF(V15&gt;0,INDEX('KURUMLAR VE GÖREVLİLER'!$P$7:$P$75,$AA$4),0)</f>
        <v>0</v>
      </c>
      <c r="L15" s="347">
        <f>INDEX(HESAPLAR!$D$3:$D$1965,S15)</f>
        <v>0</v>
      </c>
      <c r="M15" s="348">
        <f>INDEX(HESAPLAR!$E$3:$E$1965,S15)</f>
        <v>0</v>
      </c>
      <c r="N15" s="348">
        <f>INDEX(HESAPLAR!$F$3:$F$1965,S15)</f>
        <v>0</v>
      </c>
      <c r="O15" s="349">
        <f>INDEX(HESAPLAR!$G$3:$G$1965,S15)</f>
        <v>0</v>
      </c>
      <c r="P15" s="759"/>
      <c r="Q15" s="350"/>
      <c r="R15" s="351">
        <f>INDEX(HESAPLAR!B3:B1965,S15)</f>
        <v>0</v>
      </c>
      <c r="S15" s="333">
        <v>1</v>
      </c>
      <c r="T15" s="305">
        <f t="shared" si="0"/>
        <v>0</v>
      </c>
      <c r="U15" s="306"/>
      <c r="V15" s="328">
        <f>INDEX(HESAPLAR!$I$3:$I$1965,S15)</f>
        <v>0</v>
      </c>
      <c r="W15" s="306"/>
      <c r="X15" s="306"/>
      <c r="Y15" s="306"/>
      <c r="Z15" s="306"/>
      <c r="AA15" s="306"/>
      <c r="AB15" s="306"/>
      <c r="AC15" s="306"/>
      <c r="AD15" s="306"/>
      <c r="AE15" s="306"/>
      <c r="AF15" s="306"/>
      <c r="AG15" s="306"/>
      <c r="AH15" s="306"/>
      <c r="AI15" s="306"/>
      <c r="AJ15" s="306"/>
      <c r="AK15" s="306"/>
      <c r="AL15" s="306"/>
      <c r="AM15" s="307"/>
      <c r="AN15" s="334">
        <v>800</v>
      </c>
      <c r="AO15" s="308"/>
      <c r="AP15" s="2327"/>
      <c r="AQ15" s="309"/>
      <c r="AR15" s="335"/>
      <c r="AS15" s="311">
        <v>258</v>
      </c>
      <c r="AT15" s="313"/>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07"/>
      <c r="BT15" s="2368"/>
      <c r="BU15" s="2368"/>
      <c r="BV15" s="313"/>
      <c r="BW15" s="312"/>
      <c r="BX15" s="312"/>
      <c r="BY15" s="312"/>
    </row>
    <row r="16" spans="1:253" s="314" customFormat="1" ht="16.350000000000001" hidden="1" customHeight="1">
      <c r="A16" s="303"/>
      <c r="B16" s="339">
        <f>INDEX(HESAPLAR!$C$3:$C$1965,S16)</f>
        <v>0</v>
      </c>
      <c r="C16" s="340">
        <f>IF(V16&gt;0,INDEX('KURUMLAR VE GÖREVLİLER'!$H$7:$H$75,$AA$4),0)</f>
        <v>0</v>
      </c>
      <c r="D16" s="341">
        <f>IF(V16&gt;0,INDEX('KURUMLAR VE GÖREVLİLER'!$I$7:$I$75,$AA$4),0)</f>
        <v>0</v>
      </c>
      <c r="E16" s="341">
        <f>IF(V16&gt;0,INDEX('KURUMLAR VE GÖREVLİLER'!$J$7:$J$75,$AA$4),0)</f>
        <v>0</v>
      </c>
      <c r="F16" s="342">
        <f>IF(V16&gt;0,INDEX('KURUMLAR VE GÖREVLİLER'!$K$7:$K$75,$AA$4),0)</f>
        <v>0</v>
      </c>
      <c r="G16" s="343">
        <f>IF(V16&gt;0,INDEX('KURUMLAR VE GÖREVLİLER'!$L$7:$L$75,$AA$4),0)</f>
        <v>0</v>
      </c>
      <c r="H16" s="344">
        <f>IF(V16&gt;0,INDEX('KURUMLAR VE GÖREVLİLER'!$M$7:$M$75,$AA$4),0)</f>
        <v>0</v>
      </c>
      <c r="I16" s="344">
        <f>IF(V16&gt;0,INDEX('KURUMLAR VE GÖREVLİLER'!$N$7:$N$75,$AA$4),0)</f>
        <v>0</v>
      </c>
      <c r="J16" s="345">
        <f>IF(V16&gt;0,INDEX('KURUMLAR VE GÖREVLİLER'!$O$7:$O$75,$AA$4),0)</f>
        <v>0</v>
      </c>
      <c r="K16" s="346">
        <f>IF(V16&gt;0,INDEX('KURUMLAR VE GÖREVLİLER'!$P$7:$P$75,$AA$4),0)</f>
        <v>0</v>
      </c>
      <c r="L16" s="347">
        <f>INDEX(HESAPLAR!$D$3:$D$1965,S16)</f>
        <v>0</v>
      </c>
      <c r="M16" s="348">
        <f>INDEX(HESAPLAR!$E$3:$E$1965,S16)</f>
        <v>0</v>
      </c>
      <c r="N16" s="348">
        <f>INDEX(HESAPLAR!$F$3:$F$1965,S16)</f>
        <v>0</v>
      </c>
      <c r="O16" s="349">
        <f>INDEX(HESAPLAR!$G$3:$G$1965,S16)</f>
        <v>0</v>
      </c>
      <c r="P16" s="759"/>
      <c r="Q16" s="350"/>
      <c r="R16" s="351">
        <f>INDEX(HESAPLAR!B3:B1965,S16)</f>
        <v>0</v>
      </c>
      <c r="S16" s="333">
        <v>1</v>
      </c>
      <c r="T16" s="305">
        <f t="shared" si="0"/>
        <v>0</v>
      </c>
      <c r="U16" s="306"/>
      <c r="V16" s="328">
        <f>INDEX(HESAPLAR!$I$3:$I$1965,S16)</f>
        <v>0</v>
      </c>
      <c r="W16" s="306"/>
      <c r="X16" s="306"/>
      <c r="Y16" s="306"/>
      <c r="Z16" s="306"/>
      <c r="AA16" s="306"/>
      <c r="AB16" s="306"/>
      <c r="AC16" s="306"/>
      <c r="AD16" s="306"/>
      <c r="AE16" s="306"/>
      <c r="AF16" s="306"/>
      <c r="AG16" s="306"/>
      <c r="AH16" s="306"/>
      <c r="AI16" s="306"/>
      <c r="AJ16" s="306"/>
      <c r="AK16" s="306"/>
      <c r="AL16" s="306"/>
      <c r="AM16" s="307"/>
      <c r="AN16" s="334">
        <v>800</v>
      </c>
      <c r="AO16" s="308"/>
      <c r="AP16" s="2327"/>
      <c r="AQ16" s="309"/>
      <c r="AR16" s="335"/>
      <c r="AS16" s="311">
        <v>255</v>
      </c>
      <c r="AT16" s="313"/>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07"/>
      <c r="BT16" s="2368"/>
      <c r="BU16" s="2368"/>
      <c r="BV16" s="313"/>
      <c r="BW16" s="312"/>
      <c r="BX16" s="312"/>
      <c r="BY16" s="312"/>
    </row>
    <row r="17" spans="1:77" s="314" customFormat="1" ht="16.350000000000001" hidden="1" customHeight="1">
      <c r="A17" s="303"/>
      <c r="B17" s="339">
        <f>INDEX(HESAPLAR!$C$3:$C$1965,S17)</f>
        <v>0</v>
      </c>
      <c r="C17" s="340">
        <f>IF(V17&gt;0,INDEX('KURUMLAR VE GÖREVLİLER'!$H$7:$H$75,$AA$4),0)</f>
        <v>0</v>
      </c>
      <c r="D17" s="341">
        <f>IF(V17&gt;0,INDEX('KURUMLAR VE GÖREVLİLER'!$I$7:$I$75,$AA$4),0)</f>
        <v>0</v>
      </c>
      <c r="E17" s="341">
        <f>IF(V17&gt;0,INDEX('KURUMLAR VE GÖREVLİLER'!$J$7:$J$75,$AA$4),0)</f>
        <v>0</v>
      </c>
      <c r="F17" s="342">
        <f>IF(V17&gt;0,INDEX('KURUMLAR VE GÖREVLİLER'!$K$7:$K$75,$AA$4),0)</f>
        <v>0</v>
      </c>
      <c r="G17" s="343">
        <f>IF(V17&gt;0,INDEX('KURUMLAR VE GÖREVLİLER'!$L$7:$L$75,$AA$4),0)</f>
        <v>0</v>
      </c>
      <c r="H17" s="344">
        <f>IF(V17&gt;0,INDEX('KURUMLAR VE GÖREVLİLER'!$M$7:$M$75,$AA$4),0)</f>
        <v>0</v>
      </c>
      <c r="I17" s="344">
        <f>IF(V17&gt;0,INDEX('KURUMLAR VE GÖREVLİLER'!$N$7:$N$75,$AA$4),0)</f>
        <v>0</v>
      </c>
      <c r="J17" s="345">
        <f>IF(V17&gt;0,INDEX('KURUMLAR VE GÖREVLİLER'!$O$7:$O$75,$AA$4),0)</f>
        <v>0</v>
      </c>
      <c r="K17" s="346">
        <f>IF(V17&gt;0,INDEX('KURUMLAR VE GÖREVLİLER'!$P$7:$P$75,$AA$4),0)</f>
        <v>0</v>
      </c>
      <c r="L17" s="347">
        <f>INDEX(HESAPLAR!$D$3:$D$1965,S17)</f>
        <v>0</v>
      </c>
      <c r="M17" s="348">
        <f>INDEX(HESAPLAR!$E$3:$E$1965,S17)</f>
        <v>0</v>
      </c>
      <c r="N17" s="348">
        <f>INDEX(HESAPLAR!$F$3:$F$1965,S17)</f>
        <v>0</v>
      </c>
      <c r="O17" s="349">
        <f>INDEX(HESAPLAR!$G$3:$G$1965,S17)</f>
        <v>0</v>
      </c>
      <c r="P17" s="759"/>
      <c r="Q17" s="350"/>
      <c r="R17" s="351">
        <f>INDEX(HESAPLAR!B3:B1965,S17)</f>
        <v>0</v>
      </c>
      <c r="S17" s="333">
        <v>1</v>
      </c>
      <c r="T17" s="305">
        <f t="shared" si="0"/>
        <v>0</v>
      </c>
      <c r="U17" s="306"/>
      <c r="V17" s="328">
        <f>INDEX(HESAPLAR!$I$3:$I$1965,S17)</f>
        <v>0</v>
      </c>
      <c r="W17" s="306"/>
      <c r="X17" s="306"/>
      <c r="Y17" s="306"/>
      <c r="Z17" s="306"/>
      <c r="AA17" s="306"/>
      <c r="AB17" s="306"/>
      <c r="AC17" s="306"/>
      <c r="AD17" s="306"/>
      <c r="AE17" s="306"/>
      <c r="AF17" s="306"/>
      <c r="AG17" s="306"/>
      <c r="AH17" s="306"/>
      <c r="AI17" s="306"/>
      <c r="AJ17" s="306"/>
      <c r="AK17" s="306"/>
      <c r="AL17" s="306"/>
      <c r="AM17" s="307"/>
      <c r="AN17" s="334">
        <v>800</v>
      </c>
      <c r="AO17" s="308"/>
      <c r="AP17" s="2327"/>
      <c r="AQ17" s="309"/>
      <c r="AR17" s="335"/>
      <c r="AS17" s="352"/>
      <c r="AT17" s="313"/>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07"/>
      <c r="BT17" s="2368"/>
      <c r="BU17" s="2368"/>
      <c r="BV17" s="313"/>
      <c r="BW17" s="312"/>
      <c r="BX17" s="312"/>
      <c r="BY17" s="312"/>
    </row>
    <row r="18" spans="1:77" s="314" customFormat="1" ht="16.350000000000001" hidden="1" customHeight="1">
      <c r="A18" s="303"/>
      <c r="B18" s="339">
        <f>INDEX(HESAPLAR!$C$3:$C$1965,S18)</f>
        <v>0</v>
      </c>
      <c r="C18" s="340">
        <f>IF(V18&gt;0,INDEX('KURUMLAR VE GÖREVLİLER'!$H$7:$H$75,$AA$4),0)</f>
        <v>0</v>
      </c>
      <c r="D18" s="341">
        <f>IF(V18&gt;0,INDEX('KURUMLAR VE GÖREVLİLER'!$I$7:$I$75,$AA$4),0)</f>
        <v>0</v>
      </c>
      <c r="E18" s="341">
        <f>IF(V18&gt;0,INDEX('KURUMLAR VE GÖREVLİLER'!$J$7:$J$75,$AA$4),0)</f>
        <v>0</v>
      </c>
      <c r="F18" s="342">
        <f>IF(V18&gt;0,INDEX('KURUMLAR VE GÖREVLİLER'!$K$7:$K$75,$AA$4),0)</f>
        <v>0</v>
      </c>
      <c r="G18" s="343">
        <f>IF(V18&gt;0,INDEX('KURUMLAR VE GÖREVLİLER'!$L$7:$L$75,$AA$4),0)</f>
        <v>0</v>
      </c>
      <c r="H18" s="344">
        <f>IF(V18&gt;0,INDEX('KURUMLAR VE GÖREVLİLER'!$M$7:$M$75,$AA$4),0)</f>
        <v>0</v>
      </c>
      <c r="I18" s="344">
        <f>IF(V18&gt;0,INDEX('KURUMLAR VE GÖREVLİLER'!$N$7:$N$75,$AA$4),0)</f>
        <v>0</v>
      </c>
      <c r="J18" s="345">
        <f>IF(V18&gt;0,INDEX('KURUMLAR VE GÖREVLİLER'!$O$7:$O$75,$AA$4),0)</f>
        <v>0</v>
      </c>
      <c r="K18" s="346">
        <f>IF(V18&gt;0,INDEX('KURUMLAR VE GÖREVLİLER'!$P$7:$P$75,$AA$4),0)</f>
        <v>0</v>
      </c>
      <c r="L18" s="347">
        <f>INDEX(HESAPLAR!$D$3:$D$1965,S18)</f>
        <v>0</v>
      </c>
      <c r="M18" s="348">
        <f>INDEX(HESAPLAR!$E$3:$E$1965,S18)</f>
        <v>0</v>
      </c>
      <c r="N18" s="348">
        <f>INDEX(HESAPLAR!$F$3:$F$1965,S18)</f>
        <v>0</v>
      </c>
      <c r="O18" s="349">
        <f>INDEX(HESAPLAR!$G$3:$G$1965,S18)</f>
        <v>0</v>
      </c>
      <c r="P18" s="759"/>
      <c r="Q18" s="350"/>
      <c r="R18" s="351">
        <f>INDEX(HESAPLAR!B3:B1965,S18)</f>
        <v>0</v>
      </c>
      <c r="S18" s="333">
        <v>1</v>
      </c>
      <c r="T18" s="305">
        <f t="shared" si="0"/>
        <v>0</v>
      </c>
      <c r="U18" s="306"/>
      <c r="V18" s="328">
        <f>INDEX(HESAPLAR!$I$3:$I$1965,S18)</f>
        <v>0</v>
      </c>
      <c r="W18" s="306"/>
      <c r="X18" s="306"/>
      <c r="Y18" s="306"/>
      <c r="Z18" s="306"/>
      <c r="AA18" s="306"/>
      <c r="AB18" s="306"/>
      <c r="AC18" s="306"/>
      <c r="AD18" s="306"/>
      <c r="AE18" s="306"/>
      <c r="AF18" s="306"/>
      <c r="AG18" s="306"/>
      <c r="AH18" s="306"/>
      <c r="AI18" s="306"/>
      <c r="AJ18" s="306"/>
      <c r="AK18" s="306"/>
      <c r="AL18" s="306"/>
      <c r="AM18" s="307"/>
      <c r="AN18" s="334">
        <v>800</v>
      </c>
      <c r="AO18" s="308"/>
      <c r="AP18" s="2327"/>
      <c r="AQ18" s="309"/>
      <c r="AR18" s="335"/>
      <c r="AS18" s="352"/>
      <c r="AT18" s="313"/>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07"/>
      <c r="BT18" s="2368"/>
      <c r="BU18" s="2368"/>
      <c r="BV18" s="313"/>
      <c r="BW18" s="312"/>
      <c r="BX18" s="312"/>
      <c r="BY18" s="312"/>
    </row>
    <row r="19" spans="1:77" s="314" customFormat="1" ht="16.350000000000001" hidden="1" customHeight="1">
      <c r="A19" s="303"/>
      <c r="B19" s="353">
        <f>INDEX(HESAPLAR!$C$3:$C$1965,S19)</f>
        <v>0</v>
      </c>
      <c r="C19" s="354">
        <f>IF(V19&gt;0,INDEX('KURUMLAR VE GÖREVLİLER'!$H$7:$H$75,$AA$4),0)</f>
        <v>0</v>
      </c>
      <c r="D19" s="355">
        <f>IF(V19&gt;0,INDEX('KURUMLAR VE GÖREVLİLER'!$I$7:$I$75,$AA$4),0)</f>
        <v>0</v>
      </c>
      <c r="E19" s="355">
        <f>IF(V19&gt;0,INDEX('KURUMLAR VE GÖREVLİLER'!$J$7:$J$75,$AA$4),0)</f>
        <v>0</v>
      </c>
      <c r="F19" s="356">
        <f>IF(V19&gt;0,INDEX('KURUMLAR VE GÖREVLİLER'!$K$7:$K$75,$AA$4),0)</f>
        <v>0</v>
      </c>
      <c r="G19" s="357">
        <f>IF(V19&gt;0,INDEX('KURUMLAR VE GÖREVLİLER'!$L$7:$L$75,$AA$4),0)</f>
        <v>0</v>
      </c>
      <c r="H19" s="358">
        <f>IF(V19&gt;0,INDEX('KURUMLAR VE GÖREVLİLER'!$M$7:$M$75,$AA$4),0)</f>
        <v>0</v>
      </c>
      <c r="I19" s="358">
        <f>IF(V19&gt;0,INDEX('KURUMLAR VE GÖREVLİLER'!$N$7:$N$75,$AA$4),0)</f>
        <v>0</v>
      </c>
      <c r="J19" s="359">
        <f>IF(V19&gt;0,INDEX('KURUMLAR VE GÖREVLİLER'!$O$7:$O$75,$AA$4),0)</f>
        <v>0</v>
      </c>
      <c r="K19" s="360">
        <f>IF(V19&gt;0,INDEX('KURUMLAR VE GÖREVLİLER'!$P$7:$P$75,$AA$4),0)</f>
        <v>0</v>
      </c>
      <c r="L19" s="361">
        <f>INDEX(HESAPLAR!$D$3:$D$1965,S19)</f>
        <v>0</v>
      </c>
      <c r="M19" s="362">
        <f>INDEX(HESAPLAR!$E$3:$E$1965,S19)</f>
        <v>0</v>
      </c>
      <c r="N19" s="362">
        <f>INDEX(HESAPLAR!$F$3:$F$1965,S19)</f>
        <v>0</v>
      </c>
      <c r="O19" s="363">
        <f>INDEX(HESAPLAR!$G$3:$G$1965,S19)</f>
        <v>0</v>
      </c>
      <c r="P19" s="364"/>
      <c r="Q19" s="364"/>
      <c r="R19" s="365">
        <f>INDEX(HESAPLAR!B3:B1965,S19)</f>
        <v>0</v>
      </c>
      <c r="S19" s="333">
        <v>1</v>
      </c>
      <c r="T19" s="305">
        <f t="shared" si="0"/>
        <v>0</v>
      </c>
      <c r="U19" s="306"/>
      <c r="V19" s="328">
        <f>INDEX(HESAPLAR!$I$3:$I$1965,S19)</f>
        <v>0</v>
      </c>
      <c r="W19" s="306"/>
      <c r="X19" s="306"/>
      <c r="Y19" s="306"/>
      <c r="Z19" s="306"/>
      <c r="AA19" s="306"/>
      <c r="AB19" s="306"/>
      <c r="AC19" s="306"/>
      <c r="AD19" s="306"/>
      <c r="AE19" s="306"/>
      <c r="AF19" s="306"/>
      <c r="AG19" s="306"/>
      <c r="AH19" s="306"/>
      <c r="AI19" s="306"/>
      <c r="AJ19" s="306"/>
      <c r="AK19" s="306"/>
      <c r="AL19" s="306"/>
      <c r="AM19" s="307"/>
      <c r="AN19" s="334">
        <v>800</v>
      </c>
      <c r="AO19" s="308"/>
      <c r="AP19" s="2327"/>
      <c r="AQ19" s="309"/>
      <c r="AR19" s="335"/>
      <c r="AS19" s="352"/>
      <c r="AT19" s="313"/>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07"/>
      <c r="BT19" s="2368"/>
      <c r="BU19" s="2368"/>
      <c r="BV19" s="313"/>
      <c r="BW19" s="312"/>
      <c r="BX19" s="312"/>
      <c r="BY19" s="312"/>
    </row>
    <row r="20" spans="1:77" s="314" customFormat="1" ht="16.5" customHeight="1">
      <c r="A20" s="303"/>
      <c r="B20" s="913">
        <f>INDEX(HESAPLAR!$C$3:$C$1965,S20)</f>
        <v>630</v>
      </c>
      <c r="C20" s="1121" t="str">
        <f>IF(V20&gt;0,INDEX('KURUMLAR VE GÖREVLİLER'!$H$7:$H$75,$AA$4),0)</f>
        <v>12</v>
      </c>
      <c r="D20" s="1122" t="str">
        <f>IF(V20&gt;0,INDEX('KURUMLAR VE GÖREVLİLER'!$I$7:$I$75,$AA$4),0)</f>
        <v>1</v>
      </c>
      <c r="E20" s="1122" t="str">
        <f>IF(V20&gt;0,INDEX('KURUMLAR VE GÖREVLİLER'!$J$7:$J$75,$AA$4),0)</f>
        <v>0</v>
      </c>
      <c r="F20" s="1123" t="str">
        <f>IF(V20&gt;0,INDEX('KURUMLAR VE GÖREVLİLER'!$K$7:$K$75,$AA$4),0)</f>
        <v>62</v>
      </c>
      <c r="G20" s="1124" t="str">
        <f>IF(V20&gt;0,INDEX('KURUMLAR VE GÖREVLİLER'!$L$7:$L$75,$AA$4),0)</f>
        <v>1</v>
      </c>
      <c r="H20" s="1122" t="str">
        <f>IF(V20&gt;0,INDEX('KURUMLAR VE GÖREVLİLER'!$M$7:$M$75,$AA$4),0)</f>
        <v>1</v>
      </c>
      <c r="I20" s="1122" t="str">
        <f>IF(V20&gt;0,INDEX('KURUMLAR VE GÖREVLİLER'!$N$7:$N$75,$AA$4),0)</f>
        <v>2</v>
      </c>
      <c r="J20" s="1123" t="str">
        <f>IF(V20&gt;0,INDEX('KURUMLAR VE GÖREVLİLER'!$O$7:$O$75,$AA$4),0)</f>
        <v>00</v>
      </c>
      <c r="K20" s="1125" t="str">
        <f>IF(V20&gt;0,INDEX('KURUMLAR VE GÖREVLİLER'!$P$7:$P$75,$AA$4),0)</f>
        <v>1</v>
      </c>
      <c r="L20" s="923" t="str">
        <f>INDEX(HESAPLAR!$D$3:$D$1965,S20)</f>
        <v>01</v>
      </c>
      <c r="M20" s="930" t="str">
        <f>INDEX(HESAPLAR!$E$3:$E$1965,S20)</f>
        <v>1</v>
      </c>
      <c r="N20" s="930" t="str">
        <f>INDEX(HESAPLAR!$F$3:$F$1965,S20)</f>
        <v>1</v>
      </c>
      <c r="O20" s="927" t="str">
        <f>INDEX(HESAPLAR!$G$3:$G$1965,S20)</f>
        <v>01</v>
      </c>
      <c r="P20" s="883">
        <f>SUM(IS4)-(P21+P22+P23+P24+P25+P26+P27)</f>
        <v>4988.5</v>
      </c>
      <c r="Q20" s="883"/>
      <c r="R20" s="884" t="str">
        <f>INDEX(HESAPLAR!B3:B1965,S20)</f>
        <v>Temel Maaşlar</v>
      </c>
      <c r="S20" s="333">
        <v>47</v>
      </c>
      <c r="T20" s="305">
        <f t="shared" si="0"/>
        <v>0</v>
      </c>
      <c r="U20" s="306"/>
      <c r="V20" s="328">
        <f>INDEX(HESAPLAR!$I$3:$I$1965,S20)</f>
        <v>1</v>
      </c>
      <c r="W20" s="306"/>
      <c r="X20" s="306"/>
      <c r="Y20" s="306"/>
      <c r="Z20" s="306"/>
      <c r="AA20" s="306"/>
      <c r="AB20" s="306"/>
      <c r="AC20" s="306"/>
      <c r="AD20" s="306"/>
      <c r="AE20" s="306"/>
      <c r="AF20" s="306"/>
      <c r="AG20" s="306"/>
      <c r="AH20" s="306"/>
      <c r="AI20" s="306"/>
      <c r="AJ20" s="306"/>
      <c r="AK20" s="306"/>
      <c r="AL20" s="306"/>
      <c r="AM20" s="307"/>
      <c r="AN20" s="334">
        <v>800</v>
      </c>
      <c r="AO20" s="308"/>
      <c r="AP20" s="2327"/>
      <c r="AQ20" s="309"/>
      <c r="AR20" s="335"/>
      <c r="AS20" s="352"/>
      <c r="AT20" s="313"/>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07"/>
      <c r="BT20" s="2368"/>
      <c r="BU20" s="2368"/>
      <c r="BV20" s="313"/>
      <c r="BW20" s="312"/>
      <c r="BX20" s="312"/>
      <c r="BY20" s="312"/>
    </row>
    <row r="21" spans="1:77" s="314" customFormat="1" ht="16.5" customHeight="1">
      <c r="A21" s="960">
        <f>IF(P21+Q21&gt;0,1,"")</f>
        <v>1</v>
      </c>
      <c r="B21" s="914">
        <f>INDEX(HESAPLAR!$C$3:$C$1965,S21)</f>
        <v>630</v>
      </c>
      <c r="C21" s="1126" t="str">
        <f>IF(V21&gt;0,INDEX('KURUMLAR VE GÖREVLİLER'!$H$7:$H$75,$AA$4),0)</f>
        <v>12</v>
      </c>
      <c r="D21" s="919" t="str">
        <f>IF(V21&gt;0,INDEX('KURUMLAR VE GÖREVLİLER'!$I$7:$I$75,$AA$4),0)</f>
        <v>1</v>
      </c>
      <c r="E21" s="919" t="str">
        <f>IF(V21&gt;0,INDEX('KURUMLAR VE GÖREVLİLER'!$J$7:$J$75,$AA$4),0)</f>
        <v>0</v>
      </c>
      <c r="F21" s="917" t="str">
        <f>IF(V21&gt;0,INDEX('KURUMLAR VE GÖREVLİLER'!$K$7:$K$75,$AA$4),0)</f>
        <v>62</v>
      </c>
      <c r="G21" s="915" t="str">
        <f>IF(V21&gt;0,INDEX('KURUMLAR VE GÖREVLİLER'!$L$7:$L$75,$AA$4),0)</f>
        <v>1</v>
      </c>
      <c r="H21" s="919" t="str">
        <f>IF(V21&gt;0,INDEX('KURUMLAR VE GÖREVLİLER'!$M$7:$M$75,$AA$4),0)</f>
        <v>1</v>
      </c>
      <c r="I21" s="919" t="str">
        <f>IF(V21&gt;0,INDEX('KURUMLAR VE GÖREVLİLER'!$N$7:$N$75,$AA$4),0)</f>
        <v>2</v>
      </c>
      <c r="J21" s="917" t="str">
        <f>IF(V21&gt;0,INDEX('KURUMLAR VE GÖREVLİLER'!$O$7:$O$75,$AA$4),0)</f>
        <v>00</v>
      </c>
      <c r="K21" s="1127" t="str">
        <f>IF(V21&gt;0,INDEX('KURUMLAR VE GÖREVLİLER'!$P$7:$P$75,$AA$4),0)</f>
        <v>1</v>
      </c>
      <c r="L21" s="924" t="str">
        <f>INDEX(HESAPLAR!$D$3:$D$1965,S21)</f>
        <v>03</v>
      </c>
      <c r="M21" s="931" t="str">
        <f>INDEX(HESAPLAR!$E$3:$E$1965,S21)</f>
        <v>2</v>
      </c>
      <c r="N21" s="931" t="str">
        <f>INDEX(HESAPLAR!$F$3:$F$1965,S21)</f>
        <v>3</v>
      </c>
      <c r="O21" s="928" t="str">
        <f>INDEX(HESAPLAR!$G$3:$G$1965,S21)</f>
        <v>03</v>
      </c>
      <c r="P21" s="885">
        <v>1</v>
      </c>
      <c r="Q21" s="886"/>
      <c r="R21" s="887" t="str">
        <f>INDEX(HESAPLAR!B3:B1965,S21)</f>
        <v>Elektrik Alımları</v>
      </c>
      <c r="S21" s="333">
        <v>80</v>
      </c>
      <c r="T21" s="305">
        <f t="shared" si="0"/>
        <v>0</v>
      </c>
      <c r="U21" s="306"/>
      <c r="V21" s="328" t="str">
        <f>INDEX(HESAPLAR!$I$3:$I$1965,S21)</f>
        <v>1</v>
      </c>
      <c r="W21" s="306"/>
      <c r="X21" s="306"/>
      <c r="Y21" s="306"/>
      <c r="Z21" s="306"/>
      <c r="AA21" s="306"/>
      <c r="AB21" s="306"/>
      <c r="AC21" s="306"/>
      <c r="AD21" s="306"/>
      <c r="AE21" s="306"/>
      <c r="AF21" s="306"/>
      <c r="AG21" s="306"/>
      <c r="AH21" s="306"/>
      <c r="AI21" s="306"/>
      <c r="AJ21" s="306"/>
      <c r="AK21" s="306"/>
      <c r="AL21" s="306"/>
      <c r="AM21" s="307"/>
      <c r="AN21" s="334">
        <v>800</v>
      </c>
      <c r="AO21" s="308"/>
      <c r="AP21" s="2327"/>
      <c r="AQ21" s="309"/>
      <c r="AR21" s="335"/>
      <c r="AS21" s="352"/>
      <c r="AT21" s="313"/>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07"/>
      <c r="BT21" s="2368"/>
      <c r="BU21" s="2368"/>
      <c r="BV21" s="313"/>
      <c r="BW21" s="312"/>
      <c r="BX21" s="312"/>
      <c r="BY21" s="312"/>
    </row>
    <row r="22" spans="1:77" s="314" customFormat="1" ht="16.5" customHeight="1">
      <c r="A22" s="960">
        <f>IF(P22+Q22&gt;0,1,"")</f>
        <v>1</v>
      </c>
      <c r="B22" s="888">
        <f>INDEX(HESAPLAR!$C$3:$C$1965,S22)</f>
        <v>150</v>
      </c>
      <c r="C22" s="915" t="str">
        <f>IF(V22&gt;0,INDEX('KURUMLAR VE GÖREVLİLER'!$H$7:$H$75,$AA$4),0)</f>
        <v>12</v>
      </c>
      <c r="D22" s="919" t="str">
        <f>IF(V22&gt;0,INDEX('KURUMLAR VE GÖREVLİLER'!$I$7:$I$75,$AA$4),0)</f>
        <v>1</v>
      </c>
      <c r="E22" s="919" t="str">
        <f>IF(V22&gt;0,INDEX('KURUMLAR VE GÖREVLİLER'!$J$7:$J$75,$AA$4),0)</f>
        <v>0</v>
      </c>
      <c r="F22" s="917" t="str">
        <f>IF(V22&gt;0,INDEX('KURUMLAR VE GÖREVLİLER'!$K$7:$K$75,$AA$4),0)</f>
        <v>62</v>
      </c>
      <c r="G22" s="921" t="str">
        <f>IF(V22&gt;0,INDEX('KURUMLAR VE GÖREVLİLER'!$L$7:$L$75,$AA$4),0)</f>
        <v>1</v>
      </c>
      <c r="H22" s="919" t="str">
        <f>IF(V22&gt;0,INDEX('KURUMLAR VE GÖREVLİLER'!$M$7:$M$75,$AA$4),0)</f>
        <v>1</v>
      </c>
      <c r="I22" s="919" t="str">
        <f>IF(V22&gt;0,INDEX('KURUMLAR VE GÖREVLİLER'!$N$7:$N$75,$AA$4),0)</f>
        <v>2</v>
      </c>
      <c r="J22" s="921" t="str">
        <f>IF(V22&gt;0,INDEX('KURUMLAR VE GÖREVLİLER'!$O$7:$O$75,$AA$4),0)</f>
        <v>00</v>
      </c>
      <c r="K22" s="889" t="str">
        <f>IF(V22&gt;0,INDEX('KURUMLAR VE GÖREVLİLER'!$P$7:$P$75,$AA$4),0)</f>
        <v>1</v>
      </c>
      <c r="L22" s="925" t="str">
        <f>INDEX(HESAPLAR!$D$3:$D$1965,S22)</f>
        <v>06</v>
      </c>
      <c r="M22" s="931" t="str">
        <f>INDEX(HESAPLAR!$E$3:$E$1965,S22)</f>
        <v>06</v>
      </c>
      <c r="N22" s="931">
        <f>INDEX(HESAPLAR!$F$3:$F$1965,S22)</f>
        <v>0</v>
      </c>
      <c r="O22" s="928">
        <f>INDEX(HESAPLAR!$G$3:$G$1965,S22)</f>
        <v>0</v>
      </c>
      <c r="P22" s="885">
        <v>10</v>
      </c>
      <c r="Q22" s="886"/>
      <c r="R22" s="887" t="str">
        <f>INDEX(HESAPLAR!B3:B1965,S22)</f>
        <v>Ayakkabılar</v>
      </c>
      <c r="S22" s="333">
        <v>217</v>
      </c>
      <c r="T22" s="305">
        <f t="shared" si="0"/>
        <v>0</v>
      </c>
      <c r="U22" s="306"/>
      <c r="V22" s="328" t="str">
        <f>INDEX(HESAPLAR!$I$3:$I$1965,S22)</f>
        <v>1</v>
      </c>
      <c r="W22" s="306"/>
      <c r="X22" s="306"/>
      <c r="Y22" s="306"/>
      <c r="Z22" s="306"/>
      <c r="AA22" s="306"/>
      <c r="AB22" s="306"/>
      <c r="AC22" s="306"/>
      <c r="AD22" s="306"/>
      <c r="AE22" s="306"/>
      <c r="AF22" s="306"/>
      <c r="AG22" s="306"/>
      <c r="AH22" s="306"/>
      <c r="AI22" s="306"/>
      <c r="AJ22" s="306"/>
      <c r="AK22" s="306"/>
      <c r="AL22" s="306"/>
      <c r="AM22" s="307"/>
      <c r="AN22" s="334">
        <v>800</v>
      </c>
      <c r="AO22" s="308"/>
      <c r="AP22" s="2327"/>
      <c r="AQ22" s="309"/>
      <c r="AR22" s="335"/>
      <c r="AS22" s="352"/>
      <c r="AT22" s="313"/>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07"/>
      <c r="BT22" s="2368"/>
      <c r="BU22" s="2368"/>
      <c r="BV22" s="313"/>
      <c r="BW22" s="312"/>
      <c r="BX22" s="312"/>
      <c r="BY22" s="312"/>
    </row>
    <row r="23" spans="1:77" s="314" customFormat="1" ht="16.5" customHeight="1">
      <c r="A23" s="960" t="str">
        <f t="shared" ref="A23:A57" si="1">IF(P23+Q23&gt;0,1,"")</f>
        <v/>
      </c>
      <c r="B23" s="888">
        <f>INDEX(HESAPLAR!$C$3:$C$1965,S23)</f>
        <v>150</v>
      </c>
      <c r="C23" s="915" t="str">
        <f>IF(V23&gt;0,INDEX('KURUMLAR VE GÖREVLİLER'!$H$7:$H$75,$AA$4),0)</f>
        <v>12</v>
      </c>
      <c r="D23" s="919" t="str">
        <f>IF(V23&gt;0,INDEX('KURUMLAR VE GÖREVLİLER'!$I$7:$I$75,$AA$4),0)</f>
        <v>1</v>
      </c>
      <c r="E23" s="919" t="str">
        <f>IF(V23&gt;0,INDEX('KURUMLAR VE GÖREVLİLER'!$J$7:$J$75,$AA$4),0)</f>
        <v>0</v>
      </c>
      <c r="F23" s="917" t="str">
        <f>IF(V23&gt;0,INDEX('KURUMLAR VE GÖREVLİLER'!$K$7:$K$75,$AA$4),0)</f>
        <v>62</v>
      </c>
      <c r="G23" s="921" t="str">
        <f>IF(V23&gt;0,INDEX('KURUMLAR VE GÖREVLİLER'!$L$7:$L$75,$AA$4),0)</f>
        <v>1</v>
      </c>
      <c r="H23" s="919" t="str">
        <f>IF(V23&gt;0,INDEX('KURUMLAR VE GÖREVLİLER'!$M$7:$M$75,$AA$4),0)</f>
        <v>1</v>
      </c>
      <c r="I23" s="919" t="str">
        <f>IF(V23&gt;0,INDEX('KURUMLAR VE GÖREVLİLER'!$N$7:$N$75,$AA$4),0)</f>
        <v>2</v>
      </c>
      <c r="J23" s="921" t="str">
        <f>IF(V23&gt;0,INDEX('KURUMLAR VE GÖREVLİLER'!$O$7:$O$75,$AA$4),0)</f>
        <v>00</v>
      </c>
      <c r="K23" s="889" t="str">
        <f>IF(V23&gt;0,INDEX('KURUMLAR VE GÖREVLİLER'!$P$7:$P$75,$AA$4),0)</f>
        <v>1</v>
      </c>
      <c r="L23" s="925" t="str">
        <f>INDEX(HESAPLAR!$D$3:$D$1965,S23)</f>
        <v>06</v>
      </c>
      <c r="M23" s="931" t="str">
        <f>INDEX(HESAPLAR!$E$3:$E$1965,S23)</f>
        <v>07</v>
      </c>
      <c r="N23" s="931">
        <f>INDEX(HESAPLAR!$F$3:$F$1965,S23)</f>
        <v>0</v>
      </c>
      <c r="O23" s="928">
        <f>INDEX(HESAPLAR!$G$3:$G$1965,S23)</f>
        <v>0</v>
      </c>
      <c r="P23" s="885"/>
      <c r="Q23" s="886"/>
      <c r="R23" s="887" t="str">
        <f>INDEX(HESAPLAR!B3:B1965,S23)</f>
        <v>Yatak Takımları ve Örtüler</v>
      </c>
      <c r="S23" s="333">
        <v>218</v>
      </c>
      <c r="T23" s="305">
        <f t="shared" si="0"/>
        <v>0</v>
      </c>
      <c r="U23" s="306"/>
      <c r="V23" s="328" t="str">
        <f>INDEX(HESAPLAR!$I$3:$I$1965,S23)</f>
        <v>1</v>
      </c>
      <c r="W23" s="306"/>
      <c r="X23" s="306"/>
      <c r="Y23" s="306"/>
      <c r="Z23" s="306"/>
      <c r="AA23" s="306"/>
      <c r="AB23" s="306"/>
      <c r="AC23" s="306"/>
      <c r="AD23" s="306"/>
      <c r="AE23" s="306"/>
      <c r="AF23" s="306"/>
      <c r="AG23" s="306"/>
      <c r="AH23" s="306"/>
      <c r="AI23" s="306"/>
      <c r="AJ23" s="306"/>
      <c r="AK23" s="306"/>
      <c r="AL23" s="306"/>
      <c r="AM23" s="307"/>
      <c r="AN23" s="334">
        <v>831</v>
      </c>
      <c r="AO23" s="308"/>
      <c r="AP23" s="2327"/>
      <c r="AQ23" s="309"/>
      <c r="AR23" s="335"/>
      <c r="AS23" s="352"/>
      <c r="AT23" s="313"/>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307"/>
      <c r="BT23" s="2328"/>
      <c r="BU23" s="2328"/>
      <c r="BV23" s="313"/>
      <c r="BW23" s="312"/>
      <c r="BX23" s="312"/>
      <c r="BY23" s="312"/>
    </row>
    <row r="24" spans="1:77" s="314" customFormat="1" ht="16.5" customHeight="1">
      <c r="A24" s="960" t="str">
        <f t="shared" si="1"/>
        <v/>
      </c>
      <c r="B24" s="888">
        <f>INDEX(HESAPLAR!$C$3:$C$1965,S24)</f>
        <v>0</v>
      </c>
      <c r="C24" s="915">
        <f>IF(V24&gt;0,INDEX('KURUMLAR VE GÖREVLİLER'!$H$7:$H$75,$AA$4),0)</f>
        <v>0</v>
      </c>
      <c r="D24" s="919">
        <f>IF(V24&gt;0,INDEX('KURUMLAR VE GÖREVLİLER'!$I$7:$I$75,$AA$4),0)</f>
        <v>0</v>
      </c>
      <c r="E24" s="919">
        <f>IF(V24&gt;0,INDEX('KURUMLAR VE GÖREVLİLER'!$J$7:$J$75,$AA$4),0)</f>
        <v>0</v>
      </c>
      <c r="F24" s="917">
        <f>IF(V24&gt;0,INDEX('KURUMLAR VE GÖREVLİLER'!$K$7:$K$75,$AA$4),0)</f>
        <v>0</v>
      </c>
      <c r="G24" s="921">
        <f>IF(V24&gt;0,INDEX('KURUMLAR VE GÖREVLİLER'!$L$7:$L$75,$AA$4),0)</f>
        <v>0</v>
      </c>
      <c r="H24" s="919">
        <f>IF(V24&gt;0,INDEX('KURUMLAR VE GÖREVLİLER'!$M$7:$M$75,$AA$4),0)</f>
        <v>0</v>
      </c>
      <c r="I24" s="919">
        <f>IF(V24&gt;0,INDEX('KURUMLAR VE GÖREVLİLER'!$N$7:$N$75,$AA$4),0)</f>
        <v>0</v>
      </c>
      <c r="J24" s="921">
        <f>IF(V24&gt;0,INDEX('KURUMLAR VE GÖREVLİLER'!$O$7:$O$75,$AA$4),0)</f>
        <v>0</v>
      </c>
      <c r="K24" s="889">
        <f>IF(V24&gt;0,INDEX('KURUMLAR VE GÖREVLİLER'!$P$7:$P$75,$AA$4),0)</f>
        <v>0</v>
      </c>
      <c r="L24" s="925">
        <f>INDEX(HESAPLAR!$D$3:$D$1965,S24)</f>
        <v>0</v>
      </c>
      <c r="M24" s="931">
        <f>INDEX(HESAPLAR!$E$3:$E$1965,S24)</f>
        <v>0</v>
      </c>
      <c r="N24" s="931">
        <f>INDEX(HESAPLAR!$F$3:$F$1965,S24)</f>
        <v>0</v>
      </c>
      <c r="O24" s="928">
        <f>INDEX(HESAPLAR!$G$3:$G$1965,S24)</f>
        <v>0</v>
      </c>
      <c r="P24" s="885"/>
      <c r="Q24" s="886"/>
      <c r="R24" s="887">
        <f>INDEX(HESAPLAR!B3:B1965,S24)</f>
        <v>0</v>
      </c>
      <c r="S24" s="333">
        <v>1</v>
      </c>
      <c r="T24" s="305">
        <f t="shared" si="0"/>
        <v>0</v>
      </c>
      <c r="U24" s="306"/>
      <c r="V24" s="328">
        <f>INDEX(HESAPLAR!$I$3:$I$1965,S24)</f>
        <v>0</v>
      </c>
      <c r="W24" s="306"/>
      <c r="X24" s="306"/>
      <c r="Y24" s="306"/>
      <c r="Z24" s="306"/>
      <c r="AA24" s="306"/>
      <c r="AB24" s="306"/>
      <c r="AC24" s="306"/>
      <c r="AD24" s="306"/>
      <c r="AE24" s="306"/>
      <c r="AF24" s="306"/>
      <c r="AG24" s="306"/>
      <c r="AH24" s="306"/>
      <c r="AI24" s="306"/>
      <c r="AJ24" s="306"/>
      <c r="AK24" s="306"/>
      <c r="AL24" s="306"/>
      <c r="AM24" s="307"/>
      <c r="AN24" s="334">
        <v>800</v>
      </c>
      <c r="AO24" s="308"/>
      <c r="AP24" s="2327"/>
      <c r="AQ24" s="309"/>
      <c r="AR24" s="335"/>
      <c r="AS24" s="352"/>
      <c r="AT24" s="313"/>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c r="BQ24" s="312"/>
      <c r="BR24" s="312"/>
      <c r="BS24" s="307"/>
      <c r="BT24" s="2328"/>
      <c r="BU24" s="2328"/>
      <c r="BV24" s="313"/>
      <c r="BW24" s="312"/>
      <c r="BX24" s="312"/>
      <c r="BY24" s="312"/>
    </row>
    <row r="25" spans="1:77" s="314" customFormat="1" ht="16.5" customHeight="1">
      <c r="A25" s="960" t="str">
        <f t="shared" si="1"/>
        <v/>
      </c>
      <c r="B25" s="890">
        <f>INDEX(HESAPLAR!$C$3:$C$4965,S25)</f>
        <v>0</v>
      </c>
      <c r="C25" s="916">
        <f>IF(V25&gt;0,INDEX('KURUMLAR VE GÖREVLİLER'!$H$7:$H$75,$AA$4),0)</f>
        <v>0</v>
      </c>
      <c r="D25" s="920">
        <f>IF(V25&gt;0,INDEX('KURUMLAR VE GÖREVLİLER'!$I$7:$I$75,$AA$4),0)</f>
        <v>0</v>
      </c>
      <c r="E25" s="920">
        <f>IF(V25&gt;0,INDEX('KURUMLAR VE GÖREVLİLER'!$J$7:$J$75,$AA$4),0)</f>
        <v>0</v>
      </c>
      <c r="F25" s="918">
        <f>IF(V25&gt;0,INDEX('KURUMLAR VE GÖREVLİLER'!$K$7:$K$75,$AA$4),0)</f>
        <v>0</v>
      </c>
      <c r="G25" s="922">
        <f>IF(V25&gt;0,INDEX('KURUMLAR VE GÖREVLİLER'!$L$7:$L$75,$AA$4),0)</f>
        <v>0</v>
      </c>
      <c r="H25" s="920">
        <f>IF(V25&gt;0,INDEX('KURUMLAR VE GÖREVLİLER'!$M$7:$M$75,$AA$4),0)</f>
        <v>0</v>
      </c>
      <c r="I25" s="920">
        <f>IF(V25&gt;0,INDEX('KURUMLAR VE GÖREVLİLER'!$N$7:$N$75,$AA$4),0)</f>
        <v>0</v>
      </c>
      <c r="J25" s="922">
        <f>IF(V25&gt;0,INDEX('KURUMLAR VE GÖREVLİLER'!$O$7:$O$75,$AA$4),0)</f>
        <v>0</v>
      </c>
      <c r="K25" s="896">
        <f>IF(V25&gt;0,INDEX('KURUMLAR VE GÖREVLİLER'!$P$7:$P$75,$AA$4),0)</f>
        <v>0</v>
      </c>
      <c r="L25" s="926">
        <f>INDEX(HESAPLAR!$D$3:$D$4965,S25)</f>
        <v>0</v>
      </c>
      <c r="M25" s="932">
        <f>INDEX(HESAPLAR!$E$3:$E$4965,S25)</f>
        <v>0</v>
      </c>
      <c r="N25" s="932">
        <f>INDEX(HESAPLAR!$F$3:$F$4965,S25)</f>
        <v>0</v>
      </c>
      <c r="O25" s="929">
        <f>INDEX(HESAPLAR!$G$3:$G$4965,S25)</f>
        <v>0</v>
      </c>
      <c r="P25" s="885"/>
      <c r="Q25" s="900"/>
      <c r="R25" s="887">
        <f>INDEX(HESAPLAR!B3:B4965,S25)</f>
        <v>0</v>
      </c>
      <c r="S25" s="333">
        <v>1</v>
      </c>
      <c r="T25" s="305">
        <f t="shared" si="0"/>
        <v>0</v>
      </c>
      <c r="U25" s="306"/>
      <c r="V25" s="328">
        <f>INDEX(HESAPLAR!$I$3:$I$1965,S25)</f>
        <v>0</v>
      </c>
      <c r="W25" s="306"/>
      <c r="X25" s="306"/>
      <c r="Y25" s="306"/>
      <c r="Z25" s="306"/>
      <c r="AA25" s="306"/>
      <c r="AB25" s="306"/>
      <c r="AC25" s="306"/>
      <c r="AD25" s="306"/>
      <c r="AE25" s="306"/>
      <c r="AF25" s="306"/>
      <c r="AG25" s="306"/>
      <c r="AH25" s="306"/>
      <c r="AI25" s="306"/>
      <c r="AJ25" s="306"/>
      <c r="AK25" s="306"/>
      <c r="AL25" s="306"/>
      <c r="AM25" s="307"/>
      <c r="AN25" s="334">
        <v>700</v>
      </c>
      <c r="AO25" s="308"/>
      <c r="AP25" s="2327"/>
      <c r="AQ25" s="309"/>
      <c r="AR25" s="335"/>
      <c r="AS25" s="352"/>
      <c r="AT25" s="313"/>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07"/>
      <c r="BT25" s="2328"/>
      <c r="BU25" s="2328"/>
      <c r="BV25" s="313"/>
      <c r="BW25" s="312"/>
      <c r="BX25" s="312"/>
      <c r="BY25" s="312"/>
    </row>
    <row r="26" spans="1:77" s="314" customFormat="1" ht="16.5" customHeight="1">
      <c r="A26" s="960" t="str">
        <f t="shared" si="1"/>
        <v/>
      </c>
      <c r="B26" s="890">
        <f>INDEX(HESAPLAR!$C$3:$C$4965,S26)</f>
        <v>0</v>
      </c>
      <c r="C26" s="916">
        <f>IF(V26&gt;0,INDEX('KURUMLAR VE GÖREVLİLER'!$H$7:$H$75,$AA$4),0)</f>
        <v>0</v>
      </c>
      <c r="D26" s="920">
        <f>IF(V26&gt;0,INDEX('KURUMLAR VE GÖREVLİLER'!$I$7:$I$75,$AA$4),0)</f>
        <v>0</v>
      </c>
      <c r="E26" s="920">
        <f>IF(V26&gt;0,INDEX('KURUMLAR VE GÖREVLİLER'!$J$7:$J$75,$AA$4),0)</f>
        <v>0</v>
      </c>
      <c r="F26" s="918">
        <f>IF(V26&gt;0,INDEX('KURUMLAR VE GÖREVLİLER'!$K$7:$K$75,$AA$4),0)</f>
        <v>0</v>
      </c>
      <c r="G26" s="922">
        <f>IF(V26&gt;0,INDEX('KURUMLAR VE GÖREVLİLER'!$L$7:$L$75,$AA$4),0)</f>
        <v>0</v>
      </c>
      <c r="H26" s="920">
        <f>IF(V26&gt;0,INDEX('KURUMLAR VE GÖREVLİLER'!$M$7:$M$75,$AA$4),0)</f>
        <v>0</v>
      </c>
      <c r="I26" s="920">
        <f>IF(V26&gt;0,INDEX('KURUMLAR VE GÖREVLİLER'!$N$7:$N$75,$AA$4),0)</f>
        <v>0</v>
      </c>
      <c r="J26" s="922">
        <f>IF(V26&gt;0,INDEX('KURUMLAR VE GÖREVLİLER'!$O$7:$O$75,$AA$4),0)</f>
        <v>0</v>
      </c>
      <c r="K26" s="896">
        <f>IF(V26&gt;0,INDEX('KURUMLAR VE GÖREVLİLER'!$P$7:$P$75,$AA$4),0)</f>
        <v>0</v>
      </c>
      <c r="L26" s="926">
        <f>INDEX(HESAPLAR!$D$3:$D$4965,S26)</f>
        <v>0</v>
      </c>
      <c r="M26" s="932">
        <f>INDEX(HESAPLAR!$E$3:$E$4965,S26)</f>
        <v>0</v>
      </c>
      <c r="N26" s="932">
        <f>INDEX(HESAPLAR!$F$3:$F$4965,S26)</f>
        <v>0</v>
      </c>
      <c r="O26" s="929">
        <f>INDEX(HESAPLAR!$G$3:$G$4965,S26)</f>
        <v>0</v>
      </c>
      <c r="P26" s="885"/>
      <c r="Q26" s="900"/>
      <c r="R26" s="887">
        <f>INDEX(HESAPLAR!B3:B4965,S26)</f>
        <v>0</v>
      </c>
      <c r="S26" s="333">
        <v>1</v>
      </c>
      <c r="T26" s="305">
        <f t="shared" si="0"/>
        <v>0</v>
      </c>
      <c r="U26" s="306"/>
      <c r="V26" s="328">
        <f>INDEX(HESAPLAR!$I$3:$I$1965,S26)</f>
        <v>0</v>
      </c>
      <c r="W26" s="306"/>
      <c r="X26" s="306"/>
      <c r="Y26" s="306"/>
      <c r="Z26" s="306"/>
      <c r="AA26" s="306"/>
      <c r="AB26" s="306"/>
      <c r="AC26" s="306"/>
      <c r="AD26" s="306"/>
      <c r="AE26" s="306"/>
      <c r="AF26" s="306"/>
      <c r="AG26" s="306"/>
      <c r="AH26" s="306"/>
      <c r="AI26" s="306"/>
      <c r="AJ26" s="306"/>
      <c r="AK26" s="306"/>
      <c r="AL26" s="306"/>
      <c r="AM26" s="307"/>
      <c r="AN26" s="334">
        <v>800</v>
      </c>
      <c r="AO26" s="308"/>
      <c r="AP26" s="2327"/>
      <c r="AQ26" s="309"/>
      <c r="AR26" s="335"/>
      <c r="AS26" s="352"/>
      <c r="AT26" s="313"/>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07"/>
      <c r="BT26" s="2328"/>
      <c r="BU26" s="2328"/>
      <c r="BV26" s="313"/>
      <c r="BW26" s="312"/>
      <c r="BX26" s="312"/>
      <c r="BY26" s="312"/>
    </row>
    <row r="27" spans="1:77" s="314" customFormat="1" ht="16.5" customHeight="1">
      <c r="A27" s="960" t="str">
        <f t="shared" si="1"/>
        <v/>
      </c>
      <c r="B27" s="890">
        <f>INDEX(HESAPLAR!$C$3:$C$4965,S27)</f>
        <v>0</v>
      </c>
      <c r="C27" s="891">
        <f>IF(V27&gt;0,INDEX('KURUMLAR VE GÖREVLİLER'!$H$7:$H$75,$AA$4),0)</f>
        <v>0</v>
      </c>
      <c r="D27" s="892">
        <f>IF(V27&gt;0,INDEX('KURUMLAR VE GÖREVLİLER'!$I$7:$I$75,$AA$4),0)</f>
        <v>0</v>
      </c>
      <c r="E27" s="892">
        <f>IF(V27&gt;0,INDEX('KURUMLAR VE GÖREVLİLER'!$J$7:$J$75,$AA$4),0)</f>
        <v>0</v>
      </c>
      <c r="F27" s="893">
        <f>IF(V27&gt;0,INDEX('KURUMLAR VE GÖREVLİLER'!$K$7:$K$75,$AA$4),0)</f>
        <v>0</v>
      </c>
      <c r="G27" s="894">
        <f>IF(V27&gt;0,INDEX('KURUMLAR VE GÖREVLİLER'!$L$7:$L$75,$AA$4),0)</f>
        <v>0</v>
      </c>
      <c r="H27" s="892">
        <f>IF(V27&gt;0,INDEX('KURUMLAR VE GÖREVLİLER'!$M$7:$M$75,$AA$4),0)</f>
        <v>0</v>
      </c>
      <c r="I27" s="892">
        <f>IF(V27&gt;0,INDEX('KURUMLAR VE GÖREVLİLER'!$N$7:$N$75,$AA$4),0)</f>
        <v>0</v>
      </c>
      <c r="J27" s="895">
        <f>IF(V27&gt;0,INDEX('KURUMLAR VE GÖREVLİLER'!$O$7:$O$75,$AA$4),0)</f>
        <v>0</v>
      </c>
      <c r="K27" s="896">
        <f>IF(V27&gt;0,INDEX('KURUMLAR VE GÖREVLİLER'!$P$7:$P$75,$AA$4),0)</f>
        <v>0</v>
      </c>
      <c r="L27" s="897">
        <f>INDEX(HESAPLAR!$D$3:$D$4965,S27)</f>
        <v>0</v>
      </c>
      <c r="M27" s="898">
        <f>INDEX(HESAPLAR!$E$3:$E$4965,S27)</f>
        <v>0</v>
      </c>
      <c r="N27" s="898">
        <f>INDEX(HESAPLAR!$F$3:$F$4965,S27)</f>
        <v>0</v>
      </c>
      <c r="O27" s="899">
        <f>INDEX(HESAPLAR!$G$3:$G$4965,S27)</f>
        <v>0</v>
      </c>
      <c r="P27" s="885"/>
      <c r="Q27" s="900"/>
      <c r="R27" s="887">
        <f>INDEX(HESAPLAR!B3:B4965,S27)</f>
        <v>0</v>
      </c>
      <c r="S27" s="333">
        <v>1</v>
      </c>
      <c r="T27" s="305">
        <f t="shared" si="0"/>
        <v>0</v>
      </c>
      <c r="U27" s="306"/>
      <c r="V27" s="328">
        <f>INDEX(HESAPLAR!$I$3:$I$1965,S27)</f>
        <v>0</v>
      </c>
      <c r="W27" s="306"/>
      <c r="X27" s="306"/>
      <c r="Y27" s="306"/>
      <c r="Z27" s="306"/>
      <c r="AA27" s="306"/>
      <c r="AB27" s="306"/>
      <c r="AC27" s="306"/>
      <c r="AD27" s="306"/>
      <c r="AE27" s="306"/>
      <c r="AF27" s="306"/>
      <c r="AG27" s="306"/>
      <c r="AH27" s="306"/>
      <c r="AI27" s="306"/>
      <c r="AJ27" s="306"/>
      <c r="AK27" s="306"/>
      <c r="AL27" s="306"/>
      <c r="AM27" s="307"/>
      <c r="AN27" s="334">
        <v>800</v>
      </c>
      <c r="AO27" s="308"/>
      <c r="AP27" s="2327"/>
      <c r="AQ27" s="309"/>
      <c r="AR27" s="335"/>
      <c r="AS27" s="352"/>
      <c r="AT27" s="313"/>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07"/>
      <c r="BT27" s="2328"/>
      <c r="BU27" s="2328"/>
      <c r="BV27" s="313"/>
      <c r="BW27" s="312"/>
      <c r="BX27" s="312"/>
      <c r="BY27" s="312"/>
    </row>
    <row r="28" spans="1:77" s="269" customFormat="1" ht="16.5" customHeight="1">
      <c r="A28" s="960">
        <f t="shared" si="1"/>
        <v>1</v>
      </c>
      <c r="B28" s="890">
        <f>INDEX(HESAPLAR!$C$3:$C$4965,S28)</f>
        <v>600</v>
      </c>
      <c r="C28" s="891">
        <f>IF(V28&gt;0,INDEX('KURUMLAR VE GÖREVLİLER'!$H$7:$H$75,$AA$4),0)</f>
        <v>0</v>
      </c>
      <c r="D28" s="892">
        <f>IF(V28&gt;0,INDEX('KURUMLAR VE GÖREVLİLER'!$I$7:$I$75,$AA$4),0)</f>
        <v>0</v>
      </c>
      <c r="E28" s="892">
        <f>IF(V28&gt;0,INDEX('KURUMLAR VE GÖREVLİLER'!$J$7:$J$75,$AA$4),0)</f>
        <v>0</v>
      </c>
      <c r="F28" s="893">
        <f>IF(V28&gt;0,INDEX('KURUMLAR VE GÖREVLİLER'!$K$7:$K$75,$AA$4),0)</f>
        <v>0</v>
      </c>
      <c r="G28" s="894">
        <f>IF(V28&gt;0,INDEX('KURUMLAR VE GÖREVLİLER'!$L$7:$L$75,$AA$4),0)</f>
        <v>0</v>
      </c>
      <c r="H28" s="892">
        <f>IF(V28&gt;0,INDEX('KURUMLAR VE GÖREVLİLER'!$M$7:$M$75,$AA$4),0)</f>
        <v>0</v>
      </c>
      <c r="I28" s="892">
        <f>IF(V28&gt;0,INDEX('KURUMLAR VE GÖREVLİLER'!$N$7:$N$75,$AA$4),0)</f>
        <v>0</v>
      </c>
      <c r="J28" s="895">
        <f>IF(V28&gt;0,INDEX('KURUMLAR VE GÖREVLİLER'!$O$7:$O$75,$AA$4),0)</f>
        <v>0</v>
      </c>
      <c r="K28" s="896">
        <f>IF(V28&gt;0,INDEX('KURUMLAR VE GÖREVLİLER'!$P$7:$P$75,$AA$4),0)</f>
        <v>0</v>
      </c>
      <c r="L28" s="897" t="str">
        <f>INDEX(HESAPLAR!$D$3:$D$4965,S28)</f>
        <v>01</v>
      </c>
      <c r="M28" s="898" t="str">
        <f>INDEX(HESAPLAR!$E$3:$E$4965,S28)</f>
        <v>05</v>
      </c>
      <c r="N28" s="898" t="str">
        <f>INDEX(HESAPLAR!$F$3:$F$4965,S28)</f>
        <v>1</v>
      </c>
      <c r="O28" s="899" t="str">
        <f>INDEX(HESAPLAR!$G$3:$G$4965,S28)</f>
        <v>01</v>
      </c>
      <c r="P28" s="900"/>
      <c r="Q28" s="886">
        <f>ROUND(SUM('Piyasa Fiyat Ar.Tut.'!V114/1000*'VERİ GİRİŞİ'!K33),2)</f>
        <v>37.5</v>
      </c>
      <c r="R28" s="887" t="str">
        <f>INDEX(HESAPLAR!B3:B4965,S28)</f>
        <v>Damga Vergisi*</v>
      </c>
      <c r="S28" s="333">
        <v>31</v>
      </c>
      <c r="T28" s="305">
        <f t="shared" si="0"/>
        <v>0</v>
      </c>
      <c r="U28" s="263"/>
      <c r="V28" s="328">
        <f>INDEX(HESAPLAR!$I$3:$I$1965,S28)</f>
        <v>0</v>
      </c>
      <c r="W28" s="263"/>
      <c r="X28" s="263"/>
      <c r="Y28" s="263"/>
      <c r="Z28" s="263"/>
      <c r="AA28" s="263"/>
      <c r="AB28" s="263"/>
      <c r="AC28" s="263"/>
      <c r="AD28" s="263"/>
      <c r="AE28" s="263"/>
      <c r="AF28" s="263"/>
      <c r="AG28" s="263"/>
      <c r="AH28" s="263"/>
      <c r="AI28" s="263"/>
      <c r="AJ28" s="263"/>
      <c r="AK28" s="263"/>
      <c r="AL28" s="263"/>
      <c r="AM28" s="265"/>
      <c r="AN28" s="334">
        <v>800</v>
      </c>
      <c r="AO28" s="298"/>
      <c r="AP28" s="2327"/>
      <c r="AQ28" s="272"/>
      <c r="AR28" s="367"/>
      <c r="AS28" s="352"/>
      <c r="AT28" s="266"/>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4"/>
      <c r="BR28" s="264"/>
      <c r="BS28" s="265"/>
      <c r="BT28" s="2324"/>
      <c r="BU28" s="2324"/>
      <c r="BV28" s="266"/>
      <c r="BW28" s="264"/>
      <c r="BX28" s="264"/>
      <c r="BY28" s="264"/>
    </row>
    <row r="29" spans="1:77" s="269" customFormat="1" ht="16.5" customHeight="1">
      <c r="A29" s="960" t="str">
        <f t="shared" si="1"/>
        <v/>
      </c>
      <c r="B29" s="890">
        <f>INDEX(HESAPLAR!$C$3:$C$4965,S29)</f>
        <v>600</v>
      </c>
      <c r="C29" s="891">
        <f>IF(V29&gt;0,INDEX('KURUMLAR VE GÖREVLİLER'!$H$7:$H$75,$AA$4),0)</f>
        <v>0</v>
      </c>
      <c r="D29" s="892">
        <f>IF(V29&gt;0,INDEX('KURUMLAR VE GÖREVLİLER'!$I$7:$I$75,$AA$4),0)</f>
        <v>0</v>
      </c>
      <c r="E29" s="892">
        <f>IF(V29&gt;0,INDEX('KURUMLAR VE GÖREVLİLER'!$J$7:$J$75,$AA$4),0)</f>
        <v>0</v>
      </c>
      <c r="F29" s="893">
        <f>IF(V29&gt;0,INDEX('KURUMLAR VE GÖREVLİLER'!$K$7:$K$75,$AA$4),0)</f>
        <v>0</v>
      </c>
      <c r="G29" s="894">
        <f>IF(V29&gt;0,INDEX('KURUMLAR VE GÖREVLİLER'!$L$7:$L$75,$AA$4),0)</f>
        <v>0</v>
      </c>
      <c r="H29" s="892">
        <f>IF(V29&gt;0,INDEX('KURUMLAR VE GÖREVLİLER'!$M$7:$M$75,$AA$4),0)</f>
        <v>0</v>
      </c>
      <c r="I29" s="892">
        <f>IF(V29&gt;0,INDEX('KURUMLAR VE GÖREVLİLER'!$N$7:$N$75,$AA$4),0)</f>
        <v>0</v>
      </c>
      <c r="J29" s="895">
        <f>IF(V29&gt;0,INDEX('KURUMLAR VE GÖREVLİLER'!$O$7:$O$75,$AA$4),0)</f>
        <v>0</v>
      </c>
      <c r="K29" s="896">
        <f>IF(V29&gt;0,INDEX('KURUMLAR VE GÖREVLİLER'!$P$7:$P$75,$AA$4),0)</f>
        <v>0</v>
      </c>
      <c r="L29" s="897" t="str">
        <f>INDEX(HESAPLAR!$D$3:$D$4965,S29)</f>
        <v>01</v>
      </c>
      <c r="M29" s="898" t="str">
        <f>INDEX(HESAPLAR!$E$3:$E$4965,S29)</f>
        <v>04</v>
      </c>
      <c r="N29" s="898" t="str">
        <f>INDEX(HESAPLAR!$F$3:$F$4965,S29)</f>
        <v>1</v>
      </c>
      <c r="O29" s="899" t="str">
        <f>INDEX(HESAPLAR!$G$3:$G$4965,S29)</f>
        <v>03</v>
      </c>
      <c r="P29" s="900"/>
      <c r="Q29" s="886">
        <f>_KDV1</f>
        <v>0</v>
      </c>
      <c r="R29" s="887" t="str">
        <f>INDEX(HESAPLAR!B3:B4965,S29)</f>
        <v>KDV Tevkifatı</v>
      </c>
      <c r="S29" s="333">
        <v>36</v>
      </c>
      <c r="T29" s="305">
        <f t="shared" si="0"/>
        <v>0</v>
      </c>
      <c r="U29" s="263"/>
      <c r="V29" s="328">
        <f>INDEX(HESAPLAR!$I$3:$I$1965,S29)</f>
        <v>0</v>
      </c>
      <c r="W29" s="263"/>
      <c r="X29" s="263"/>
      <c r="Y29" s="263"/>
      <c r="Z29" s="263"/>
      <c r="AA29" s="263"/>
      <c r="AB29" s="263"/>
      <c r="AC29" s="263"/>
      <c r="AD29" s="263"/>
      <c r="AE29" s="263"/>
      <c r="AF29" s="263"/>
      <c r="AG29" s="263"/>
      <c r="AH29" s="263"/>
      <c r="AI29" s="263"/>
      <c r="AJ29" s="263"/>
      <c r="AK29" s="263"/>
      <c r="AL29" s="263"/>
      <c r="AM29" s="265"/>
      <c r="AN29" s="334">
        <v>800</v>
      </c>
      <c r="AO29" s="298"/>
      <c r="AP29" s="2327"/>
      <c r="AQ29" s="272"/>
      <c r="AR29" s="367"/>
      <c r="AS29" s="352"/>
      <c r="AT29" s="266"/>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5"/>
      <c r="BT29" s="2324"/>
      <c r="BU29" s="2324"/>
      <c r="BV29" s="266"/>
      <c r="BW29" s="264"/>
      <c r="BX29" s="264"/>
      <c r="BY29" s="264"/>
    </row>
    <row r="30" spans="1:77" s="269" customFormat="1" ht="16.5" customHeight="1">
      <c r="A30" s="960" t="str">
        <f t="shared" si="1"/>
        <v/>
      </c>
      <c r="B30" s="890">
        <f>INDEX(HESAPLAR!$C$3:$C$4965,S30)</f>
        <v>600</v>
      </c>
      <c r="C30" s="891">
        <f>IF(V30&gt;0,INDEX('KURUMLAR VE GÖREVLİLER'!$H$7:$H$75,$AA$4),0)</f>
        <v>0</v>
      </c>
      <c r="D30" s="892">
        <f>IF(V30&gt;0,INDEX('KURUMLAR VE GÖREVLİLER'!$I$7:$I$75,$AA$4),0)</f>
        <v>0</v>
      </c>
      <c r="E30" s="892">
        <f>IF(V30&gt;0,INDEX('KURUMLAR VE GÖREVLİLER'!$J$7:$J$75,$AA$4),0)</f>
        <v>0</v>
      </c>
      <c r="F30" s="893">
        <f>IF(V30&gt;0,INDEX('KURUMLAR VE GÖREVLİLER'!$K$7:$K$75,$AA$4),0)</f>
        <v>0</v>
      </c>
      <c r="G30" s="894">
        <f>IF(V30&gt;0,INDEX('KURUMLAR VE GÖREVLİLER'!$L$7:$L$75,$AA$4),0)</f>
        <v>0</v>
      </c>
      <c r="H30" s="892">
        <f>IF(V30&gt;0,INDEX('KURUMLAR VE GÖREVLİLER'!$M$7:$M$75,$AA$4),0)</f>
        <v>0</v>
      </c>
      <c r="I30" s="892">
        <f>IF(V30&gt;0,INDEX('KURUMLAR VE GÖREVLİLER'!$N$7:$N$75,$AA$4),0)</f>
        <v>0</v>
      </c>
      <c r="J30" s="895">
        <f>IF(V30&gt;0,INDEX('KURUMLAR VE GÖREVLİLER'!$O$7:$O$75,$AA$4),0)</f>
        <v>0</v>
      </c>
      <c r="K30" s="896">
        <f>IF(V30&gt;0,INDEX('KURUMLAR VE GÖREVLİLER'!$P$7:$P$75,$AA$4),0)</f>
        <v>0</v>
      </c>
      <c r="L30" s="897" t="str">
        <f>INDEX(HESAPLAR!$D$3:$D$4965,S30)</f>
        <v>01</v>
      </c>
      <c r="M30" s="898" t="str">
        <f>INDEX(HESAPLAR!$E$3:$E$4965,S30)</f>
        <v>01</v>
      </c>
      <c r="N30" s="898" t="str">
        <f>INDEX(HESAPLAR!$F$3:$F$4965,S30)</f>
        <v>1</v>
      </c>
      <c r="O30" s="899" t="str">
        <f>INDEX(HESAPLAR!$G$3:$G$4965,S30)</f>
        <v>03</v>
      </c>
      <c r="P30" s="900"/>
      <c r="Q30" s="900">
        <f>_KDV2</f>
        <v>0</v>
      </c>
      <c r="R30" s="887" t="str">
        <f>INDEX(HESAPLAR!B3:B4965,S30)</f>
        <v>Gelir Vergisi Tevkifatı</v>
      </c>
      <c r="S30" s="333">
        <v>33</v>
      </c>
      <c r="T30" s="305">
        <f t="shared" si="0"/>
        <v>0</v>
      </c>
      <c r="U30" s="263"/>
      <c r="V30" s="328">
        <f>INDEX(HESAPLAR!$I$3:$I$1965,S30)</f>
        <v>0</v>
      </c>
      <c r="W30" s="263"/>
      <c r="X30" s="263"/>
      <c r="Y30" s="263"/>
      <c r="Z30" s="263"/>
      <c r="AA30" s="263"/>
      <c r="AB30" s="263"/>
      <c r="AC30" s="263"/>
      <c r="AD30" s="263"/>
      <c r="AE30" s="263"/>
      <c r="AF30" s="263"/>
      <c r="AG30" s="263"/>
      <c r="AH30" s="263"/>
      <c r="AI30" s="263"/>
      <c r="AJ30" s="263"/>
      <c r="AK30" s="263"/>
      <c r="AL30" s="263"/>
      <c r="AM30" s="265"/>
      <c r="AN30" s="334">
        <v>800</v>
      </c>
      <c r="AO30" s="298"/>
      <c r="AP30" s="2327"/>
      <c r="AQ30" s="272"/>
      <c r="AR30" s="367"/>
      <c r="AS30" s="352"/>
      <c r="AT30" s="266"/>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5"/>
      <c r="BT30" s="2325"/>
      <c r="BU30" s="2325"/>
      <c r="BV30" s="266"/>
      <c r="BW30" s="264"/>
      <c r="BX30" s="264"/>
      <c r="BY30" s="264"/>
    </row>
    <row r="31" spans="1:77" s="269" customFormat="1" ht="16.5" customHeight="1">
      <c r="A31" s="960" t="str">
        <f t="shared" si="1"/>
        <v/>
      </c>
      <c r="B31" s="890">
        <f>INDEX(HESAPLAR!$C$3:$C$4965,S31)</f>
        <v>333</v>
      </c>
      <c r="C31" s="891">
        <f>IF(V31&gt;0,INDEX('KURUMLAR VE GÖREVLİLER'!$H$7:$H$75,$AA$4),0)</f>
        <v>0</v>
      </c>
      <c r="D31" s="892">
        <f>IF(V31&gt;0,INDEX('KURUMLAR VE GÖREVLİLER'!$I$7:$I$75,$AA$4),0)</f>
        <v>0</v>
      </c>
      <c r="E31" s="892">
        <f>IF(V31&gt;0,INDEX('KURUMLAR VE GÖREVLİLER'!$J$7:$J$75,$AA$4),0)</f>
        <v>0</v>
      </c>
      <c r="F31" s="893">
        <f>IF(V31&gt;0,INDEX('KURUMLAR VE GÖREVLİLER'!$K$7:$K$75,$AA$4),0)</f>
        <v>0</v>
      </c>
      <c r="G31" s="894">
        <f>IF(V31&gt;0,INDEX('KURUMLAR VE GÖREVLİLER'!$L$7:$L$75,$AA$4),0)</f>
        <v>0</v>
      </c>
      <c r="H31" s="892">
        <f>IF(V31&gt;0,INDEX('KURUMLAR VE GÖREVLİLER'!$M$7:$M$75,$AA$4),0)</f>
        <v>0</v>
      </c>
      <c r="I31" s="892">
        <f>IF(V31&gt;0,INDEX('KURUMLAR VE GÖREVLİLER'!$N$7:$N$75,$AA$4),0)</f>
        <v>0</v>
      </c>
      <c r="J31" s="895">
        <f>IF(V31&gt;0,INDEX('KURUMLAR VE GÖREVLİLER'!$O$7:$O$75,$AA$4),0)</f>
        <v>0</v>
      </c>
      <c r="K31" s="896">
        <f>IF(V31&gt;0,INDEX('KURUMLAR VE GÖREVLİLER'!$P$7:$P$75,$AA$4),0)</f>
        <v>0</v>
      </c>
      <c r="L31" s="897" t="str">
        <f>INDEX(HESAPLAR!$D$3:$D$4965,S31)</f>
        <v>90</v>
      </c>
      <c r="M31" s="898" t="str">
        <f>INDEX(HESAPLAR!$E$3:$E$4965,S31)</f>
        <v>99</v>
      </c>
      <c r="N31" s="898" t="str">
        <f>INDEX(HESAPLAR!$F$3:$F$4965,S31)</f>
        <v>0</v>
      </c>
      <c r="O31" s="899" t="str">
        <f>INDEX(HESAPLAR!$G$3:$G$4965,S31)</f>
        <v>00</v>
      </c>
      <c r="P31" s="900"/>
      <c r="Q31" s="900">
        <f>EMANET</f>
        <v>0</v>
      </c>
      <c r="R31" s="887" t="str">
        <f>INDEX(HESAPLAR!B3:B4965,S31)</f>
        <v>Diğer Çeşitli Emanetler</v>
      </c>
      <c r="S31" s="333">
        <v>159</v>
      </c>
      <c r="T31" s="305">
        <f t="shared" si="0"/>
        <v>0</v>
      </c>
      <c r="U31" s="263"/>
      <c r="V31" s="328">
        <f>INDEX(HESAPLAR!$I$3:$I$1965,S31)</f>
        <v>0</v>
      </c>
      <c r="W31" s="263"/>
      <c r="X31" s="263"/>
      <c r="Y31" s="263"/>
      <c r="Z31" s="263"/>
      <c r="AA31" s="263"/>
      <c r="AB31" s="263"/>
      <c r="AC31" s="263"/>
      <c r="AD31" s="263"/>
      <c r="AE31" s="263"/>
      <c r="AF31" s="263"/>
      <c r="AG31" s="263"/>
      <c r="AH31" s="263"/>
      <c r="AI31" s="263"/>
      <c r="AJ31" s="263"/>
      <c r="AK31" s="263"/>
      <c r="AL31" s="263"/>
      <c r="AM31" s="265"/>
      <c r="AN31" s="334">
        <v>800</v>
      </c>
      <c r="AO31" s="298"/>
      <c r="AP31" s="2327"/>
      <c r="AQ31" s="272"/>
      <c r="AR31" s="367"/>
      <c r="AS31" s="352"/>
      <c r="AT31" s="266"/>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5"/>
      <c r="BT31" s="2325"/>
      <c r="BU31" s="2325"/>
      <c r="BV31" s="266"/>
      <c r="BW31" s="264"/>
      <c r="BX31" s="264"/>
      <c r="BY31" s="264"/>
    </row>
    <row r="32" spans="1:77" s="269" customFormat="1" ht="16.5" customHeight="1">
      <c r="A32" s="960">
        <f t="shared" si="1"/>
        <v>1</v>
      </c>
      <c r="B32" s="901">
        <f>INDEX(HESAPLAR!$C$3:$C$4965,S32)</f>
        <v>325</v>
      </c>
      <c r="C32" s="902">
        <f>IF(V32&gt;0,INDEX('KURUMLAR VE GÖREVLİLER'!$H$7:$H$75,$AA$4),0)</f>
        <v>0</v>
      </c>
      <c r="D32" s="903">
        <f>IF(V32&gt;0,INDEX('KURUMLAR VE GÖREVLİLER'!$I$7:$I$75,$AA$4),0)</f>
        <v>0</v>
      </c>
      <c r="E32" s="903">
        <f>IF(V32&gt;0,INDEX('KURUMLAR VE GÖREVLİLER'!$J$7:$J$75,$AA$4),0)</f>
        <v>0</v>
      </c>
      <c r="F32" s="904">
        <f>IF(V32&gt;0,INDEX('KURUMLAR VE GÖREVLİLER'!$K$7:$K$75,$AA$4),0)</f>
        <v>0</v>
      </c>
      <c r="G32" s="905">
        <f>IF(V32&gt;0,INDEX('KURUMLAR VE GÖREVLİLER'!$L$7:$L$75,$AA$4),0)</f>
        <v>0</v>
      </c>
      <c r="H32" s="903">
        <f>IF(V32&gt;0,INDEX('KURUMLAR VE GÖREVLİLER'!$M$7:$M$75,$AA$4),0)</f>
        <v>0</v>
      </c>
      <c r="I32" s="903">
        <f>IF(V32&gt;0,INDEX('KURUMLAR VE GÖREVLİLER'!$N$7:$N$75,$AA$4),0)</f>
        <v>0</v>
      </c>
      <c r="J32" s="906">
        <f>IF(V32&gt;0,INDEX('KURUMLAR VE GÖREVLİLER'!$O$7:$O$75,$AA$4),0)</f>
        <v>0</v>
      </c>
      <c r="K32" s="907">
        <f>IF(V32&gt;0,INDEX('KURUMLAR VE GÖREVLİLER'!$P$7:$P$75,$AA$4),0)</f>
        <v>0</v>
      </c>
      <c r="L32" s="908">
        <f>INDEX(HESAPLAR!$D$3:$D$4965,S32)</f>
        <v>2</v>
      </c>
      <c r="M32" s="909">
        <f>INDEX(HESAPLAR!$E$3:$E$4965,S32)</f>
        <v>18</v>
      </c>
      <c r="N32" s="909">
        <f>INDEX(HESAPLAR!$F$3:$F$4965,S32)</f>
        <v>0</v>
      </c>
      <c r="O32" s="910">
        <f>INDEX(HESAPLAR!$G$3:$G$4965,S32)</f>
        <v>0</v>
      </c>
      <c r="P32" s="911"/>
      <c r="Q32" s="911">
        <f>ROUND(SUM((P20+P21+P22+P23+P24+P25+P26+P27+P28+P29+P30+P31+P32+P33)-(Q22+Q23+Q24+Q25+Q26+Q28+Q29+Q30+Q31+Q33)),2)</f>
        <v>4962</v>
      </c>
      <c r="R32" s="912" t="str">
        <f>INDEX(HESAPLAR!B3:B4965,S32)</f>
        <v>Diğer Ödemeler</v>
      </c>
      <c r="S32" s="333">
        <v>26</v>
      </c>
      <c r="T32" s="305">
        <f t="shared" si="0"/>
        <v>0</v>
      </c>
      <c r="U32" s="263"/>
      <c r="V32" s="328">
        <f>INDEX(HESAPLAR!$I$3:$I$1965,S32)</f>
        <v>0</v>
      </c>
      <c r="W32" s="263"/>
      <c r="X32" s="263"/>
      <c r="Y32" s="263"/>
      <c r="Z32" s="263"/>
      <c r="AA32" s="263"/>
      <c r="AB32" s="263"/>
      <c r="AC32" s="263"/>
      <c r="AD32" s="263"/>
      <c r="AE32" s="263"/>
      <c r="AF32" s="263"/>
      <c r="AG32" s="263"/>
      <c r="AH32" s="263"/>
      <c r="AI32" s="263"/>
      <c r="AJ32" s="263"/>
      <c r="AK32" s="263"/>
      <c r="AL32" s="263"/>
      <c r="AM32" s="265"/>
      <c r="AN32" s="334">
        <v>800</v>
      </c>
      <c r="AO32" s="298"/>
      <c r="AP32" s="2327"/>
      <c r="AQ32" s="272"/>
      <c r="AR32" s="367"/>
      <c r="AS32" s="352"/>
      <c r="AT32" s="266"/>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5"/>
      <c r="BT32" s="2326"/>
      <c r="BU32" s="2326"/>
      <c r="BV32" s="266"/>
      <c r="BW32" s="264"/>
      <c r="BX32" s="264"/>
      <c r="BY32" s="264"/>
    </row>
    <row r="33" spans="1:77" s="269" customFormat="1" ht="16.5" customHeight="1">
      <c r="A33" s="960">
        <v>1</v>
      </c>
      <c r="B33" s="368">
        <f>INDEX(HESAPLAR!$C$3:$C$4965,S33)</f>
        <v>600</v>
      </c>
      <c r="C33" s="369">
        <f>IF(V33&gt;0,INDEX('KURUMLAR VE GÖREVLİLER'!$H$7:$H$75,$AA$4),0)</f>
        <v>0</v>
      </c>
      <c r="D33" s="370">
        <f>IF(V33&gt;0,INDEX('KURUMLAR VE GÖREVLİLER'!$I$7:$I$75,$AA$4),0)</f>
        <v>0</v>
      </c>
      <c r="E33" s="370">
        <f>IF(V33&gt;0,INDEX('KURUMLAR VE GÖREVLİLER'!$J$7:$J$75,$AA$4),0)</f>
        <v>0</v>
      </c>
      <c r="F33" s="371">
        <f>IF(V33&gt;0,INDEX('KURUMLAR VE GÖREVLİLER'!$K$7:$K$75,$AA$4),0)</f>
        <v>0</v>
      </c>
      <c r="G33" s="372">
        <f>IF(V33&gt;0,INDEX('KURUMLAR VE GÖREVLİLER'!$L$7:$L$75,$AA$4),0)</f>
        <v>0</v>
      </c>
      <c r="H33" s="370">
        <f>IF(V33&gt;0,INDEX('KURUMLAR VE GÖREVLİLER'!$M$7:$M$75,$AA$4),0)</f>
        <v>0</v>
      </c>
      <c r="I33" s="370">
        <f>IF(V33&gt;0,INDEX('KURUMLAR VE GÖREVLİLER'!$N$7:$N$75,$AA$4),0)</f>
        <v>0</v>
      </c>
      <c r="J33" s="373">
        <f>IF(V33&gt;0,INDEX('KURUMLAR VE GÖREVLİLER'!$O$7:$O$75,$AA$4),0)</f>
        <v>0</v>
      </c>
      <c r="K33" s="374">
        <f>IF(V33&gt;0,INDEX('KURUMLAR VE GÖREVLİLER'!$P$7:$P$75,$AA$4),0)</f>
        <v>0</v>
      </c>
      <c r="L33" s="375" t="str">
        <f>INDEX(HESAPLAR!$D$3:$D$1965,S33)</f>
        <v>01</v>
      </c>
      <c r="M33" s="376" t="str">
        <f>INDEX(HESAPLAR!$E$3:$E$1965,S33)</f>
        <v>05</v>
      </c>
      <c r="N33" s="376" t="str">
        <f>INDEX(HESAPLAR!$F$3:$F$1965,S33)</f>
        <v>2</v>
      </c>
      <c r="O33" s="377" t="str">
        <f>INDEX(HESAPLAR!$G$3:$G$1965,S33)</f>
        <v>01</v>
      </c>
      <c r="P33" s="737"/>
      <c r="Q33" s="737">
        <f>ROUND(SUM('Piyasa Fiyat Ar.Tut.'!V114/1000*KARAR),2)</f>
        <v>0</v>
      </c>
      <c r="R33" s="972" t="str">
        <f>INDEX(HESAPLAR!B3:B4965,S33)</f>
        <v>İhale Kararı Damga Vergisi</v>
      </c>
      <c r="S33" s="333">
        <v>32</v>
      </c>
      <c r="T33" s="305">
        <f t="shared" si="0"/>
        <v>0</v>
      </c>
      <c r="U33" s="263"/>
      <c r="V33" s="328">
        <f>INDEX(HESAPLAR!$I$3:$I$1965,S33)</f>
        <v>0</v>
      </c>
      <c r="W33" s="263"/>
      <c r="X33" s="263"/>
      <c r="Y33" s="263"/>
      <c r="Z33" s="263"/>
      <c r="AA33" s="263"/>
      <c r="AB33" s="263"/>
      <c r="AC33" s="263"/>
      <c r="AD33" s="263"/>
      <c r="AE33" s="263"/>
      <c r="AF33" s="263"/>
      <c r="AG33" s="263"/>
      <c r="AH33" s="263"/>
      <c r="AI33" s="263"/>
      <c r="AJ33" s="263"/>
      <c r="AK33" s="263"/>
      <c r="AL33" s="263"/>
      <c r="AM33" s="265"/>
      <c r="AN33" s="334">
        <v>800</v>
      </c>
      <c r="AO33" s="298"/>
      <c r="AP33" s="2327"/>
      <c r="AQ33" s="272"/>
      <c r="AR33" s="367"/>
      <c r="AS33" s="352"/>
      <c r="AT33" s="266"/>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S33" s="265"/>
      <c r="BT33" s="2325"/>
      <c r="BU33" s="2325"/>
      <c r="BV33" s="266"/>
      <c r="BW33" s="264"/>
      <c r="BX33" s="264"/>
      <c r="BY33" s="264"/>
    </row>
    <row r="34" spans="1:77" s="269" customFormat="1" ht="0.75" customHeight="1" thickBot="1">
      <c r="A34" s="960" t="str">
        <f t="shared" si="1"/>
        <v/>
      </c>
      <c r="B34" s="933"/>
      <c r="C34" s="934"/>
      <c r="D34" s="935"/>
      <c r="E34" s="935"/>
      <c r="F34" s="936"/>
      <c r="G34" s="934"/>
      <c r="H34" s="935"/>
      <c r="I34" s="935"/>
      <c r="J34" s="936"/>
      <c r="K34" s="937"/>
      <c r="L34" s="938"/>
      <c r="M34" s="939"/>
      <c r="N34" s="939"/>
      <c r="O34" s="940"/>
      <c r="P34" s="962"/>
      <c r="Q34" s="962"/>
      <c r="R34" s="973"/>
      <c r="S34" s="333">
        <v>1</v>
      </c>
      <c r="T34" s="262"/>
      <c r="U34" s="263"/>
      <c r="V34" s="263"/>
      <c r="W34" s="263"/>
      <c r="X34" s="263"/>
      <c r="Y34" s="263"/>
      <c r="Z34" s="263"/>
      <c r="AA34" s="263"/>
      <c r="AB34" s="263"/>
      <c r="AC34" s="263"/>
      <c r="AD34" s="263"/>
      <c r="AE34" s="263"/>
      <c r="AF34" s="263"/>
      <c r="AG34" s="263"/>
      <c r="AH34" s="263"/>
      <c r="AI34" s="263"/>
      <c r="AJ34" s="263"/>
      <c r="AK34" s="263"/>
      <c r="AL34" s="263"/>
      <c r="AM34" s="264"/>
      <c r="AN34" s="378"/>
      <c r="AO34" s="265"/>
      <c r="AP34" s="259"/>
      <c r="AQ34" s="262"/>
      <c r="AR34" s="263"/>
      <c r="AS34" s="379"/>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5"/>
      <c r="BT34" s="2325"/>
      <c r="BU34" s="2325"/>
      <c r="BV34" s="266"/>
      <c r="BW34" s="264"/>
      <c r="BX34" s="264"/>
      <c r="BY34" s="264"/>
    </row>
    <row r="35" spans="1:77" s="396" customFormat="1" ht="0.75" customHeight="1" thickBot="1">
      <c r="A35" s="960" t="str">
        <f t="shared" si="1"/>
        <v/>
      </c>
      <c r="B35" s="941">
        <f>IF(B13&gt;0,INDEX(HESAPLAR!$L$3:$L$1965,S13),0)</f>
        <v>0</v>
      </c>
      <c r="C35" s="942">
        <f>IF(OR(B35=835,B35=810,B35=830,B35=831,B35=833,B35=834),'KURUMLAR VE GÖREVLİLER'!T1,0)</f>
        <v>0</v>
      </c>
      <c r="D35" s="943">
        <f>IF(OR(B35=835,B35=810,B35=830,B35=831,B35=833,B35=834),'KURUMLAR VE GÖREVLİLER'!U1,0)</f>
        <v>0</v>
      </c>
      <c r="E35" s="943">
        <f>IF(OR(B35=835,B35=810,B35=830,B35=831,B35=833,B35=834),'KURUMLAR VE GÖREVLİLER'!V1,0)</f>
        <v>0</v>
      </c>
      <c r="F35" s="944">
        <f>IF(OR(B35=835,B35=810,B35=830,B35=831,B35=833,B35=834),'KURUMLAR VE GÖREVLİLER'!W1,0)</f>
        <v>0</v>
      </c>
      <c r="G35" s="945">
        <f>IF(OR(B35=835,B35=810,B35=830,B35=831,B35=833,B35=834),'KURUMLAR VE GÖREVLİLER'!X1,0)</f>
        <v>0</v>
      </c>
      <c r="H35" s="943">
        <f>IF(OR(B35=835,B35=810,B35=830,B35=831,B35=833,B35=834),'KURUMLAR VE GÖREVLİLER'!Y1,0)</f>
        <v>0</v>
      </c>
      <c r="I35" s="943">
        <f>IF(OR(B35=835,B35=810,B35=830,B35=831,B35=833,B35=834),'KURUMLAR VE GÖREVLİLER'!Z1,0)</f>
        <v>0</v>
      </c>
      <c r="J35" s="944">
        <f>IF(OR(B35=835,B35=810,B35=830,B35=831,B35=833,B35=834),'KURUMLAR VE GÖREVLİLER'!AA1,0)</f>
        <v>0</v>
      </c>
      <c r="K35" s="946">
        <f>IF(OR(B35=835,B35=810,B35=830,B35=831,B35=833,B35=834),'KURUMLAR VE GÖREVLİLER'!AB1,0)</f>
        <v>0</v>
      </c>
      <c r="L35" s="947">
        <f>IF(B35&gt;0,INDEX(HESAPLAR!$M$3:$M$1965,S13),0)</f>
        <v>0</v>
      </c>
      <c r="M35" s="948">
        <f>IF(B35&gt;0,INDEX(HESAPLAR!$N$3:$N$1965,S13),0)</f>
        <v>0</v>
      </c>
      <c r="N35" s="948">
        <f>IF(B35,INDEX(HESAPLAR!$O$3:$O$1965,S13),0)</f>
        <v>0</v>
      </c>
      <c r="O35" s="949">
        <f>IF(B35&gt;0,INDEX(HESAPLAR!$P$3:$P$1965,S13),0)</f>
        <v>0</v>
      </c>
      <c r="P35" s="963">
        <f>IF(OR(B35=835,B35=810,B35=830,B35=831,B35=833,B35=800),P13,0)</f>
        <v>0</v>
      </c>
      <c r="Q35" s="963">
        <f>IF(OR(B35=835,B35=810,B35=830,B35=831,B35=833,B35=800),Q13,0)</f>
        <v>0</v>
      </c>
      <c r="R35" s="971">
        <f>IF(R13&gt;0,INDEX(HESAPLAR!$K$3:$K$1965,S13),0)</f>
        <v>0</v>
      </c>
      <c r="S35" s="385"/>
      <c r="T35" s="386"/>
      <c r="U35" s="387"/>
      <c r="V35" s="388">
        <f>IF(B13&gt;0,AN13,0)</f>
        <v>0</v>
      </c>
      <c r="W35" s="389">
        <f>IF(OR(V35=800,V35=810,V35=830),C13,0)</f>
        <v>0</v>
      </c>
      <c r="X35" s="389">
        <f>IF(OR(V35=800,V35=810,V35=830),D13,0)</f>
        <v>0</v>
      </c>
      <c r="Y35" s="389">
        <f>IF(OR(V35=800,V35=810,V35=830),E13,0)</f>
        <v>0</v>
      </c>
      <c r="Z35" s="389">
        <f>IF(OR(V35=800,V35=810,V35=830),F13,0)</f>
        <v>0</v>
      </c>
      <c r="AA35" s="389">
        <f>IF(OR(V35=800,V35=810,V35=830),G13,0)</f>
        <v>0</v>
      </c>
      <c r="AB35" s="389">
        <f>IF(OR(V35=800,V35=810,V35=830),H13,0)</f>
        <v>0</v>
      </c>
      <c r="AC35" s="389">
        <f>IF(OR(V35=800,V35=810,V35=830),I13,0)</f>
        <v>0</v>
      </c>
      <c r="AD35" s="389">
        <f>IF(OR(V35=800,V35=810,V35=830),J13,0)</f>
        <v>0</v>
      </c>
      <c r="AE35" s="389">
        <f>IF(OR(V35=800,V35=810,V35=830),K13,0)</f>
        <v>0</v>
      </c>
      <c r="AF35" s="389">
        <f>IF(OR(V35=800,V35=810,V35=830),L13,0)</f>
        <v>0</v>
      </c>
      <c r="AG35" s="389">
        <f>IF(OR(V35=800,V35=810,V35=830),M13,0)</f>
        <v>0</v>
      </c>
      <c r="AH35" s="389">
        <f>IF(OR(V35=800,V35=810,V35=830),N13,0)</f>
        <v>0</v>
      </c>
      <c r="AI35" s="389">
        <f>IF(OR(V35=800,V35=810,V35=830),O13,0)</f>
        <v>0</v>
      </c>
      <c r="AJ35" s="389">
        <f>IF(OR(V35=800,V35=810,V35=830),P13,0)</f>
        <v>0</v>
      </c>
      <c r="AK35" s="389">
        <f>IF(OR(V35=800,V35=810,V35=830),Q13,0)</f>
        <v>0</v>
      </c>
      <c r="AL35" s="389">
        <f>IF(OR(V35=800,V35=810,V35=830),R13,0)</f>
        <v>0</v>
      </c>
      <c r="AM35" s="390"/>
      <c r="AN35" s="390"/>
      <c r="AO35" s="391"/>
      <c r="AP35" s="2346" t="str">
        <f>IF(SUM(V35:AK58)=SUM(B35:Q58),"BİLGİ: YANSITMADA DEĞİŞİKLİK YOK","BİLGİ: YANSITMADA DEĞİŞİKLİK VAR VEYA YANSITMA YAPILMAMIŞ")</f>
        <v>BİLGİ: YANSITMADA DEĞİŞİKLİK VAR VEYA YANSITMA YAPILMAMIŞ</v>
      </c>
      <c r="AQ35" s="392"/>
      <c r="AR35" s="393"/>
      <c r="AS35" s="379"/>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394"/>
      <c r="BP35" s="394"/>
      <c r="BQ35" s="394"/>
      <c r="BR35" s="394"/>
      <c r="BS35" s="391"/>
      <c r="BT35" s="2325"/>
      <c r="BU35" s="2325"/>
      <c r="BV35" s="395"/>
      <c r="BW35" s="394"/>
      <c r="BX35" s="394"/>
      <c r="BY35" s="394"/>
    </row>
    <row r="36" spans="1:77" s="396" customFormat="1" ht="0.75" customHeight="1" thickBot="1">
      <c r="A36" s="960" t="str">
        <f t="shared" si="1"/>
        <v/>
      </c>
      <c r="B36" s="941">
        <f>IF(B14&gt;0,INDEX(HESAPLAR!$L$3:$L$1965,S14),0)</f>
        <v>0</v>
      </c>
      <c r="C36" s="942">
        <f>IF(OR(B36=835,B36=810,B36=830,B36=831,B36=833,B36=834),'KURUMLAR VE GÖREVLİLER'!T2,0)</f>
        <v>0</v>
      </c>
      <c r="D36" s="943">
        <f>IF(OR(B36=835,B36=810,B36=830,B36=831,B36=833,B36=834),'KURUMLAR VE GÖREVLİLER'!U2,0)</f>
        <v>0</v>
      </c>
      <c r="E36" s="943">
        <f>IF(OR(B36=835,B36=810,B36=830,B36=831,B36=833,B36=834),'KURUMLAR VE GÖREVLİLER'!V2,0)</f>
        <v>0</v>
      </c>
      <c r="F36" s="944">
        <f>IF(OR(B36=835,B36=810,B36=830,B36=831,B36=833,B36=834),'KURUMLAR VE GÖREVLİLER'!W2,0)</f>
        <v>0</v>
      </c>
      <c r="G36" s="945">
        <f>IF(OR(B36=835,B36=810,B36=830,B36=831,B36=833,B36=834),'KURUMLAR VE GÖREVLİLER'!X2,0)</f>
        <v>0</v>
      </c>
      <c r="H36" s="943">
        <f>IF(OR(B36=835,B36=810,B36=830,B36=831,B36=833,B36=834),'KURUMLAR VE GÖREVLİLER'!Y2,0)</f>
        <v>0</v>
      </c>
      <c r="I36" s="943">
        <f>IF(OR(B36=835,B36=810,B36=830,B36=831,B36=833,B36=834),'KURUMLAR VE GÖREVLİLER'!Z2,0)</f>
        <v>0</v>
      </c>
      <c r="J36" s="944">
        <f>IF(OR(B36=835,B36=810,B36=830,B36=831,B36=833,B36=834),'KURUMLAR VE GÖREVLİLER'!AA2,0)</f>
        <v>0</v>
      </c>
      <c r="K36" s="946">
        <f>IF(OR(B36=835,B36=810,B36=830,B36=831,B36=833,B36=834),'KURUMLAR VE GÖREVLİLER'!AB2,0)</f>
        <v>0</v>
      </c>
      <c r="L36" s="947">
        <f>IF(B36&gt;0,INDEX(HESAPLAR!$M$3:$M$1965,S14),0)</f>
        <v>0</v>
      </c>
      <c r="M36" s="948">
        <f>IF(B36&gt;0,INDEX(HESAPLAR!$N$3:$N$1965,S14),0)</f>
        <v>0</v>
      </c>
      <c r="N36" s="948">
        <f>IF(B36,INDEX(HESAPLAR!$O$3:$O$1965,S14),0)</f>
        <v>0</v>
      </c>
      <c r="O36" s="949">
        <f>IF(B36&gt;0,INDEX(HESAPLAR!$P$3:$P$1965,S14),0)</f>
        <v>0</v>
      </c>
      <c r="P36" s="963">
        <f t="shared" ref="P36:P55" si="2">IF(OR(B36=835,B36=810,B36=830,B36=831,B36=833,B36=800),P14,0)</f>
        <v>0</v>
      </c>
      <c r="Q36" s="963">
        <f t="shared" ref="Q36:Q55" si="3">IF(OR(B36=835,B36=810,B36=830,B36=831,B36=833,B36=800),Q14,0)</f>
        <v>0</v>
      </c>
      <c r="R36" s="971">
        <f>IF(R14&gt;0,INDEX(HESAPLAR!$K$3:$K$1965,S14),0)</f>
        <v>0</v>
      </c>
      <c r="S36" s="385"/>
      <c r="T36" s="386"/>
      <c r="U36" s="387"/>
      <c r="V36" s="388">
        <f t="shared" ref="V36:V55" si="4">IF(B14&gt;0,AN14,0)</f>
        <v>0</v>
      </c>
      <c r="W36" s="389">
        <f t="shared" ref="W36:W55" si="5">IF(OR(V36=800,V36=810,V36=830),C14,0)</f>
        <v>0</v>
      </c>
      <c r="X36" s="389">
        <f t="shared" ref="X36:X55" si="6">IF(OR(V36=800,V36=810,V36=830),D14,0)</f>
        <v>0</v>
      </c>
      <c r="Y36" s="389">
        <f t="shared" ref="Y36:Y55" si="7">IF(OR(V36=800,V36=810,V36=830),E14,0)</f>
        <v>0</v>
      </c>
      <c r="Z36" s="389">
        <f t="shared" ref="Z36:Z55" si="8">IF(OR(V36=800,V36=810,V36=830),F14,0)</f>
        <v>0</v>
      </c>
      <c r="AA36" s="389">
        <f t="shared" ref="AA36:AA55" si="9">IF(OR(V36=800,V36=810,V36=830),G14,0)</f>
        <v>0</v>
      </c>
      <c r="AB36" s="389">
        <f t="shared" ref="AB36:AB55" si="10">IF(OR(V36=800,V36=810,V36=830),H14,0)</f>
        <v>0</v>
      </c>
      <c r="AC36" s="389">
        <f t="shared" ref="AC36:AC55" si="11">IF(OR(V36=800,V36=810,V36=830),I14,0)</f>
        <v>0</v>
      </c>
      <c r="AD36" s="389">
        <f t="shared" ref="AD36:AD55" si="12">IF(OR(V36=800,V36=810,V36=830),J14,0)</f>
        <v>0</v>
      </c>
      <c r="AE36" s="389">
        <f t="shared" ref="AE36:AE55" si="13">IF(OR(V36=800,V36=810,V36=830),K14,0)</f>
        <v>0</v>
      </c>
      <c r="AF36" s="389">
        <f t="shared" ref="AF36:AF55" si="14">IF(OR(V36=800,V36=810,V36=830),L14,0)</f>
        <v>0</v>
      </c>
      <c r="AG36" s="389">
        <f t="shared" ref="AG36:AG55" si="15">IF(OR(V36=800,V36=810,V36=830),M14,0)</f>
        <v>0</v>
      </c>
      <c r="AH36" s="389">
        <f t="shared" ref="AH36:AH55" si="16">IF(OR(V36=800,V36=810,V36=830),N14,0)</f>
        <v>0</v>
      </c>
      <c r="AI36" s="389">
        <f t="shared" ref="AI36:AI55" si="17">IF(OR(V36=800,V36=810,V36=830),O14,0)</f>
        <v>0</v>
      </c>
      <c r="AJ36" s="389">
        <f t="shared" ref="AJ36:AJ55" si="18">IF(OR(V36=800,V36=810,V36=830),P14,0)</f>
        <v>0</v>
      </c>
      <c r="AK36" s="389">
        <f t="shared" ref="AK36:AK55" si="19">IF(OR(V36=800,V36=810,V36=830),Q14,0)</f>
        <v>0</v>
      </c>
      <c r="AL36" s="389">
        <f t="shared" ref="AL36:AL55" si="20">IF(OR(V36=800,V36=810,V36=830),R14,0)</f>
        <v>0</v>
      </c>
      <c r="AM36" s="390"/>
      <c r="AN36" s="390"/>
      <c r="AO36" s="391"/>
      <c r="AP36" s="2346"/>
      <c r="AQ36" s="392"/>
      <c r="AR36" s="393"/>
      <c r="AS36" s="379"/>
      <c r="AT36" s="394"/>
      <c r="AU36" s="394"/>
      <c r="AV36" s="394"/>
      <c r="AW36" s="394"/>
      <c r="AX36" s="394"/>
      <c r="AY36" s="394"/>
      <c r="AZ36" s="394"/>
      <c r="BA36" s="394"/>
      <c r="BB36" s="394"/>
      <c r="BC36" s="394"/>
      <c r="BD36" s="394"/>
      <c r="BE36" s="394"/>
      <c r="BF36" s="394"/>
      <c r="BG36" s="394"/>
      <c r="BH36" s="394"/>
      <c r="BI36" s="394"/>
      <c r="BJ36" s="394"/>
      <c r="BK36" s="394"/>
      <c r="BL36" s="394"/>
      <c r="BM36" s="394"/>
      <c r="BN36" s="394"/>
      <c r="BO36" s="394"/>
      <c r="BP36" s="394"/>
      <c r="BQ36" s="394"/>
      <c r="BR36" s="394"/>
      <c r="BS36" s="391"/>
      <c r="BT36" s="2325"/>
      <c r="BU36" s="2325"/>
      <c r="BV36" s="395"/>
      <c r="BW36" s="394"/>
      <c r="BX36" s="394"/>
      <c r="BY36" s="394"/>
    </row>
    <row r="37" spans="1:77" s="396" customFormat="1" ht="0.75" customHeight="1" thickBot="1">
      <c r="A37" s="960" t="str">
        <f t="shared" si="1"/>
        <v/>
      </c>
      <c r="B37" s="941">
        <f>IF(B15&gt;0,INDEX(HESAPLAR!$L$3:$L$1965,S15),0)</f>
        <v>0</v>
      </c>
      <c r="C37" s="942">
        <f>IF(OR(B37=835,B37=810,B37=830,B37=831,B37=833,B37=834),'KURUMLAR VE GÖREVLİLER'!T3,0)</f>
        <v>0</v>
      </c>
      <c r="D37" s="943">
        <f>IF(OR(B37=835,B37=810,B37=830,B37=831,B37=833,B37=834),'KURUMLAR VE GÖREVLİLER'!U3,0)</f>
        <v>0</v>
      </c>
      <c r="E37" s="943">
        <f>IF(OR(B37=835,B37=810,B37=830,B37=831,B37=833,B37=834),'KURUMLAR VE GÖREVLİLER'!V3,0)</f>
        <v>0</v>
      </c>
      <c r="F37" s="944">
        <f>IF(OR(B37=835,B37=810,B37=830,B37=831,B37=833,B37=834),'KURUMLAR VE GÖREVLİLER'!W3,0)</f>
        <v>0</v>
      </c>
      <c r="G37" s="945">
        <f>IF(OR(B37=835,B37=810,B37=830,B37=831,B37=833,B37=834),'KURUMLAR VE GÖREVLİLER'!X3,0)</f>
        <v>0</v>
      </c>
      <c r="H37" s="943">
        <f>IF(OR(B37=835,B37=810,B37=830,B37=831,B37=833,B37=834),'KURUMLAR VE GÖREVLİLER'!Y3,0)</f>
        <v>0</v>
      </c>
      <c r="I37" s="943">
        <f>IF(OR(B37=835,B37=810,B37=830,B37=831,B37=833,B37=834),'KURUMLAR VE GÖREVLİLER'!Z3,0)</f>
        <v>0</v>
      </c>
      <c r="J37" s="944">
        <f>IF(OR(B37=835,B37=810,B37=830,B37=831,B37=833,B37=834),'KURUMLAR VE GÖREVLİLER'!AA3,0)</f>
        <v>0</v>
      </c>
      <c r="K37" s="946">
        <f>IF(OR(B37=835,B37=810,B37=830,B37=831,B37=833,B37=834),'KURUMLAR VE GÖREVLİLER'!AB3,0)</f>
        <v>0</v>
      </c>
      <c r="L37" s="947">
        <f>IF(B37&gt;0,INDEX(HESAPLAR!$M$3:$M$1965,S15),0)</f>
        <v>0</v>
      </c>
      <c r="M37" s="948">
        <f>IF(B37&gt;0,INDEX(HESAPLAR!$N$3:$N$1965,S15),0)</f>
        <v>0</v>
      </c>
      <c r="N37" s="948">
        <f>IF(B37,INDEX(HESAPLAR!$O$3:$O$1965,S15),0)</f>
        <v>0</v>
      </c>
      <c r="O37" s="949">
        <f>IF(B37&gt;0,INDEX(HESAPLAR!$P$3:$P$1965,S15),0)</f>
        <v>0</v>
      </c>
      <c r="P37" s="963">
        <f t="shared" si="2"/>
        <v>0</v>
      </c>
      <c r="Q37" s="963">
        <f t="shared" si="3"/>
        <v>0</v>
      </c>
      <c r="R37" s="971">
        <f>IF(R15&gt;0,INDEX(HESAPLAR!$K$3:$K$1965,S15),0)</f>
        <v>0</v>
      </c>
      <c r="S37" s="385"/>
      <c r="T37" s="386"/>
      <c r="U37" s="387"/>
      <c r="V37" s="388">
        <f t="shared" si="4"/>
        <v>0</v>
      </c>
      <c r="W37" s="389">
        <f t="shared" si="5"/>
        <v>0</v>
      </c>
      <c r="X37" s="389">
        <f t="shared" si="6"/>
        <v>0</v>
      </c>
      <c r="Y37" s="389">
        <f t="shared" si="7"/>
        <v>0</v>
      </c>
      <c r="Z37" s="389">
        <f t="shared" si="8"/>
        <v>0</v>
      </c>
      <c r="AA37" s="389">
        <f t="shared" si="9"/>
        <v>0</v>
      </c>
      <c r="AB37" s="389">
        <f t="shared" si="10"/>
        <v>0</v>
      </c>
      <c r="AC37" s="389">
        <f t="shared" si="11"/>
        <v>0</v>
      </c>
      <c r="AD37" s="389">
        <f t="shared" si="12"/>
        <v>0</v>
      </c>
      <c r="AE37" s="389">
        <f t="shared" si="13"/>
        <v>0</v>
      </c>
      <c r="AF37" s="389">
        <f t="shared" si="14"/>
        <v>0</v>
      </c>
      <c r="AG37" s="389">
        <f t="shared" si="15"/>
        <v>0</v>
      </c>
      <c r="AH37" s="389">
        <f t="shared" si="16"/>
        <v>0</v>
      </c>
      <c r="AI37" s="389">
        <f t="shared" si="17"/>
        <v>0</v>
      </c>
      <c r="AJ37" s="389">
        <f t="shared" si="18"/>
        <v>0</v>
      </c>
      <c r="AK37" s="389">
        <f t="shared" si="19"/>
        <v>0</v>
      </c>
      <c r="AL37" s="389">
        <f t="shared" si="20"/>
        <v>0</v>
      </c>
      <c r="AM37" s="390"/>
      <c r="AN37" s="390"/>
      <c r="AO37" s="391"/>
      <c r="AP37" s="2346"/>
      <c r="AQ37" s="392"/>
      <c r="AR37" s="393"/>
      <c r="AS37" s="379"/>
      <c r="AT37" s="394"/>
      <c r="AU37" s="394"/>
      <c r="AV37" s="394"/>
      <c r="AW37" s="394"/>
      <c r="AX37" s="394"/>
      <c r="AY37" s="394"/>
      <c r="AZ37" s="394"/>
      <c r="BA37" s="394"/>
      <c r="BB37" s="394"/>
      <c r="BC37" s="394"/>
      <c r="BD37" s="394"/>
      <c r="BE37" s="394"/>
      <c r="BF37" s="394"/>
      <c r="BG37" s="394"/>
      <c r="BH37" s="394"/>
      <c r="BI37" s="394"/>
      <c r="BJ37" s="394"/>
      <c r="BK37" s="394"/>
      <c r="BL37" s="394"/>
      <c r="BM37" s="394"/>
      <c r="BN37" s="394"/>
      <c r="BO37" s="394"/>
      <c r="BP37" s="394"/>
      <c r="BQ37" s="394"/>
      <c r="BR37" s="394"/>
      <c r="BS37" s="391"/>
      <c r="BT37" s="2325"/>
      <c r="BU37" s="2325"/>
      <c r="BV37" s="395"/>
      <c r="BW37" s="394"/>
      <c r="BX37" s="394"/>
      <c r="BY37" s="394"/>
    </row>
    <row r="38" spans="1:77" s="396" customFormat="1" ht="0.75" customHeight="1" thickBot="1">
      <c r="A38" s="960" t="str">
        <f t="shared" si="1"/>
        <v/>
      </c>
      <c r="B38" s="941">
        <f>IF(B16&gt;0,INDEX(HESAPLAR!$L$3:$L$1965,S16),0)</f>
        <v>0</v>
      </c>
      <c r="C38" s="942">
        <f>IF(OR(B38=835,B38=810,B38=830,B38=831,B38=833,B38=834),'KURUMLAR VE GÖREVLİLER'!T4,0)</f>
        <v>0</v>
      </c>
      <c r="D38" s="943">
        <f>IF(OR(B38=835,B38=810,B38=830,B38=831,B38=833,B38=834),'KURUMLAR VE GÖREVLİLER'!U4,0)</f>
        <v>0</v>
      </c>
      <c r="E38" s="943">
        <f>IF(OR(B38=835,B38=810,B38=830,B38=831,B38=833,B38=834),'KURUMLAR VE GÖREVLİLER'!V4,0)</f>
        <v>0</v>
      </c>
      <c r="F38" s="944">
        <f>IF(OR(B38=835,B38=810,B38=830,B38=831,B38=833,B38=834),'KURUMLAR VE GÖREVLİLER'!W4,0)</f>
        <v>0</v>
      </c>
      <c r="G38" s="945">
        <f>IF(OR(B38=835,B38=810,B38=830,B38=831,B38=833,B38=834),'KURUMLAR VE GÖREVLİLER'!X4,0)</f>
        <v>0</v>
      </c>
      <c r="H38" s="943">
        <f>IF(OR(B38=835,B38=810,B38=830,B38=831,B38=833,B38=834),'KURUMLAR VE GÖREVLİLER'!Y4,0)</f>
        <v>0</v>
      </c>
      <c r="I38" s="943">
        <f>IF(OR(B38=835,B38=810,B38=830,B38=831,B38=833,B38=834),'KURUMLAR VE GÖREVLİLER'!Z4,0)</f>
        <v>0</v>
      </c>
      <c r="J38" s="944">
        <f>IF(OR(B38=835,B38=810,B38=830,B38=831,B38=833,B38=834),'KURUMLAR VE GÖREVLİLER'!AA4,0)</f>
        <v>0</v>
      </c>
      <c r="K38" s="946">
        <f>IF(OR(B38=835,B38=810,B38=830,B38=831,B38=833,B38=834),'KURUMLAR VE GÖREVLİLER'!AB4,0)</f>
        <v>0</v>
      </c>
      <c r="L38" s="947">
        <f>IF(B38&gt;0,INDEX(HESAPLAR!$M$3:$M$1965,S16),0)</f>
        <v>0</v>
      </c>
      <c r="M38" s="948">
        <f>IF(B38&gt;0,INDEX(HESAPLAR!$N$3:$N$1965,S16),0)</f>
        <v>0</v>
      </c>
      <c r="N38" s="948">
        <f>IF(B38,INDEX(HESAPLAR!$O$3:$O$1965,S16),0)</f>
        <v>0</v>
      </c>
      <c r="O38" s="949">
        <f>IF(B38&gt;0,INDEX(HESAPLAR!$P$3:$P$1965,S16),0)</f>
        <v>0</v>
      </c>
      <c r="P38" s="963">
        <f t="shared" si="2"/>
        <v>0</v>
      </c>
      <c r="Q38" s="963">
        <f t="shared" si="3"/>
        <v>0</v>
      </c>
      <c r="R38" s="971">
        <f>IF(R16&gt;0,INDEX(HESAPLAR!$K$3:$K$1965,S16),0)</f>
        <v>0</v>
      </c>
      <c r="S38" s="385"/>
      <c r="T38" s="386"/>
      <c r="U38" s="387"/>
      <c r="V38" s="388">
        <f t="shared" si="4"/>
        <v>0</v>
      </c>
      <c r="W38" s="389">
        <f t="shared" si="5"/>
        <v>0</v>
      </c>
      <c r="X38" s="389">
        <f t="shared" si="6"/>
        <v>0</v>
      </c>
      <c r="Y38" s="389">
        <f t="shared" si="7"/>
        <v>0</v>
      </c>
      <c r="Z38" s="389">
        <f t="shared" si="8"/>
        <v>0</v>
      </c>
      <c r="AA38" s="389">
        <f t="shared" si="9"/>
        <v>0</v>
      </c>
      <c r="AB38" s="389">
        <f t="shared" si="10"/>
        <v>0</v>
      </c>
      <c r="AC38" s="389">
        <f t="shared" si="11"/>
        <v>0</v>
      </c>
      <c r="AD38" s="389">
        <f t="shared" si="12"/>
        <v>0</v>
      </c>
      <c r="AE38" s="389">
        <f t="shared" si="13"/>
        <v>0</v>
      </c>
      <c r="AF38" s="389">
        <f t="shared" si="14"/>
        <v>0</v>
      </c>
      <c r="AG38" s="389">
        <f t="shared" si="15"/>
        <v>0</v>
      </c>
      <c r="AH38" s="389">
        <f t="shared" si="16"/>
        <v>0</v>
      </c>
      <c r="AI38" s="389">
        <f t="shared" si="17"/>
        <v>0</v>
      </c>
      <c r="AJ38" s="389">
        <f t="shared" si="18"/>
        <v>0</v>
      </c>
      <c r="AK38" s="389">
        <f t="shared" si="19"/>
        <v>0</v>
      </c>
      <c r="AL38" s="389">
        <f t="shared" si="20"/>
        <v>0</v>
      </c>
      <c r="AM38" s="390"/>
      <c r="AN38" s="390"/>
      <c r="AO38" s="391"/>
      <c r="AP38" s="2346"/>
      <c r="AQ38" s="392"/>
      <c r="AR38" s="393"/>
      <c r="AS38" s="379"/>
      <c r="AT38" s="394"/>
      <c r="AU38" s="394"/>
      <c r="AV38" s="394"/>
      <c r="AW38" s="394"/>
      <c r="AX38" s="394"/>
      <c r="AY38" s="394"/>
      <c r="AZ38" s="394"/>
      <c r="BA38" s="394"/>
      <c r="BB38" s="394"/>
      <c r="BC38" s="394"/>
      <c r="BD38" s="394"/>
      <c r="BE38" s="394"/>
      <c r="BF38" s="394"/>
      <c r="BG38" s="394"/>
      <c r="BH38" s="394"/>
      <c r="BI38" s="394"/>
      <c r="BJ38" s="394"/>
      <c r="BK38" s="394"/>
      <c r="BL38" s="394"/>
      <c r="BM38" s="394"/>
      <c r="BN38" s="394"/>
      <c r="BO38" s="394"/>
      <c r="BP38" s="394"/>
      <c r="BQ38" s="394"/>
      <c r="BR38" s="394"/>
      <c r="BS38" s="391"/>
      <c r="BT38" s="2325"/>
      <c r="BU38" s="2325"/>
      <c r="BV38" s="395"/>
      <c r="BW38" s="394"/>
      <c r="BX38" s="394"/>
      <c r="BY38" s="394"/>
    </row>
    <row r="39" spans="1:77" s="396" customFormat="1" ht="0.75" customHeight="1" thickBot="1">
      <c r="A39" s="960" t="str">
        <f t="shared" si="1"/>
        <v/>
      </c>
      <c r="B39" s="941">
        <f>IF(B17&gt;0,INDEX(HESAPLAR!$L$3:$L$1965,S17),0)</f>
        <v>0</v>
      </c>
      <c r="C39" s="942">
        <f>IF(OR(B39=835,B39=810,B39=830,B39=831,B39=833,B39=834),'KURUMLAR VE GÖREVLİLER'!T5,0)</f>
        <v>0</v>
      </c>
      <c r="D39" s="943">
        <f>IF(OR(B39=835,B39=810,B39=830,B39=831,B39=833,B39=834),'KURUMLAR VE GÖREVLİLER'!U5,0)</f>
        <v>0</v>
      </c>
      <c r="E39" s="943">
        <f>IF(OR(B39=835,B39=810,B39=830,B39=831,B39=833,B39=834),'KURUMLAR VE GÖREVLİLER'!V5,0)</f>
        <v>0</v>
      </c>
      <c r="F39" s="944">
        <f>IF(OR(B39=835,B39=810,B39=830,B39=831,B39=833,B39=834),'KURUMLAR VE GÖREVLİLER'!W5,0)</f>
        <v>0</v>
      </c>
      <c r="G39" s="945">
        <f>IF(OR(B39=835,B39=810,B39=830,B39=831,B39=833,B39=834),'KURUMLAR VE GÖREVLİLER'!X5,0)</f>
        <v>0</v>
      </c>
      <c r="H39" s="943">
        <f>IF(OR(B39=835,B39=810,B39=830,B39=831,B39=833,B39=834),'KURUMLAR VE GÖREVLİLER'!Y5,0)</f>
        <v>0</v>
      </c>
      <c r="I39" s="943">
        <f>IF(OR(B39=835,B39=810,B39=830,B39=831,B39=833,B39=834),'KURUMLAR VE GÖREVLİLER'!Z5,0)</f>
        <v>0</v>
      </c>
      <c r="J39" s="944">
        <f>IF(OR(B39=835,B39=810,B39=830,B39=831,B39=833,B39=834),'KURUMLAR VE GÖREVLİLER'!AA5,0)</f>
        <v>0</v>
      </c>
      <c r="K39" s="946">
        <f>IF(OR(B39=835,B39=810,B39=830,B39=831,B39=833,B39=834),'KURUMLAR VE GÖREVLİLER'!AB5,0)</f>
        <v>0</v>
      </c>
      <c r="L39" s="947">
        <f>IF(B39&gt;0,INDEX(HESAPLAR!$M$3:$M$1965,S17),0)</f>
        <v>0</v>
      </c>
      <c r="M39" s="948">
        <f>IF(B39&gt;0,INDEX(HESAPLAR!$N$3:$N$1965,S17),0)</f>
        <v>0</v>
      </c>
      <c r="N39" s="948">
        <f>IF(B39,INDEX(HESAPLAR!$O$3:$O$1965,S17),0)</f>
        <v>0</v>
      </c>
      <c r="O39" s="949">
        <f>IF(B39&gt;0,INDEX(HESAPLAR!$P$3:$P$1965,S17),0)</f>
        <v>0</v>
      </c>
      <c r="P39" s="963">
        <f t="shared" si="2"/>
        <v>0</v>
      </c>
      <c r="Q39" s="963">
        <f t="shared" si="3"/>
        <v>0</v>
      </c>
      <c r="R39" s="971">
        <f>IF(R17&gt;0,INDEX(HESAPLAR!$K$3:$K$1965,S17),0)</f>
        <v>0</v>
      </c>
      <c r="S39" s="397"/>
      <c r="T39" s="386"/>
      <c r="U39" s="387"/>
      <c r="V39" s="388">
        <f t="shared" si="4"/>
        <v>0</v>
      </c>
      <c r="W39" s="389">
        <f t="shared" si="5"/>
        <v>0</v>
      </c>
      <c r="X39" s="389">
        <f t="shared" si="6"/>
        <v>0</v>
      </c>
      <c r="Y39" s="389">
        <f t="shared" si="7"/>
        <v>0</v>
      </c>
      <c r="Z39" s="389">
        <f t="shared" si="8"/>
        <v>0</v>
      </c>
      <c r="AA39" s="389">
        <f t="shared" si="9"/>
        <v>0</v>
      </c>
      <c r="AB39" s="389">
        <f t="shared" si="10"/>
        <v>0</v>
      </c>
      <c r="AC39" s="389">
        <f t="shared" si="11"/>
        <v>0</v>
      </c>
      <c r="AD39" s="389">
        <f t="shared" si="12"/>
        <v>0</v>
      </c>
      <c r="AE39" s="389">
        <f t="shared" si="13"/>
        <v>0</v>
      </c>
      <c r="AF39" s="389">
        <f t="shared" si="14"/>
        <v>0</v>
      </c>
      <c r="AG39" s="389">
        <f t="shared" si="15"/>
        <v>0</v>
      </c>
      <c r="AH39" s="389">
        <f t="shared" si="16"/>
        <v>0</v>
      </c>
      <c r="AI39" s="389">
        <f t="shared" si="17"/>
        <v>0</v>
      </c>
      <c r="AJ39" s="389">
        <f t="shared" si="18"/>
        <v>0</v>
      </c>
      <c r="AK39" s="389">
        <f t="shared" si="19"/>
        <v>0</v>
      </c>
      <c r="AL39" s="389">
        <f t="shared" si="20"/>
        <v>0</v>
      </c>
      <c r="AM39" s="390"/>
      <c r="AN39" s="390"/>
      <c r="AO39" s="391"/>
      <c r="AP39" s="2346"/>
      <c r="AQ39" s="392"/>
      <c r="AR39" s="393"/>
      <c r="AS39" s="379"/>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1"/>
      <c r="BT39" s="2325"/>
      <c r="BU39" s="2325"/>
      <c r="BV39" s="395"/>
      <c r="BW39" s="394"/>
      <c r="BX39" s="394"/>
      <c r="BY39" s="394"/>
    </row>
    <row r="40" spans="1:77" s="396" customFormat="1" ht="0.75" customHeight="1" thickBot="1">
      <c r="A40" s="960" t="str">
        <f t="shared" si="1"/>
        <v/>
      </c>
      <c r="B40" s="941">
        <f>IF(B18&gt;0,INDEX(HESAPLAR!$L$3:$L$1965,S18),0)</f>
        <v>0</v>
      </c>
      <c r="C40" s="942">
        <f>IF(OR(B40=835,B40=810,B40=830,B40=831,B40=833,B40=834),'KURUMLAR VE GÖREVLİLER'!T6,0)</f>
        <v>0</v>
      </c>
      <c r="D40" s="943">
        <f>IF(OR(B40=835,B40=810,B40=830,B40=831,B40=833,B40=834),'KURUMLAR VE GÖREVLİLER'!U6,0)</f>
        <v>0</v>
      </c>
      <c r="E40" s="943">
        <f>IF(OR(B40=835,B40=810,B40=830,B40=831,B40=833,B40=834),'KURUMLAR VE GÖREVLİLER'!V6,0)</f>
        <v>0</v>
      </c>
      <c r="F40" s="944">
        <f>IF(OR(B40=835,B40=810,B40=830,B40=831,B40=833,B40=834),'KURUMLAR VE GÖREVLİLER'!W6,0)</f>
        <v>0</v>
      </c>
      <c r="G40" s="945">
        <f>IF(OR(B40=835,B40=810,B40=830,B40=831,B40=833,B40=834),'KURUMLAR VE GÖREVLİLER'!X6,0)</f>
        <v>0</v>
      </c>
      <c r="H40" s="943">
        <f>IF(OR(B40=835,B40=810,B40=830,B40=831,B40=833,B40=834),'KURUMLAR VE GÖREVLİLER'!Y6,0)</f>
        <v>0</v>
      </c>
      <c r="I40" s="943">
        <f>IF(OR(B40=835,B40=810,B40=830,B40=831,B40=833,B40=834),'KURUMLAR VE GÖREVLİLER'!Z6,0)</f>
        <v>0</v>
      </c>
      <c r="J40" s="944">
        <f>IF(OR(B40=835,B40=810,B40=830,B40=831,B40=833,B40=834),'KURUMLAR VE GÖREVLİLER'!AA6,0)</f>
        <v>0</v>
      </c>
      <c r="K40" s="946">
        <f>IF(OR(B40=835,B40=810,B40=830,B40=831,B40=833,B40=834),'KURUMLAR VE GÖREVLİLER'!AB6,0)</f>
        <v>0</v>
      </c>
      <c r="L40" s="947">
        <f>IF(B40&gt;0,INDEX(HESAPLAR!$M$3:$M$1965,S18),0)</f>
        <v>0</v>
      </c>
      <c r="M40" s="948">
        <f>IF(B40&gt;0,INDEX(HESAPLAR!$N$3:$N$1965,S18),0)</f>
        <v>0</v>
      </c>
      <c r="N40" s="948">
        <f>IF(B40,INDEX(HESAPLAR!$O$3:$O$1965,S18),0)</f>
        <v>0</v>
      </c>
      <c r="O40" s="949">
        <f>IF(B40&gt;0,INDEX(HESAPLAR!$P$3:$P$1965,S18),0)</f>
        <v>0</v>
      </c>
      <c r="P40" s="963">
        <f t="shared" si="2"/>
        <v>0</v>
      </c>
      <c r="Q40" s="963">
        <f t="shared" si="3"/>
        <v>0</v>
      </c>
      <c r="R40" s="971">
        <f>IF(R18&gt;0,INDEX(HESAPLAR!$K$3:$K$1965,S18),0)</f>
        <v>0</v>
      </c>
      <c r="S40" s="397"/>
      <c r="T40" s="386"/>
      <c r="U40" s="387"/>
      <c r="V40" s="388">
        <f t="shared" si="4"/>
        <v>0</v>
      </c>
      <c r="W40" s="389">
        <f t="shared" si="5"/>
        <v>0</v>
      </c>
      <c r="X40" s="389">
        <f t="shared" si="6"/>
        <v>0</v>
      </c>
      <c r="Y40" s="389">
        <f t="shared" si="7"/>
        <v>0</v>
      </c>
      <c r="Z40" s="389">
        <f t="shared" si="8"/>
        <v>0</v>
      </c>
      <c r="AA40" s="389">
        <f t="shared" si="9"/>
        <v>0</v>
      </c>
      <c r="AB40" s="389">
        <f t="shared" si="10"/>
        <v>0</v>
      </c>
      <c r="AC40" s="389">
        <f t="shared" si="11"/>
        <v>0</v>
      </c>
      <c r="AD40" s="389">
        <f t="shared" si="12"/>
        <v>0</v>
      </c>
      <c r="AE40" s="389">
        <f t="shared" si="13"/>
        <v>0</v>
      </c>
      <c r="AF40" s="389">
        <f t="shared" si="14"/>
        <v>0</v>
      </c>
      <c r="AG40" s="389">
        <f t="shared" si="15"/>
        <v>0</v>
      </c>
      <c r="AH40" s="389">
        <f t="shared" si="16"/>
        <v>0</v>
      </c>
      <c r="AI40" s="389">
        <f t="shared" si="17"/>
        <v>0</v>
      </c>
      <c r="AJ40" s="389">
        <f t="shared" si="18"/>
        <v>0</v>
      </c>
      <c r="AK40" s="389">
        <f t="shared" si="19"/>
        <v>0</v>
      </c>
      <c r="AL40" s="389">
        <f t="shared" si="20"/>
        <v>0</v>
      </c>
      <c r="AM40" s="390"/>
      <c r="AN40" s="390"/>
      <c r="AO40" s="391"/>
      <c r="AP40" s="2346"/>
      <c r="AQ40" s="392"/>
      <c r="AR40" s="393"/>
      <c r="AS40" s="379"/>
      <c r="AT40" s="394"/>
      <c r="AU40" s="394"/>
      <c r="AV40" s="394"/>
      <c r="AW40" s="394"/>
      <c r="AX40" s="394"/>
      <c r="AY40" s="394"/>
      <c r="AZ40" s="394"/>
      <c r="BA40" s="394"/>
      <c r="BB40" s="394"/>
      <c r="BC40" s="394"/>
      <c r="BD40" s="394"/>
      <c r="BE40" s="394"/>
      <c r="BF40" s="394"/>
      <c r="BG40" s="394"/>
      <c r="BH40" s="394"/>
      <c r="BI40" s="394"/>
      <c r="BJ40" s="394"/>
      <c r="BK40" s="394"/>
      <c r="BL40" s="394"/>
      <c r="BM40" s="394"/>
      <c r="BN40" s="394"/>
      <c r="BO40" s="394"/>
      <c r="BP40" s="394"/>
      <c r="BQ40" s="394"/>
      <c r="BR40" s="394"/>
      <c r="BS40" s="391"/>
      <c r="BT40" s="2325"/>
      <c r="BU40" s="2325"/>
      <c r="BV40" s="395"/>
      <c r="BW40" s="394"/>
      <c r="BX40" s="394"/>
      <c r="BY40" s="394"/>
    </row>
    <row r="41" spans="1:77" s="396" customFormat="1" ht="2.25" customHeight="1" thickBot="1">
      <c r="A41" s="960" t="str">
        <f t="shared" si="1"/>
        <v/>
      </c>
      <c r="B41" s="941">
        <f>IF(B19&gt;0,INDEX(HESAPLAR!$L$3:$L$1965,S19),0)</f>
        <v>0</v>
      </c>
      <c r="C41" s="942">
        <f>IF(OR(B41=835,B41=810,B41=830,B41=831,B41=833,B41=834),'KURUMLAR VE GÖREVLİLER'!T7,0)</f>
        <v>0</v>
      </c>
      <c r="D41" s="943">
        <f>IF(OR(B41=835,B41=810,B41=830,B41=831,B41=833,B41=834),'KURUMLAR VE GÖREVLİLER'!U7,0)</f>
        <v>0</v>
      </c>
      <c r="E41" s="943">
        <f>IF(OR(B41=835,B41=810,B41=830,B41=831,B41=833,B41=834),'KURUMLAR VE GÖREVLİLER'!V7,0)</f>
        <v>0</v>
      </c>
      <c r="F41" s="944">
        <f>IF(OR(B41=835,B41=810,B41=830,B41=831,B41=833,B41=834),'KURUMLAR VE GÖREVLİLER'!W7,0)</f>
        <v>0</v>
      </c>
      <c r="G41" s="945">
        <f>IF(OR(B41=835,B41=810,B41=830,B41=831,B41=833,B41=834),'KURUMLAR VE GÖREVLİLER'!X7,0)</f>
        <v>0</v>
      </c>
      <c r="H41" s="943">
        <f>IF(OR(B41=835,B41=810,B41=830,B41=831,B41=833,B41=834),'KURUMLAR VE GÖREVLİLER'!Y7,0)</f>
        <v>0</v>
      </c>
      <c r="I41" s="943">
        <f>IF(OR(B41=835,B41=810,B41=830,B41=831,B41=833,B41=834),'KURUMLAR VE GÖREVLİLER'!Z7,0)</f>
        <v>0</v>
      </c>
      <c r="J41" s="944">
        <f>IF(OR(B41=835,B41=810,B41=830,B41=831,B41=833,B41=834),'KURUMLAR VE GÖREVLİLER'!AA7,0)</f>
        <v>0</v>
      </c>
      <c r="K41" s="946">
        <f>IF(OR(B41=835,B41=810,B41=830,B41=831,B41=833,B41=834),'KURUMLAR VE GÖREVLİLER'!AB7,0)</f>
        <v>0</v>
      </c>
      <c r="L41" s="947">
        <f>IF(B41&gt;0,INDEX(HESAPLAR!$M$3:$M$1965,S19),0)</f>
        <v>0</v>
      </c>
      <c r="M41" s="948">
        <f>IF(B41&gt;0,INDEX(HESAPLAR!$N$3:$N$1965,S19),0)</f>
        <v>0</v>
      </c>
      <c r="N41" s="948">
        <f>IF(B41,INDEX(HESAPLAR!$O$3:$O$1965,S19),0)</f>
        <v>0</v>
      </c>
      <c r="O41" s="949">
        <f>IF(B41&gt;0,INDEX(HESAPLAR!$P$3:$P$1965,S19),0)</f>
        <v>0</v>
      </c>
      <c r="P41" s="963">
        <f t="shared" si="2"/>
        <v>0</v>
      </c>
      <c r="Q41" s="963">
        <f t="shared" si="3"/>
        <v>0</v>
      </c>
      <c r="R41" s="971">
        <f>IF(R19&gt;0,INDEX(HESAPLAR!$K$3:$K$1965,S19),0)</f>
        <v>0</v>
      </c>
      <c r="S41" s="397"/>
      <c r="T41" s="386"/>
      <c r="U41" s="387"/>
      <c r="V41" s="388">
        <f t="shared" si="4"/>
        <v>0</v>
      </c>
      <c r="W41" s="389">
        <f t="shared" si="5"/>
        <v>0</v>
      </c>
      <c r="X41" s="389">
        <f t="shared" si="6"/>
        <v>0</v>
      </c>
      <c r="Y41" s="389">
        <f t="shared" si="7"/>
        <v>0</v>
      </c>
      <c r="Z41" s="389">
        <f t="shared" si="8"/>
        <v>0</v>
      </c>
      <c r="AA41" s="389">
        <f t="shared" si="9"/>
        <v>0</v>
      </c>
      <c r="AB41" s="389">
        <f t="shared" si="10"/>
        <v>0</v>
      </c>
      <c r="AC41" s="389">
        <f t="shared" si="11"/>
        <v>0</v>
      </c>
      <c r="AD41" s="389">
        <f t="shared" si="12"/>
        <v>0</v>
      </c>
      <c r="AE41" s="389">
        <f t="shared" si="13"/>
        <v>0</v>
      </c>
      <c r="AF41" s="389">
        <f t="shared" si="14"/>
        <v>0</v>
      </c>
      <c r="AG41" s="389">
        <f t="shared" si="15"/>
        <v>0</v>
      </c>
      <c r="AH41" s="389">
        <f t="shared" si="16"/>
        <v>0</v>
      </c>
      <c r="AI41" s="389">
        <f t="shared" si="17"/>
        <v>0</v>
      </c>
      <c r="AJ41" s="389">
        <f t="shared" si="18"/>
        <v>0</v>
      </c>
      <c r="AK41" s="389">
        <f t="shared" si="19"/>
        <v>0</v>
      </c>
      <c r="AL41" s="389">
        <f t="shared" si="20"/>
        <v>0</v>
      </c>
      <c r="AM41" s="390"/>
      <c r="AN41" s="390"/>
      <c r="AO41" s="391"/>
      <c r="AP41" s="2346"/>
      <c r="AQ41" s="392"/>
      <c r="AR41" s="393"/>
      <c r="AS41" s="379"/>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1"/>
      <c r="BT41" s="2325"/>
      <c r="BU41" s="2325"/>
      <c r="BV41" s="395"/>
      <c r="BW41" s="394"/>
      <c r="BX41" s="394"/>
      <c r="BY41" s="394"/>
    </row>
    <row r="42" spans="1:77" s="396" customFormat="1" ht="15" customHeight="1" thickBot="1">
      <c r="A42" s="960">
        <f t="shared" si="1"/>
        <v>1</v>
      </c>
      <c r="B42" s="941">
        <f>IF(B20&gt;0,INDEX(HESAPLAR!$L$3:$L$1965,S20),0)</f>
        <v>830</v>
      </c>
      <c r="C42" s="942" t="str">
        <f>IF(OR(B42=835,B42=810,B42=830,B42=831,B42=833,B42=834),'KURUMLAR VE GÖREVLİLER'!T8,0)</f>
        <v>12</v>
      </c>
      <c r="D42" s="943" t="str">
        <f>IF(OR(B42=835,B42=810,B42=830,B42=831,B42=833,B42=834),'KURUMLAR VE GÖREVLİLER'!U8,0)</f>
        <v>1</v>
      </c>
      <c r="E42" s="943" t="str">
        <f>IF(OR(B42=835,B42=810,B42=830,B42=831,B42=833,B42=834),'KURUMLAR VE GÖREVLİLER'!V8,0)</f>
        <v>0</v>
      </c>
      <c r="F42" s="944" t="str">
        <f>IF(OR(B42=835,B42=810,B42=830,B42=831,B42=833,B42=834),'KURUMLAR VE GÖREVLİLER'!W8,0)</f>
        <v>62</v>
      </c>
      <c r="G42" s="945" t="str">
        <f>IF(OR(B42=835,B42=810,B42=830,B42=831,B42=833,B42=834),'KURUMLAR VE GÖREVLİLER'!X8,0)</f>
        <v>1</v>
      </c>
      <c r="H42" s="943" t="str">
        <f>IF(OR(B42=835,B42=810,B42=830,B42=831,B42=833,B42=834),'KURUMLAR VE GÖREVLİLER'!Y8,0)</f>
        <v>1</v>
      </c>
      <c r="I42" s="943" t="str">
        <f>IF(OR(B42=835,B42=810,B42=830,B42=831,B42=833,B42=834),'KURUMLAR VE GÖREVLİLER'!Z8,0)</f>
        <v>2</v>
      </c>
      <c r="J42" s="944" t="str">
        <f>IF(OR(B42=835,B42=810,B42=830,B42=831,B42=833,B42=834),'KURUMLAR VE GÖREVLİLER'!AA8,0)</f>
        <v>00</v>
      </c>
      <c r="K42" s="946" t="str">
        <f>IF(OR(B42=835,B42=810,B42=830,B42=831,B42=833,B42=834),'KURUMLAR VE GÖREVLİLER'!AB8,0)</f>
        <v>1</v>
      </c>
      <c r="L42" s="947" t="str">
        <f>IF(B42&gt;0,INDEX(HESAPLAR!$M$3:$M$1965,S20),0)</f>
        <v>01</v>
      </c>
      <c r="M42" s="948" t="str">
        <f>IF(B42&gt;0,INDEX(HESAPLAR!$N$3:$N$1965,S20),0)</f>
        <v>1</v>
      </c>
      <c r="N42" s="948" t="str">
        <f>IF(B42,INDEX(HESAPLAR!$O$3:$O$1965,S20),0)</f>
        <v>1</v>
      </c>
      <c r="O42" s="949" t="str">
        <f>IF(B42&gt;0,INDEX(HESAPLAR!$P$3:$P$1965,S20),0)</f>
        <v>01</v>
      </c>
      <c r="P42" s="963">
        <f t="shared" si="2"/>
        <v>4988.5</v>
      </c>
      <c r="Q42" s="963">
        <f t="shared" si="3"/>
        <v>0</v>
      </c>
      <c r="R42" s="970" t="str">
        <f>IF(R20&gt;0,INDEX(HESAPLAR!$K$3:$K$1965,S20),0)</f>
        <v>Temel Maaşlar</v>
      </c>
      <c r="S42" s="397"/>
      <c r="T42" s="386"/>
      <c r="U42" s="387"/>
      <c r="V42" s="388">
        <f t="shared" si="4"/>
        <v>800</v>
      </c>
      <c r="W42" s="389" t="str">
        <f t="shared" si="5"/>
        <v>12</v>
      </c>
      <c r="X42" s="389" t="str">
        <f t="shared" si="6"/>
        <v>1</v>
      </c>
      <c r="Y42" s="389" t="str">
        <f t="shared" si="7"/>
        <v>0</v>
      </c>
      <c r="Z42" s="389" t="str">
        <f t="shared" si="8"/>
        <v>62</v>
      </c>
      <c r="AA42" s="389" t="str">
        <f t="shared" si="9"/>
        <v>1</v>
      </c>
      <c r="AB42" s="389" t="str">
        <f t="shared" si="10"/>
        <v>1</v>
      </c>
      <c r="AC42" s="389" t="str">
        <f t="shared" si="11"/>
        <v>2</v>
      </c>
      <c r="AD42" s="389" t="str">
        <f t="shared" si="12"/>
        <v>00</v>
      </c>
      <c r="AE42" s="389" t="str">
        <f t="shared" si="13"/>
        <v>1</v>
      </c>
      <c r="AF42" s="389" t="str">
        <f t="shared" si="14"/>
        <v>01</v>
      </c>
      <c r="AG42" s="389" t="str">
        <f t="shared" si="15"/>
        <v>1</v>
      </c>
      <c r="AH42" s="389" t="str">
        <f t="shared" si="16"/>
        <v>1</v>
      </c>
      <c r="AI42" s="389" t="str">
        <f t="shared" si="17"/>
        <v>01</v>
      </c>
      <c r="AJ42" s="389">
        <f t="shared" si="18"/>
        <v>4988.5</v>
      </c>
      <c r="AK42" s="389">
        <f t="shared" si="19"/>
        <v>0</v>
      </c>
      <c r="AL42" s="389" t="str">
        <f t="shared" si="20"/>
        <v>Temel Maaşlar</v>
      </c>
      <c r="AM42" s="390"/>
      <c r="AN42" s="390"/>
      <c r="AO42" s="391"/>
      <c r="AP42" s="2346"/>
      <c r="AQ42" s="392"/>
      <c r="AR42" s="393"/>
      <c r="AS42" s="379"/>
      <c r="AT42" s="394"/>
      <c r="AU42" s="394"/>
      <c r="AV42" s="394"/>
      <c r="AW42" s="394"/>
      <c r="AX42" s="394"/>
      <c r="AY42" s="394"/>
      <c r="AZ42" s="394"/>
      <c r="BA42" s="394"/>
      <c r="BB42" s="394"/>
      <c r="BC42" s="394"/>
      <c r="BD42" s="394"/>
      <c r="BE42" s="394"/>
      <c r="BF42" s="394"/>
      <c r="BG42" s="394"/>
      <c r="BH42" s="394"/>
      <c r="BI42" s="394"/>
      <c r="BJ42" s="394"/>
      <c r="BK42" s="394"/>
      <c r="BL42" s="394"/>
      <c r="BM42" s="394"/>
      <c r="BN42" s="394"/>
      <c r="BO42" s="394"/>
      <c r="BP42" s="394"/>
      <c r="BQ42" s="394"/>
      <c r="BR42" s="394"/>
      <c r="BS42" s="391"/>
      <c r="BT42" s="2325"/>
      <c r="BU42" s="2325"/>
      <c r="BV42" s="395"/>
      <c r="BW42" s="394"/>
      <c r="BX42" s="394"/>
      <c r="BY42" s="394"/>
    </row>
    <row r="43" spans="1:77" s="396" customFormat="1" ht="15" customHeight="1" thickBot="1">
      <c r="A43" s="960">
        <f t="shared" si="1"/>
        <v>1</v>
      </c>
      <c r="B43" s="896">
        <f>IF(B21&gt;0,INDEX(HESAPLAR!$L$3:$L$1965,S21),0)</f>
        <v>830</v>
      </c>
      <c r="C43" s="974" t="str">
        <f>IF(OR(B43=835,B43=810,B43=830,B43=831,B43=833,B43=834),'KURUMLAR VE GÖREVLİLER'!T9,0)</f>
        <v>12</v>
      </c>
      <c r="D43" s="975" t="str">
        <f>IF(OR(B43=835,B43=810,B43=830,B43=831,B43=833,B43=834),'KURUMLAR VE GÖREVLİLER'!U9,0)</f>
        <v>1</v>
      </c>
      <c r="E43" s="975" t="str">
        <f>IF(OR(B43=835,B43=810,B43=830,B43=831,B43=833,B43=834),'KURUMLAR VE GÖREVLİLER'!V9,0)</f>
        <v>0</v>
      </c>
      <c r="F43" s="976" t="str">
        <f>IF(OR(B43=835,B43=810,B43=830,B43=831,B43=833,B43=834),'KURUMLAR VE GÖREVLİLER'!W9,0)</f>
        <v>62</v>
      </c>
      <c r="G43" s="977" t="str">
        <f>IF(OR(B43=835,B43=810,B43=830,B43=831,B43=833,B43=834),'KURUMLAR VE GÖREVLİLER'!X9,0)</f>
        <v>1</v>
      </c>
      <c r="H43" s="975" t="str">
        <f>IF(OR(B43=835,B43=810,B43=830,B43=831,B43=833,B43=834),'KURUMLAR VE GÖREVLİLER'!Y9,0)</f>
        <v>1</v>
      </c>
      <c r="I43" s="975" t="str">
        <f>IF(OR(B43=835,B43=810,B43=830,B43=831,B43=833,B43=834),'KURUMLAR VE GÖREVLİLER'!Z9,0)</f>
        <v>2</v>
      </c>
      <c r="J43" s="976" t="str">
        <f>IF(OR(B43=835,B43=810,B43=830,B43=831,B43=833,B43=834),'KURUMLAR VE GÖREVLİLER'!AA9,0)</f>
        <v>00</v>
      </c>
      <c r="K43" s="978" t="str">
        <f>IF(OR(B43=835,B43=810,B43=830,B43=831,B43=833,B43=834),'KURUMLAR VE GÖREVLİLER'!AB9,0)</f>
        <v>1</v>
      </c>
      <c r="L43" s="979" t="str">
        <f>IF(B43&gt;0,INDEX(HESAPLAR!$M$3:$M$1965,S21),0)</f>
        <v>03</v>
      </c>
      <c r="M43" s="980" t="str">
        <f>IF(B43&gt;0,INDEX(HESAPLAR!$N$3:$N$1965,S21),0)</f>
        <v>2</v>
      </c>
      <c r="N43" s="980" t="str">
        <f>IF(B43,INDEX(HESAPLAR!$O$3:$O$1965,S21),0)</f>
        <v>3</v>
      </c>
      <c r="O43" s="981" t="str">
        <f>IF(B43&gt;0,INDEX(HESAPLAR!$P$3:$P$1965,S21),0)</f>
        <v>03</v>
      </c>
      <c r="P43" s="982">
        <f t="shared" si="2"/>
        <v>1</v>
      </c>
      <c r="Q43" s="982">
        <f t="shared" si="3"/>
        <v>0</v>
      </c>
      <c r="R43" s="983" t="str">
        <f>IF(R21&gt;0,INDEX(HESAPLAR!$K$3:$K$1965,S21),0)</f>
        <v>Elektrik Alımları</v>
      </c>
      <c r="S43" s="397"/>
      <c r="T43" s="386"/>
      <c r="U43" s="387"/>
      <c r="V43" s="388">
        <f t="shared" si="4"/>
        <v>800</v>
      </c>
      <c r="W43" s="389" t="str">
        <f t="shared" si="5"/>
        <v>12</v>
      </c>
      <c r="X43" s="389" t="str">
        <f t="shared" si="6"/>
        <v>1</v>
      </c>
      <c r="Y43" s="389" t="str">
        <f t="shared" si="7"/>
        <v>0</v>
      </c>
      <c r="Z43" s="389" t="str">
        <f t="shared" si="8"/>
        <v>62</v>
      </c>
      <c r="AA43" s="389" t="str">
        <f t="shared" si="9"/>
        <v>1</v>
      </c>
      <c r="AB43" s="389" t="str">
        <f t="shared" si="10"/>
        <v>1</v>
      </c>
      <c r="AC43" s="389" t="str">
        <f t="shared" si="11"/>
        <v>2</v>
      </c>
      <c r="AD43" s="389" t="str">
        <f t="shared" si="12"/>
        <v>00</v>
      </c>
      <c r="AE43" s="389" t="str">
        <f t="shared" si="13"/>
        <v>1</v>
      </c>
      <c r="AF43" s="389" t="str">
        <f t="shared" si="14"/>
        <v>03</v>
      </c>
      <c r="AG43" s="389" t="str">
        <f t="shared" si="15"/>
        <v>2</v>
      </c>
      <c r="AH43" s="389" t="str">
        <f t="shared" si="16"/>
        <v>3</v>
      </c>
      <c r="AI43" s="389" t="str">
        <f t="shared" si="17"/>
        <v>03</v>
      </c>
      <c r="AJ43" s="389">
        <f t="shared" si="18"/>
        <v>1</v>
      </c>
      <c r="AK43" s="389">
        <f t="shared" si="19"/>
        <v>0</v>
      </c>
      <c r="AL43" s="389" t="str">
        <f t="shared" si="20"/>
        <v>Elektrik Alımları</v>
      </c>
      <c r="AM43" s="390"/>
      <c r="AN43" s="390"/>
      <c r="AO43" s="391"/>
      <c r="AP43" s="2346"/>
      <c r="AQ43" s="392"/>
      <c r="AR43" s="393"/>
      <c r="AS43" s="379"/>
      <c r="AT43" s="394"/>
      <c r="AU43" s="394"/>
      <c r="AV43" s="394"/>
      <c r="AW43" s="394"/>
      <c r="AX43" s="394"/>
      <c r="AY43" s="394"/>
      <c r="AZ43" s="394"/>
      <c r="BA43" s="394"/>
      <c r="BB43" s="394"/>
      <c r="BC43" s="394"/>
      <c r="BD43" s="394"/>
      <c r="BE43" s="394"/>
      <c r="BF43" s="394"/>
      <c r="BG43" s="394"/>
      <c r="BH43" s="394"/>
      <c r="BI43" s="394"/>
      <c r="BJ43" s="394"/>
      <c r="BK43" s="394"/>
      <c r="BL43" s="394"/>
      <c r="BM43" s="394"/>
      <c r="BN43" s="394"/>
      <c r="BO43" s="394"/>
      <c r="BP43" s="394"/>
      <c r="BQ43" s="394"/>
      <c r="BR43" s="394"/>
      <c r="BS43" s="391"/>
      <c r="BT43" s="2325"/>
      <c r="BU43" s="2325"/>
      <c r="BV43" s="395"/>
      <c r="BW43" s="394"/>
      <c r="BX43" s="394"/>
      <c r="BY43" s="394"/>
    </row>
    <row r="44" spans="1:77" s="396" customFormat="1" ht="15" customHeight="1" thickBot="1">
      <c r="A44" s="960">
        <f t="shared" si="1"/>
        <v>1</v>
      </c>
      <c r="B44" s="907">
        <f>IF(B22&gt;0,INDEX(HESAPLAR!$L$3:$L$1965,S22),0)</f>
        <v>830</v>
      </c>
      <c r="C44" s="950" t="str">
        <f>IF(OR(B44=835,B44=810,B44=830,B44=831,B44=833,B44=834),'KURUMLAR VE GÖREVLİLER'!T10,0)</f>
        <v>12</v>
      </c>
      <c r="D44" s="951" t="str">
        <f>IF(OR(B44=835,B44=810,B44=830,B44=831,B44=833,B44=834),'KURUMLAR VE GÖREVLİLER'!U10,0)</f>
        <v>1</v>
      </c>
      <c r="E44" s="951" t="str">
        <f>IF(OR(B44=835,B44=810,B44=830,B44=831,B44=833,B44=834),'KURUMLAR VE GÖREVLİLER'!V10,0)</f>
        <v>0</v>
      </c>
      <c r="F44" s="952" t="str">
        <f>IF(OR(B44=835,B44=810,B44=830,B44=831,B44=833,B44=834),'KURUMLAR VE GÖREVLİLER'!W10,0)</f>
        <v>62</v>
      </c>
      <c r="G44" s="953" t="str">
        <f>IF(OR(B44=835,B44=810,B44=830,B44=831,B44=833,B44=834),'KURUMLAR VE GÖREVLİLER'!X10,0)</f>
        <v>1</v>
      </c>
      <c r="H44" s="951" t="str">
        <f>IF(OR(B44=835,B44=810,B44=830,B44=831,B44=833,B44=834),'KURUMLAR VE GÖREVLİLER'!Y10,0)</f>
        <v>1</v>
      </c>
      <c r="I44" s="951" t="str">
        <f>IF(OR(B44=835,B44=810,B44=830,B44=831,B44=833,B44=834),'KURUMLAR VE GÖREVLİLER'!Z10,0)</f>
        <v>2</v>
      </c>
      <c r="J44" s="952" t="str">
        <f>IF(OR(B44=835,B44=810,B44=830,B44=831,B44=833,B44=834),'KURUMLAR VE GÖREVLİLER'!AA10,0)</f>
        <v>00</v>
      </c>
      <c r="K44" s="954" t="str">
        <f>IF(OR(B44=835,B44=810,B44=830,B44=831,B44=833,B44=834),'KURUMLAR VE GÖREVLİLER'!AB10,0)</f>
        <v>1</v>
      </c>
      <c r="L44" s="955" t="str">
        <f>IF(B44&gt;0,INDEX(HESAPLAR!$M$3:$M$1965,S22),0)</f>
        <v>06</v>
      </c>
      <c r="M44" s="956" t="str">
        <f>IF(B44&gt;0,INDEX(HESAPLAR!$N$3:$N$1965,S22),0)</f>
        <v>06</v>
      </c>
      <c r="N44" s="956">
        <f>IF(B44,INDEX(HESAPLAR!$O$3:$O$1965,S22),0)</f>
        <v>0</v>
      </c>
      <c r="O44" s="957">
        <f>IF(B44&gt;0,INDEX(HESAPLAR!$P$3:$P$1965,S22),0)</f>
        <v>0</v>
      </c>
      <c r="P44" s="958">
        <f t="shared" si="2"/>
        <v>10</v>
      </c>
      <c r="Q44" s="958">
        <f t="shared" si="3"/>
        <v>0</v>
      </c>
      <c r="R44" s="959" t="str">
        <f>IF(R22&gt;0,INDEX(HESAPLAR!$K$3:$K$1965,S22),0)</f>
        <v>Ayakkabılar</v>
      </c>
      <c r="S44" s="397"/>
      <c r="T44" s="386"/>
      <c r="U44" s="387"/>
      <c r="V44" s="388">
        <f t="shared" si="4"/>
        <v>800</v>
      </c>
      <c r="W44" s="389" t="str">
        <f t="shared" si="5"/>
        <v>12</v>
      </c>
      <c r="X44" s="389" t="str">
        <f t="shared" si="6"/>
        <v>1</v>
      </c>
      <c r="Y44" s="389" t="str">
        <f t="shared" si="7"/>
        <v>0</v>
      </c>
      <c r="Z44" s="389" t="str">
        <f t="shared" si="8"/>
        <v>62</v>
      </c>
      <c r="AA44" s="389" t="str">
        <f t="shared" si="9"/>
        <v>1</v>
      </c>
      <c r="AB44" s="389" t="str">
        <f t="shared" si="10"/>
        <v>1</v>
      </c>
      <c r="AC44" s="389" t="str">
        <f t="shared" si="11"/>
        <v>2</v>
      </c>
      <c r="AD44" s="389" t="str">
        <f t="shared" si="12"/>
        <v>00</v>
      </c>
      <c r="AE44" s="389" t="str">
        <f t="shared" si="13"/>
        <v>1</v>
      </c>
      <c r="AF44" s="389" t="str">
        <f t="shared" si="14"/>
        <v>06</v>
      </c>
      <c r="AG44" s="389" t="str">
        <f t="shared" si="15"/>
        <v>06</v>
      </c>
      <c r="AH44" s="389">
        <f t="shared" si="16"/>
        <v>0</v>
      </c>
      <c r="AI44" s="389">
        <f t="shared" si="17"/>
        <v>0</v>
      </c>
      <c r="AJ44" s="389">
        <f t="shared" si="18"/>
        <v>10</v>
      </c>
      <c r="AK44" s="389">
        <f t="shared" si="19"/>
        <v>0</v>
      </c>
      <c r="AL44" s="389" t="str">
        <f t="shared" si="20"/>
        <v>Ayakkabılar</v>
      </c>
      <c r="AM44" s="390"/>
      <c r="AN44" s="390"/>
      <c r="AO44" s="391"/>
      <c r="AP44" s="2346"/>
      <c r="AQ44" s="392"/>
      <c r="AR44" s="393"/>
      <c r="AS44" s="379"/>
      <c r="AT44" s="394"/>
      <c r="AU44" s="394"/>
      <c r="AV44" s="394"/>
      <c r="AW44" s="394"/>
      <c r="AX44" s="394"/>
      <c r="AY44" s="394"/>
      <c r="AZ44" s="394"/>
      <c r="BA44" s="394"/>
      <c r="BB44" s="394"/>
      <c r="BC44" s="394"/>
      <c r="BD44" s="394"/>
      <c r="BE44" s="394"/>
      <c r="BF44" s="394"/>
      <c r="BG44" s="394"/>
      <c r="BH44" s="394"/>
      <c r="BI44" s="394"/>
      <c r="BJ44" s="394"/>
      <c r="BK44" s="394"/>
      <c r="BL44" s="394"/>
      <c r="BM44" s="394"/>
      <c r="BN44" s="394"/>
      <c r="BO44" s="394"/>
      <c r="BP44" s="394"/>
      <c r="BQ44" s="394"/>
      <c r="BR44" s="394"/>
      <c r="BS44" s="391"/>
      <c r="BT44" s="2325"/>
      <c r="BU44" s="2325"/>
      <c r="BV44" s="395"/>
      <c r="BW44" s="394"/>
      <c r="BX44" s="394"/>
      <c r="BY44" s="394"/>
    </row>
    <row r="45" spans="1:77" s="396" customFormat="1" ht="15" customHeight="1" thickBot="1">
      <c r="A45" s="960" t="str">
        <f t="shared" si="1"/>
        <v/>
      </c>
      <c r="B45" s="366">
        <f>IF(B23&gt;0,INDEX(HESAPLAR!$L$3:$L$1965,S23),0)</f>
        <v>830</v>
      </c>
      <c r="C45" s="380" t="str">
        <f>IF(OR(B45=835,B45=810,B45=830,B45=831,B45=833,B45=834),'KURUMLAR VE GÖREVLİLER'!T11,0)</f>
        <v>12</v>
      </c>
      <c r="D45" s="381" t="str">
        <f>IF(OR(B45=835,B45=810,B45=830,B45=831,B45=833,B45=834),'KURUMLAR VE GÖREVLİLER'!U11,0)</f>
        <v>1</v>
      </c>
      <c r="E45" s="381" t="str">
        <f>IF(OR(B45=835,B45=810,B45=830,B45=831,B45=833,B45=834),'KURUMLAR VE GÖREVLİLER'!V11,0)</f>
        <v>0</v>
      </c>
      <c r="F45" s="382" t="str">
        <f>IF(OR(B45=835,B45=810,B45=830,B45=831,B45=833,B45=834),'KURUMLAR VE GÖREVLİLER'!W11,0)</f>
        <v>62</v>
      </c>
      <c r="G45" s="383" t="str">
        <f>IF(OR(B45=835,B45=810,B45=830,B45=831,B45=833,B45=834),'KURUMLAR VE GÖREVLİLER'!X11,0)</f>
        <v>1</v>
      </c>
      <c r="H45" s="381" t="str">
        <f>IF(OR(B45=835,B45=810,B45=830,B45=831,B45=833,B45=834),'KURUMLAR VE GÖREVLİLER'!Y11,0)</f>
        <v>1</v>
      </c>
      <c r="I45" s="381" t="str">
        <f>IF(OR(B45=835,B45=810,B45=830,B45=831,B45=833,B45=834),'KURUMLAR VE GÖREVLİLER'!Z11,0)</f>
        <v>2</v>
      </c>
      <c r="J45" s="382" t="str">
        <f>IF(OR(B45=835,B45=810,B45=830,B45=831,B45=833,B45=834),'KURUMLAR VE GÖREVLİLER'!AA11,0)</f>
        <v>00</v>
      </c>
      <c r="K45" s="384" t="str">
        <f>IF(OR(B45=835,B45=810,B45=830,B45=831,B45=833,B45=834),'KURUMLAR VE GÖREVLİLER'!AB11,0)</f>
        <v>1</v>
      </c>
      <c r="L45" s="398" t="str">
        <f>IF(B45&gt;0,INDEX(HESAPLAR!$M$3:$M$1965,S23),0)</f>
        <v>06</v>
      </c>
      <c r="M45" s="399" t="str">
        <f>IF(B45&gt;0,INDEX(HESAPLAR!$N$3:$N$1965,S23),0)</f>
        <v>07</v>
      </c>
      <c r="N45" s="399">
        <f>IF(B45,INDEX(HESAPLAR!$O$3:$O$1965,S23),0)</f>
        <v>0</v>
      </c>
      <c r="O45" s="400">
        <f>IF(B45&gt;0,INDEX(HESAPLAR!$P$3:$P$1965,S23),0)</f>
        <v>0</v>
      </c>
      <c r="P45" s="738">
        <f t="shared" si="2"/>
        <v>0</v>
      </c>
      <c r="Q45" s="738">
        <f t="shared" si="3"/>
        <v>0</v>
      </c>
      <c r="R45" s="401" t="str">
        <f>IF(R23&gt;0,INDEX(HESAPLAR!$K$3:$K$1965,S23),0)</f>
        <v>Yatak Takımları ve Örtüler</v>
      </c>
      <c r="S45" s="397"/>
      <c r="T45" s="386"/>
      <c r="U45" s="387"/>
      <c r="V45" s="388">
        <f t="shared" si="4"/>
        <v>831</v>
      </c>
      <c r="W45" s="389">
        <f t="shared" si="5"/>
        <v>0</v>
      </c>
      <c r="X45" s="389">
        <f t="shared" si="6"/>
        <v>0</v>
      </c>
      <c r="Y45" s="389">
        <f t="shared" si="7"/>
        <v>0</v>
      </c>
      <c r="Z45" s="389">
        <f t="shared" si="8"/>
        <v>0</v>
      </c>
      <c r="AA45" s="389">
        <f t="shared" si="9"/>
        <v>0</v>
      </c>
      <c r="AB45" s="389">
        <f t="shared" si="10"/>
        <v>0</v>
      </c>
      <c r="AC45" s="389">
        <f t="shared" si="11"/>
        <v>0</v>
      </c>
      <c r="AD45" s="389">
        <f t="shared" si="12"/>
        <v>0</v>
      </c>
      <c r="AE45" s="389">
        <f t="shared" si="13"/>
        <v>0</v>
      </c>
      <c r="AF45" s="389">
        <f t="shared" si="14"/>
        <v>0</v>
      </c>
      <c r="AG45" s="389">
        <f t="shared" si="15"/>
        <v>0</v>
      </c>
      <c r="AH45" s="389">
        <f t="shared" si="16"/>
        <v>0</v>
      </c>
      <c r="AI45" s="389">
        <f t="shared" si="17"/>
        <v>0</v>
      </c>
      <c r="AJ45" s="389">
        <f t="shared" si="18"/>
        <v>0</v>
      </c>
      <c r="AK45" s="389">
        <f t="shared" si="19"/>
        <v>0</v>
      </c>
      <c r="AL45" s="389">
        <f t="shared" si="20"/>
        <v>0</v>
      </c>
      <c r="AM45" s="390"/>
      <c r="AN45" s="390"/>
      <c r="AO45" s="391"/>
      <c r="AP45" s="2346"/>
      <c r="AQ45" s="392"/>
      <c r="AR45" s="393"/>
      <c r="AS45" s="379"/>
      <c r="AT45" s="394"/>
      <c r="AU45" s="394"/>
      <c r="AV45" s="394"/>
      <c r="AW45" s="394"/>
      <c r="AX45" s="394"/>
      <c r="AY45" s="394"/>
      <c r="AZ45" s="394"/>
      <c r="BA45" s="394"/>
      <c r="BB45" s="394"/>
      <c r="BC45" s="394"/>
      <c r="BD45" s="394"/>
      <c r="BE45" s="394"/>
      <c r="BF45" s="394"/>
      <c r="BG45" s="394"/>
      <c r="BH45" s="394"/>
      <c r="BI45" s="394"/>
      <c r="BJ45" s="394"/>
      <c r="BK45" s="394"/>
      <c r="BL45" s="394"/>
      <c r="BM45" s="394"/>
      <c r="BN45" s="394"/>
      <c r="BO45" s="394"/>
      <c r="BP45" s="394"/>
      <c r="BQ45" s="394"/>
      <c r="BR45" s="394"/>
      <c r="BS45" s="391"/>
      <c r="BT45" s="2352"/>
      <c r="BU45" s="2352"/>
      <c r="BV45" s="395"/>
      <c r="BW45" s="394"/>
      <c r="BX45" s="394"/>
      <c r="BY45" s="394"/>
    </row>
    <row r="46" spans="1:77" s="396" customFormat="1" ht="15" customHeight="1" thickBot="1">
      <c r="A46" s="960" t="str">
        <f t="shared" si="1"/>
        <v/>
      </c>
      <c r="B46" s="366">
        <f>IF(B24&gt;0,INDEX(HESAPLAR!$L$3:$L$1965,S24),0)</f>
        <v>0</v>
      </c>
      <c r="C46" s="380">
        <f>IF(OR(B46=835,B46=810,B46=830,B46=831,B46=833,B46=834),'KURUMLAR VE GÖREVLİLER'!T12,0)</f>
        <v>0</v>
      </c>
      <c r="D46" s="381">
        <f>IF(OR(B46=835,B46=810,B46=830,B46=831,B46=833,B46=834),'KURUMLAR VE GÖREVLİLER'!U12,0)</f>
        <v>0</v>
      </c>
      <c r="E46" s="381">
        <f>IF(OR(B46=835,B46=810,B46=830,B46=831,B46=833,B46=834),'KURUMLAR VE GÖREVLİLER'!V12,0)</f>
        <v>0</v>
      </c>
      <c r="F46" s="382">
        <f>IF(OR(B46=835,B46=810,B46=830,B46=831,B46=833,B46=834),'KURUMLAR VE GÖREVLİLER'!W12,0)</f>
        <v>0</v>
      </c>
      <c r="G46" s="383">
        <f>IF(OR(B46=835,B46=810,B46=830,B46=831,B46=833,B46=834),'KURUMLAR VE GÖREVLİLER'!X12,0)</f>
        <v>0</v>
      </c>
      <c r="H46" s="381">
        <f>IF(OR(B46=835,B46=810,B46=830,B46=831,B46=833,B46=834),'KURUMLAR VE GÖREVLİLER'!Y12,0)</f>
        <v>0</v>
      </c>
      <c r="I46" s="381">
        <f>IF(OR(B46=835,B46=810,B46=830,B46=831,B46=833,B46=834),'KURUMLAR VE GÖREVLİLER'!Z12,0)</f>
        <v>0</v>
      </c>
      <c r="J46" s="382">
        <f>IF(OR(B46=835,B46=810,B46=830,B46=831,B46=833,B46=834),'KURUMLAR VE GÖREVLİLER'!AA12,0)</f>
        <v>0</v>
      </c>
      <c r="K46" s="384">
        <f>IF(OR(B46=835,B46=810,B46=830,B46=831,B46=833,B46=834),'KURUMLAR VE GÖREVLİLER'!AB12,0)</f>
        <v>0</v>
      </c>
      <c r="L46" s="398">
        <f>IF(B46&gt;0,INDEX(HESAPLAR!$M$3:$M$1965,S24),0)</f>
        <v>0</v>
      </c>
      <c r="M46" s="399">
        <f>IF(B46&gt;0,INDEX(HESAPLAR!$N$3:$N$1965,S24),0)</f>
        <v>0</v>
      </c>
      <c r="N46" s="399">
        <f>IF(B46,INDEX(HESAPLAR!$O$3:$O$1965,S24),0)</f>
        <v>0</v>
      </c>
      <c r="O46" s="400">
        <f>IF(B46&gt;0,INDEX(HESAPLAR!$P$3:$P$1965,S24),0)</f>
        <v>0</v>
      </c>
      <c r="P46" s="738">
        <f t="shared" si="2"/>
        <v>0</v>
      </c>
      <c r="Q46" s="738">
        <f t="shared" si="3"/>
        <v>0</v>
      </c>
      <c r="R46" s="401">
        <f>IF(R24&gt;0,INDEX(HESAPLAR!$K$3:$K$1965,S24),0)</f>
        <v>0</v>
      </c>
      <c r="S46" s="397"/>
      <c r="T46" s="386"/>
      <c r="U46" s="387"/>
      <c r="V46" s="388">
        <f t="shared" si="4"/>
        <v>0</v>
      </c>
      <c r="W46" s="389">
        <f t="shared" si="5"/>
        <v>0</v>
      </c>
      <c r="X46" s="389">
        <f t="shared" si="6"/>
        <v>0</v>
      </c>
      <c r="Y46" s="389">
        <f t="shared" si="7"/>
        <v>0</v>
      </c>
      <c r="Z46" s="389">
        <f t="shared" si="8"/>
        <v>0</v>
      </c>
      <c r="AA46" s="389">
        <f t="shared" si="9"/>
        <v>0</v>
      </c>
      <c r="AB46" s="389">
        <f t="shared" si="10"/>
        <v>0</v>
      </c>
      <c r="AC46" s="389">
        <f t="shared" si="11"/>
        <v>0</v>
      </c>
      <c r="AD46" s="389">
        <f t="shared" si="12"/>
        <v>0</v>
      </c>
      <c r="AE46" s="389">
        <f t="shared" si="13"/>
        <v>0</v>
      </c>
      <c r="AF46" s="389">
        <f t="shared" si="14"/>
        <v>0</v>
      </c>
      <c r="AG46" s="389">
        <f t="shared" si="15"/>
        <v>0</v>
      </c>
      <c r="AH46" s="389">
        <f t="shared" si="16"/>
        <v>0</v>
      </c>
      <c r="AI46" s="389">
        <f t="shared" si="17"/>
        <v>0</v>
      </c>
      <c r="AJ46" s="389">
        <f t="shared" si="18"/>
        <v>0</v>
      </c>
      <c r="AK46" s="389">
        <f t="shared" si="19"/>
        <v>0</v>
      </c>
      <c r="AL46" s="389">
        <f t="shared" si="20"/>
        <v>0</v>
      </c>
      <c r="AM46" s="390"/>
      <c r="AN46" s="390"/>
      <c r="AO46" s="391"/>
      <c r="AP46" s="2346"/>
      <c r="AQ46" s="392"/>
      <c r="AR46" s="393"/>
      <c r="AS46" s="379"/>
      <c r="AT46" s="394"/>
      <c r="AU46" s="394"/>
      <c r="AV46" s="394"/>
      <c r="AW46" s="394"/>
      <c r="AX46" s="394"/>
      <c r="AY46" s="394"/>
      <c r="AZ46" s="394"/>
      <c r="BA46" s="394"/>
      <c r="BB46" s="394"/>
      <c r="BC46" s="394"/>
      <c r="BD46" s="394"/>
      <c r="BE46" s="394"/>
      <c r="BF46" s="394"/>
      <c r="BG46" s="394"/>
      <c r="BH46" s="394"/>
      <c r="BI46" s="394"/>
      <c r="BJ46" s="394"/>
      <c r="BK46" s="394"/>
      <c r="BL46" s="394"/>
      <c r="BM46" s="394"/>
      <c r="BN46" s="394"/>
      <c r="BO46" s="394"/>
      <c r="BP46" s="394"/>
      <c r="BQ46" s="394"/>
      <c r="BR46" s="394"/>
      <c r="BS46" s="391"/>
      <c r="BT46" s="2352"/>
      <c r="BU46" s="2352"/>
      <c r="BV46" s="395"/>
      <c r="BW46" s="394"/>
      <c r="BX46" s="394"/>
      <c r="BY46" s="394"/>
    </row>
    <row r="47" spans="1:77" s="396" customFormat="1" ht="15" customHeight="1" thickBot="1">
      <c r="A47" s="960" t="str">
        <f t="shared" si="1"/>
        <v/>
      </c>
      <c r="B47" s="366">
        <f>IF(B25&gt;0,INDEX(HESAPLAR!$L$3:$L$4965,S25),0)</f>
        <v>0</v>
      </c>
      <c r="C47" s="380">
        <f>IF(OR(B47=835,B47=810,B47=830,B47=831,B47=833,B47=834),'KURUMLAR VE GÖREVLİLER'!T13,0)</f>
        <v>0</v>
      </c>
      <c r="D47" s="381">
        <f>IF(OR(B47=835,B47=810,B47=830,B47=831,B47=833,B47=834),'KURUMLAR VE GÖREVLİLER'!U13,0)</f>
        <v>0</v>
      </c>
      <c r="E47" s="381">
        <f>IF(OR(B47=835,B47=810,B47=830,B47=831,B47=833,B47=834),'KURUMLAR VE GÖREVLİLER'!V13,0)</f>
        <v>0</v>
      </c>
      <c r="F47" s="382">
        <f>IF(OR(B47=835,B47=810,B47=830,B47=831,B47=833,B47=834),'KURUMLAR VE GÖREVLİLER'!W13,0)</f>
        <v>0</v>
      </c>
      <c r="G47" s="383">
        <f>IF(OR(B47=835,B47=810,B47=830,B47=831,B47=833,B47=834),'KURUMLAR VE GÖREVLİLER'!X13,0)</f>
        <v>0</v>
      </c>
      <c r="H47" s="381">
        <f>IF(OR(B47=835,B47=810,B47=830,B47=831,B47=833,B47=834),'KURUMLAR VE GÖREVLİLER'!Y13,0)</f>
        <v>0</v>
      </c>
      <c r="I47" s="381">
        <f>IF(OR(B47=835,B47=810,B47=830,B47=831,B47=833,B47=834),'KURUMLAR VE GÖREVLİLER'!Z13,0)</f>
        <v>0</v>
      </c>
      <c r="J47" s="382">
        <f>IF(OR(B47=835,B47=810,B47=830,B47=831,B47=833,B47=834),'KURUMLAR VE GÖREVLİLER'!AA13,0)</f>
        <v>0</v>
      </c>
      <c r="K47" s="384">
        <f>IF(OR(B47=835,B47=810,B47=830,B47=831,B47=833,B47=834),'KURUMLAR VE GÖREVLİLER'!AB13,0)</f>
        <v>0</v>
      </c>
      <c r="L47" s="383">
        <f>IF(B47&gt;0,INDEX(HESAPLAR!$M$3:$M$4965,S25),0)</f>
        <v>0</v>
      </c>
      <c r="M47" s="381">
        <f>IF(B47&gt;0,INDEX(HESAPLAR!$N$3:$N$4965,S25),0)</f>
        <v>0</v>
      </c>
      <c r="N47" s="381">
        <f>IF(B47,INDEX(HESAPLAR!$O$3:$O$4965,S25),0)</f>
        <v>0</v>
      </c>
      <c r="O47" s="382">
        <f>IF(B47&gt;0,INDEX(HESAPLAR!$P$3:$P$4965,S25),0)</f>
        <v>0</v>
      </c>
      <c r="P47" s="739">
        <f t="shared" si="2"/>
        <v>0</v>
      </c>
      <c r="Q47" s="738">
        <f t="shared" si="3"/>
        <v>0</v>
      </c>
      <c r="R47" s="401">
        <f>IF(R25&gt;0,INDEX(HESAPLAR!$K$3:$K$4965,S25),0)</f>
        <v>0</v>
      </c>
      <c r="S47" s="385"/>
      <c r="T47" s="386"/>
      <c r="U47" s="387"/>
      <c r="V47" s="388">
        <f t="shared" si="4"/>
        <v>0</v>
      </c>
      <c r="W47" s="389">
        <f t="shared" si="5"/>
        <v>0</v>
      </c>
      <c r="X47" s="389">
        <f t="shared" si="6"/>
        <v>0</v>
      </c>
      <c r="Y47" s="389">
        <f t="shared" si="7"/>
        <v>0</v>
      </c>
      <c r="Z47" s="389">
        <f t="shared" si="8"/>
        <v>0</v>
      </c>
      <c r="AA47" s="389">
        <f t="shared" si="9"/>
        <v>0</v>
      </c>
      <c r="AB47" s="389">
        <f t="shared" si="10"/>
        <v>0</v>
      </c>
      <c r="AC47" s="389">
        <f t="shared" si="11"/>
        <v>0</v>
      </c>
      <c r="AD47" s="389">
        <f t="shared" si="12"/>
        <v>0</v>
      </c>
      <c r="AE47" s="389">
        <f t="shared" si="13"/>
        <v>0</v>
      </c>
      <c r="AF47" s="389">
        <f t="shared" si="14"/>
        <v>0</v>
      </c>
      <c r="AG47" s="389">
        <f t="shared" si="15"/>
        <v>0</v>
      </c>
      <c r="AH47" s="389">
        <f t="shared" si="16"/>
        <v>0</v>
      </c>
      <c r="AI47" s="389">
        <f t="shared" si="17"/>
        <v>0</v>
      </c>
      <c r="AJ47" s="389">
        <f t="shared" si="18"/>
        <v>0</v>
      </c>
      <c r="AK47" s="389">
        <f t="shared" si="19"/>
        <v>0</v>
      </c>
      <c r="AL47" s="389">
        <f t="shared" si="20"/>
        <v>0</v>
      </c>
      <c r="AM47" s="390"/>
      <c r="AN47" s="390"/>
      <c r="AO47" s="391"/>
      <c r="AP47" s="2346"/>
      <c r="AQ47" s="392"/>
      <c r="AR47" s="393"/>
      <c r="AS47" s="379"/>
      <c r="AT47" s="394"/>
      <c r="AU47" s="394"/>
      <c r="AV47" s="394"/>
      <c r="AW47" s="394"/>
      <c r="AX47" s="394"/>
      <c r="AY47" s="394"/>
      <c r="AZ47" s="394"/>
      <c r="BA47" s="394"/>
      <c r="BB47" s="394"/>
      <c r="BC47" s="394"/>
      <c r="BD47" s="394"/>
      <c r="BE47" s="394"/>
      <c r="BF47" s="394"/>
      <c r="BG47" s="394"/>
      <c r="BH47" s="394"/>
      <c r="BI47" s="394"/>
      <c r="BJ47" s="394"/>
      <c r="BK47" s="394"/>
      <c r="BL47" s="394"/>
      <c r="BM47" s="394"/>
      <c r="BN47" s="394"/>
      <c r="BO47" s="394"/>
      <c r="BP47" s="394"/>
      <c r="BQ47" s="394"/>
      <c r="BR47" s="394"/>
      <c r="BS47" s="391"/>
      <c r="BT47" s="402"/>
      <c r="BU47" s="403"/>
      <c r="BV47" s="394"/>
      <c r="BW47" s="394"/>
      <c r="BX47" s="394"/>
      <c r="BY47" s="394"/>
    </row>
    <row r="48" spans="1:77" s="396" customFormat="1" ht="15" customHeight="1" thickBot="1">
      <c r="A48" s="960" t="str">
        <f t="shared" si="1"/>
        <v/>
      </c>
      <c r="B48" s="366">
        <f>IF(B26&gt;0,INDEX(HESAPLAR!$L$3:$L$4965,S26),0)</f>
        <v>0</v>
      </c>
      <c r="C48" s="380">
        <f>IF(OR(B48=835,B48=810,B48=830,B48=831,B48=833,B48=834),'KURUMLAR VE GÖREVLİLER'!T14,0)</f>
        <v>0</v>
      </c>
      <c r="D48" s="381">
        <f>IF(OR(B48=835,B48=810,B48=830,B48=831,B48=833,B48=834),'KURUMLAR VE GÖREVLİLER'!U14,0)</f>
        <v>0</v>
      </c>
      <c r="E48" s="381">
        <f>IF(OR(B48=835,B48=810,B48=830,B48=831,B48=833,B48=834),'KURUMLAR VE GÖREVLİLER'!V14,0)</f>
        <v>0</v>
      </c>
      <c r="F48" s="382">
        <f>IF(OR(B48=835,B48=810,B48=830,B48=831,B48=833,B48=834),'KURUMLAR VE GÖREVLİLER'!W14,0)</f>
        <v>0</v>
      </c>
      <c r="G48" s="383">
        <f>IF(OR(B48=835,B48=810,B48=830,B48=831,B48=833,B48=834),'KURUMLAR VE GÖREVLİLER'!X14,0)</f>
        <v>0</v>
      </c>
      <c r="H48" s="381">
        <f>IF(OR(B48=835,B48=810,B48=830,B48=831,B48=833,B48=834),'KURUMLAR VE GÖREVLİLER'!Y14,0)</f>
        <v>0</v>
      </c>
      <c r="I48" s="381">
        <f>IF(OR(B48=835,B48=810,B48=830,B48=831,B48=833,B48=834),'KURUMLAR VE GÖREVLİLER'!Z14,0)</f>
        <v>0</v>
      </c>
      <c r="J48" s="382">
        <f>IF(OR(B48=835,B48=810,B48=830,B48=831,B48=833,B48=834),'KURUMLAR VE GÖREVLİLER'!AA14,0)</f>
        <v>0</v>
      </c>
      <c r="K48" s="384">
        <f>IF(OR(B48=835,B48=810,B48=830,B48=831,B48=833,B48=834),'KURUMLAR VE GÖREVLİLER'!AB14,0)</f>
        <v>0</v>
      </c>
      <c r="L48" s="383">
        <f>IF(B48&gt;0,INDEX(HESAPLAR!$M$3:$M$4965,S26),0)</f>
        <v>0</v>
      </c>
      <c r="M48" s="381">
        <f>IF(B48&gt;0,INDEX(HESAPLAR!$N$3:$N$4965,S26),0)</f>
        <v>0</v>
      </c>
      <c r="N48" s="381">
        <f>IF(B48,INDEX(HESAPLAR!$O$3:$O$4965,S26),0)</f>
        <v>0</v>
      </c>
      <c r="O48" s="382">
        <f>IF(B48&gt;0,INDEX(HESAPLAR!$P$3:$P$4965,S26),0)</f>
        <v>0</v>
      </c>
      <c r="P48" s="739">
        <f t="shared" si="2"/>
        <v>0</v>
      </c>
      <c r="Q48" s="738">
        <f t="shared" si="3"/>
        <v>0</v>
      </c>
      <c r="R48" s="401">
        <f>IF(R26&gt;0,INDEX(HESAPLAR!$K$3:$K$4965,S26),0)</f>
        <v>0</v>
      </c>
      <c r="S48" s="385"/>
      <c r="T48" s="386"/>
      <c r="U48" s="387"/>
      <c r="V48" s="388">
        <f t="shared" si="4"/>
        <v>0</v>
      </c>
      <c r="W48" s="389">
        <f t="shared" si="5"/>
        <v>0</v>
      </c>
      <c r="X48" s="389">
        <f t="shared" si="6"/>
        <v>0</v>
      </c>
      <c r="Y48" s="389">
        <f t="shared" si="7"/>
        <v>0</v>
      </c>
      <c r="Z48" s="389">
        <f t="shared" si="8"/>
        <v>0</v>
      </c>
      <c r="AA48" s="389">
        <f t="shared" si="9"/>
        <v>0</v>
      </c>
      <c r="AB48" s="389">
        <f t="shared" si="10"/>
        <v>0</v>
      </c>
      <c r="AC48" s="389">
        <f t="shared" si="11"/>
        <v>0</v>
      </c>
      <c r="AD48" s="389">
        <f t="shared" si="12"/>
        <v>0</v>
      </c>
      <c r="AE48" s="389">
        <f t="shared" si="13"/>
        <v>0</v>
      </c>
      <c r="AF48" s="389">
        <f t="shared" si="14"/>
        <v>0</v>
      </c>
      <c r="AG48" s="389">
        <f t="shared" si="15"/>
        <v>0</v>
      </c>
      <c r="AH48" s="389">
        <f t="shared" si="16"/>
        <v>0</v>
      </c>
      <c r="AI48" s="389">
        <f t="shared" si="17"/>
        <v>0</v>
      </c>
      <c r="AJ48" s="389">
        <f t="shared" si="18"/>
        <v>0</v>
      </c>
      <c r="AK48" s="389">
        <f t="shared" si="19"/>
        <v>0</v>
      </c>
      <c r="AL48" s="389">
        <f t="shared" si="20"/>
        <v>0</v>
      </c>
      <c r="AM48" s="390"/>
      <c r="AN48" s="390"/>
      <c r="AO48" s="391"/>
      <c r="AP48" s="2346"/>
      <c r="AQ48" s="392"/>
      <c r="AR48" s="393"/>
      <c r="AS48" s="379"/>
      <c r="AT48" s="394"/>
      <c r="AU48" s="394"/>
      <c r="AV48" s="394"/>
      <c r="AW48" s="394"/>
      <c r="AX48" s="394"/>
      <c r="AY48" s="394"/>
      <c r="AZ48" s="394"/>
      <c r="BA48" s="394"/>
      <c r="BB48" s="394"/>
      <c r="BC48" s="394"/>
      <c r="BD48" s="394"/>
      <c r="BE48" s="394"/>
      <c r="BF48" s="394"/>
      <c r="BG48" s="394"/>
      <c r="BH48" s="394"/>
      <c r="BI48" s="394"/>
      <c r="BJ48" s="394"/>
      <c r="BK48" s="394"/>
      <c r="BL48" s="394"/>
      <c r="BM48" s="394"/>
      <c r="BN48" s="394"/>
      <c r="BO48" s="394"/>
      <c r="BP48" s="394"/>
      <c r="BQ48" s="394"/>
      <c r="BR48" s="394"/>
      <c r="BS48" s="391"/>
      <c r="BT48" s="2362" t="s">
        <v>274</v>
      </c>
      <c r="BU48" s="2362"/>
      <c r="BV48" s="395"/>
      <c r="BW48" s="394"/>
      <c r="BX48" s="394"/>
      <c r="BY48" s="394"/>
    </row>
    <row r="49" spans="1:77" s="396" customFormat="1" ht="15" customHeight="1" thickBot="1">
      <c r="A49" s="960" t="str">
        <f t="shared" si="1"/>
        <v/>
      </c>
      <c r="B49" s="366">
        <f>IF(B27&gt;0,INDEX(HESAPLAR!$L$3:$L$4965,S27),0)</f>
        <v>0</v>
      </c>
      <c r="C49" s="380">
        <f>IF(OR(B49=835,B49=810,B49=830,B49=831,B49=833,B49=834),'KURUMLAR VE GÖREVLİLER'!T15,0)</f>
        <v>0</v>
      </c>
      <c r="D49" s="381">
        <f>IF(OR(B49=835,B49=810,B49=830,B49=831,B49=833,B49=834),'KURUMLAR VE GÖREVLİLER'!U15,0)</f>
        <v>0</v>
      </c>
      <c r="E49" s="381">
        <f>IF(OR(B49=835,B49=810,B49=830,B49=831,B49=833,B49=834),'KURUMLAR VE GÖREVLİLER'!V15,0)</f>
        <v>0</v>
      </c>
      <c r="F49" s="382">
        <f>IF(OR(B49=835,B49=810,B49=830,B49=831,B49=833,B49=834),'KURUMLAR VE GÖREVLİLER'!W15,0)</f>
        <v>0</v>
      </c>
      <c r="G49" s="383">
        <f>IF(OR(B49=835,B49=810,B49=830,B49=831,B49=833,B49=834),'KURUMLAR VE GÖREVLİLER'!X15,0)</f>
        <v>0</v>
      </c>
      <c r="H49" s="381">
        <f>IF(OR(B49=835,B49=810,B49=830,B49=831,B49=833,B49=834),'KURUMLAR VE GÖREVLİLER'!Y15,0)</f>
        <v>0</v>
      </c>
      <c r="I49" s="381">
        <f>IF(OR(B49=835,B49=810,B49=830,B49=831,B49=833,B49=834),'KURUMLAR VE GÖREVLİLER'!Z15,0)</f>
        <v>0</v>
      </c>
      <c r="J49" s="382">
        <f>IF(OR(B49=835,B49=810,B49=830,B49=831,B49=833,B49=834),'KURUMLAR VE GÖREVLİLER'!AA15,0)</f>
        <v>0</v>
      </c>
      <c r="K49" s="384">
        <f>IF(OR(B49=835,B49=810,B49=830,B49=831,B49=833,B49=834),'KURUMLAR VE GÖREVLİLER'!AB15,0)</f>
        <v>0</v>
      </c>
      <c r="L49" s="383">
        <f>IF(B49&gt;0,INDEX(HESAPLAR!$M$3:$M$4965,S27),0)</f>
        <v>0</v>
      </c>
      <c r="M49" s="381">
        <f>IF(B49&gt;0,INDEX(HESAPLAR!$N$3:$N$4965,S27),0)</f>
        <v>0</v>
      </c>
      <c r="N49" s="381">
        <f>IF(B49,INDEX(HESAPLAR!$O$3:$O$4965,S27),0)</f>
        <v>0</v>
      </c>
      <c r="O49" s="382">
        <f>IF(B49&gt;0,INDEX(HESAPLAR!$P$3:$P$4965,S27),0)</f>
        <v>0</v>
      </c>
      <c r="P49" s="739">
        <f t="shared" si="2"/>
        <v>0</v>
      </c>
      <c r="Q49" s="738">
        <f t="shared" si="3"/>
        <v>0</v>
      </c>
      <c r="R49" s="401">
        <f>IF(R27&gt;0,INDEX(HESAPLAR!$K$3:$K$4965,S27),0)</f>
        <v>0</v>
      </c>
      <c r="S49" s="397"/>
      <c r="T49" s="386"/>
      <c r="U49" s="387"/>
      <c r="V49" s="388">
        <f t="shared" si="4"/>
        <v>0</v>
      </c>
      <c r="W49" s="389">
        <f t="shared" si="5"/>
        <v>0</v>
      </c>
      <c r="X49" s="389">
        <f t="shared" si="6"/>
        <v>0</v>
      </c>
      <c r="Y49" s="389">
        <f t="shared" si="7"/>
        <v>0</v>
      </c>
      <c r="Z49" s="389">
        <f t="shared" si="8"/>
        <v>0</v>
      </c>
      <c r="AA49" s="389">
        <f t="shared" si="9"/>
        <v>0</v>
      </c>
      <c r="AB49" s="389">
        <f t="shared" si="10"/>
        <v>0</v>
      </c>
      <c r="AC49" s="389">
        <f t="shared" si="11"/>
        <v>0</v>
      </c>
      <c r="AD49" s="389">
        <f t="shared" si="12"/>
        <v>0</v>
      </c>
      <c r="AE49" s="389">
        <f t="shared" si="13"/>
        <v>0</v>
      </c>
      <c r="AF49" s="389">
        <f t="shared" si="14"/>
        <v>0</v>
      </c>
      <c r="AG49" s="389">
        <f t="shared" si="15"/>
        <v>0</v>
      </c>
      <c r="AH49" s="389">
        <f t="shared" si="16"/>
        <v>0</v>
      </c>
      <c r="AI49" s="389">
        <f t="shared" si="17"/>
        <v>0</v>
      </c>
      <c r="AJ49" s="389">
        <f t="shared" si="18"/>
        <v>0</v>
      </c>
      <c r="AK49" s="389">
        <f t="shared" si="19"/>
        <v>0</v>
      </c>
      <c r="AL49" s="389">
        <f t="shared" si="20"/>
        <v>0</v>
      </c>
      <c r="AM49" s="390"/>
      <c r="AN49" s="390"/>
      <c r="AO49" s="391"/>
      <c r="AP49" s="2346"/>
      <c r="AQ49" s="392"/>
      <c r="AR49" s="393"/>
      <c r="AS49" s="379"/>
      <c r="AT49" s="394"/>
      <c r="AU49" s="394"/>
      <c r="AV49" s="394"/>
      <c r="AW49" s="394"/>
      <c r="AX49" s="394"/>
      <c r="AY49" s="394"/>
      <c r="AZ49" s="394"/>
      <c r="BA49" s="394"/>
      <c r="BB49" s="394"/>
      <c r="BC49" s="394"/>
      <c r="BD49" s="394"/>
      <c r="BE49" s="394"/>
      <c r="BF49" s="394"/>
      <c r="BG49" s="394"/>
      <c r="BH49" s="394"/>
      <c r="BI49" s="394"/>
      <c r="BJ49" s="394"/>
      <c r="BK49" s="394"/>
      <c r="BL49" s="394"/>
      <c r="BM49" s="394"/>
      <c r="BN49" s="394"/>
      <c r="BO49" s="394"/>
      <c r="BP49" s="394"/>
      <c r="BQ49" s="394"/>
      <c r="BR49" s="394"/>
      <c r="BS49" s="391"/>
      <c r="BT49" s="2343" t="str">
        <f>BT4</f>
        <v>TL,</v>
      </c>
      <c r="BU49" s="2343"/>
      <c r="BV49" s="395"/>
      <c r="BW49" s="394"/>
      <c r="BX49" s="394"/>
      <c r="BY49" s="394"/>
    </row>
    <row r="50" spans="1:77" s="396" customFormat="1" ht="15" customHeight="1" thickBot="1">
      <c r="A50" s="960">
        <f t="shared" si="1"/>
        <v>1</v>
      </c>
      <c r="B50" s="366">
        <f>IF(B28&gt;0,INDEX(HESAPLAR!$L$3:$L$4965,S28),0)</f>
        <v>800</v>
      </c>
      <c r="C50" s="380">
        <f>IF(OR(B50=835,B50=810,B50=830,B50=831,B50=833,B50=834),'KURUMLAR VE GÖREVLİLER'!T16,0)</f>
        <v>0</v>
      </c>
      <c r="D50" s="381">
        <f>IF(OR(B50=835,B50=810,B50=830,B50=831,B50=833,B50=834),'KURUMLAR VE GÖREVLİLER'!U16,0)</f>
        <v>0</v>
      </c>
      <c r="E50" s="381">
        <f>IF(OR(B50=835,B50=810,B50=830,B50=831,B50=833,B50=834),'KURUMLAR VE GÖREVLİLER'!V16,0)</f>
        <v>0</v>
      </c>
      <c r="F50" s="382">
        <f>IF(OR(B50=835,B50=810,B50=830,B50=831,B50=833,B50=834),'KURUMLAR VE GÖREVLİLER'!W16,0)</f>
        <v>0</v>
      </c>
      <c r="G50" s="383">
        <f>IF(OR(B50=835,B50=810,B50=830,B50=831,B50=833,B50=834),'KURUMLAR VE GÖREVLİLER'!X16,0)</f>
        <v>0</v>
      </c>
      <c r="H50" s="381">
        <f>IF(OR(B50=835,B50=810,B50=830,B50=831,B50=833,B50=834),'KURUMLAR VE GÖREVLİLER'!Y16,0)</f>
        <v>0</v>
      </c>
      <c r="I50" s="381">
        <f>IF(OR(B50=835,B50=810,B50=830,B50=831,B50=833,B50=834),'KURUMLAR VE GÖREVLİLER'!Z16,0)</f>
        <v>0</v>
      </c>
      <c r="J50" s="382">
        <f>IF(OR(B50=835,B50=810,B50=830,B50=831,B50=833,B50=834),'KURUMLAR VE GÖREVLİLER'!AA16,0)</f>
        <v>0</v>
      </c>
      <c r="K50" s="384">
        <f>IF(OR(B50=835,B50=810,B50=830,B50=831,B50=833,B50=834),'KURUMLAR VE GÖREVLİLER'!AB16,0)</f>
        <v>0</v>
      </c>
      <c r="L50" s="383" t="str">
        <f>IF(B50&gt;0,INDEX(HESAPLAR!$M$3:$M$4965,S28),0)</f>
        <v>01</v>
      </c>
      <c r="M50" s="381" t="str">
        <f>IF(B50&gt;0,INDEX(HESAPLAR!$N$3:$N$4965,S28),0)</f>
        <v>05</v>
      </c>
      <c r="N50" s="381" t="str">
        <f>IF(B50,INDEX(HESAPLAR!$O$3:$O$4965,S28),0)</f>
        <v>1</v>
      </c>
      <c r="O50" s="382" t="str">
        <f>IF(B50&gt;0,INDEX(HESAPLAR!$P$3:$P$4965,S28),0)</f>
        <v>01</v>
      </c>
      <c r="P50" s="739">
        <f t="shared" si="2"/>
        <v>0</v>
      </c>
      <c r="Q50" s="738">
        <f t="shared" si="3"/>
        <v>37.5</v>
      </c>
      <c r="R50" s="401" t="str">
        <f>IF(R28&gt;0,INDEX(HESAPLAR!$K$3:$K$4965,S28),0)</f>
        <v>Damga Vergisi*</v>
      </c>
      <c r="S50" s="397"/>
      <c r="T50" s="386"/>
      <c r="U50" s="387"/>
      <c r="V50" s="388">
        <f t="shared" si="4"/>
        <v>800</v>
      </c>
      <c r="W50" s="389">
        <f t="shared" si="5"/>
        <v>0</v>
      </c>
      <c r="X50" s="389">
        <f t="shared" si="6"/>
        <v>0</v>
      </c>
      <c r="Y50" s="389">
        <f t="shared" si="7"/>
        <v>0</v>
      </c>
      <c r="Z50" s="389">
        <f t="shared" si="8"/>
        <v>0</v>
      </c>
      <c r="AA50" s="389">
        <f t="shared" si="9"/>
        <v>0</v>
      </c>
      <c r="AB50" s="389">
        <f t="shared" si="10"/>
        <v>0</v>
      </c>
      <c r="AC50" s="389">
        <f t="shared" si="11"/>
        <v>0</v>
      </c>
      <c r="AD50" s="389">
        <f t="shared" si="12"/>
        <v>0</v>
      </c>
      <c r="AE50" s="389">
        <f t="shared" si="13"/>
        <v>0</v>
      </c>
      <c r="AF50" s="389" t="str">
        <f t="shared" si="14"/>
        <v>01</v>
      </c>
      <c r="AG50" s="389" t="str">
        <f t="shared" si="15"/>
        <v>05</v>
      </c>
      <c r="AH50" s="389" t="str">
        <f t="shared" si="16"/>
        <v>1</v>
      </c>
      <c r="AI50" s="389" t="str">
        <f t="shared" si="17"/>
        <v>01</v>
      </c>
      <c r="AJ50" s="389">
        <f t="shared" si="18"/>
        <v>0</v>
      </c>
      <c r="AK50" s="389">
        <f t="shared" si="19"/>
        <v>37.5</v>
      </c>
      <c r="AL50" s="389" t="str">
        <f t="shared" si="20"/>
        <v>Damga Vergisi*</v>
      </c>
      <c r="AM50" s="390"/>
      <c r="AN50" s="390"/>
      <c r="AO50" s="391"/>
      <c r="AP50" s="2346"/>
      <c r="AQ50" s="392"/>
      <c r="AR50" s="393"/>
      <c r="AS50" s="379"/>
      <c r="AT50" s="394"/>
      <c r="AU50" s="394"/>
      <c r="AV50" s="394"/>
      <c r="AW50" s="394"/>
      <c r="AX50" s="394"/>
      <c r="AY50" s="394"/>
      <c r="AZ50" s="394"/>
      <c r="BA50" s="394"/>
      <c r="BB50" s="394"/>
      <c r="BC50" s="394"/>
      <c r="BD50" s="394"/>
      <c r="BE50" s="394"/>
      <c r="BF50" s="394"/>
      <c r="BG50" s="394"/>
      <c r="BH50" s="394"/>
      <c r="BI50" s="394"/>
      <c r="BJ50" s="394"/>
      <c r="BK50" s="394"/>
      <c r="BL50" s="394"/>
      <c r="BM50" s="394"/>
      <c r="BN50" s="394"/>
      <c r="BO50" s="394"/>
      <c r="BP50" s="394"/>
      <c r="BQ50" s="394"/>
      <c r="BR50" s="394"/>
      <c r="BS50" s="391"/>
      <c r="BT50" s="2343" t="str">
        <f>BT5</f>
        <v>Kr</v>
      </c>
      <c r="BU50" s="2343"/>
      <c r="BV50" s="395"/>
      <c r="BW50" s="394"/>
      <c r="BX50" s="394"/>
      <c r="BY50" s="394"/>
    </row>
    <row r="51" spans="1:77" s="396" customFormat="1" ht="15" customHeight="1" thickBot="1">
      <c r="A51" s="960" t="str">
        <f t="shared" si="1"/>
        <v/>
      </c>
      <c r="B51" s="366">
        <f>IF(B29&gt;0,INDEX(HESAPLAR!$L$3:$L$4965,S29),0)</f>
        <v>800</v>
      </c>
      <c r="C51" s="380">
        <f>IF(OR(B51=835,B51=810,B51=830,B51=831,B51=833,B51=834),'KURUMLAR VE GÖREVLİLER'!T17,0)</f>
        <v>0</v>
      </c>
      <c r="D51" s="381">
        <f>IF(OR(B51=835,B51=810,B51=830,B51=831,B51=833,B51=834),'KURUMLAR VE GÖREVLİLER'!U17,0)</f>
        <v>0</v>
      </c>
      <c r="E51" s="381">
        <f>IF(OR(B51=835,B51=810,B51=830,B51=831,B51=833,B51=834),'KURUMLAR VE GÖREVLİLER'!V17,0)</f>
        <v>0</v>
      </c>
      <c r="F51" s="382">
        <f>IF(OR(B51=835,B51=810,B51=830,B51=831,B51=833,B51=834),'KURUMLAR VE GÖREVLİLER'!W17,0)</f>
        <v>0</v>
      </c>
      <c r="G51" s="383">
        <f>IF(OR(B51=835,B51=810,B51=830,B51=831,B51=833,B51=834),'KURUMLAR VE GÖREVLİLER'!X17,0)</f>
        <v>0</v>
      </c>
      <c r="H51" s="381">
        <f>IF(OR(B51=835,B51=810,B51=830,B51=831,B51=833,B51=834),'KURUMLAR VE GÖREVLİLER'!Y17,0)</f>
        <v>0</v>
      </c>
      <c r="I51" s="381">
        <f>IF(OR(B51=835,B51=810,B51=830,B51=831,B51=833,B51=834),'KURUMLAR VE GÖREVLİLER'!Z17,0)</f>
        <v>0</v>
      </c>
      <c r="J51" s="382">
        <f>IF(OR(B51=835,B51=810,B51=830,B51=831,B51=833,B51=834),'KURUMLAR VE GÖREVLİLER'!AA17,0)</f>
        <v>0</v>
      </c>
      <c r="K51" s="384">
        <f>IF(OR(B51=835,B51=810,B51=830,B51=831,B51=833,B51=834),'KURUMLAR VE GÖREVLİLER'!AB17,0)</f>
        <v>0</v>
      </c>
      <c r="L51" s="383" t="str">
        <f>IF(B51&gt;0,INDEX(HESAPLAR!$M$3:$M$4965,S29),0)</f>
        <v>01</v>
      </c>
      <c r="M51" s="381" t="str">
        <f>IF(B51&gt;0,INDEX(HESAPLAR!$N$3:$N$4965,S29),0)</f>
        <v>04</v>
      </c>
      <c r="N51" s="381" t="str">
        <f>IF(B51,INDEX(HESAPLAR!$O$3:$O$4965,S29),0)</f>
        <v>1</v>
      </c>
      <c r="O51" s="382" t="str">
        <f>IF(B51&gt;0,INDEX(HESAPLAR!$P$3:$P$4965,S29),0)</f>
        <v>03</v>
      </c>
      <c r="P51" s="739">
        <f t="shared" si="2"/>
        <v>0</v>
      </c>
      <c r="Q51" s="738">
        <f t="shared" si="3"/>
        <v>0</v>
      </c>
      <c r="R51" s="401" t="str">
        <f>IF(R29&gt;0,INDEX(HESAPLAR!$K$3:$K$4965,S29),0)</f>
        <v>KDV Tevkifatı</v>
      </c>
      <c r="S51" s="397"/>
      <c r="T51" s="386"/>
      <c r="U51" s="387"/>
      <c r="V51" s="388">
        <f t="shared" si="4"/>
        <v>800</v>
      </c>
      <c r="W51" s="389">
        <f t="shared" si="5"/>
        <v>0</v>
      </c>
      <c r="X51" s="389">
        <f t="shared" si="6"/>
        <v>0</v>
      </c>
      <c r="Y51" s="389">
        <f t="shared" si="7"/>
        <v>0</v>
      </c>
      <c r="Z51" s="389">
        <f t="shared" si="8"/>
        <v>0</v>
      </c>
      <c r="AA51" s="389">
        <f t="shared" si="9"/>
        <v>0</v>
      </c>
      <c r="AB51" s="389">
        <f t="shared" si="10"/>
        <v>0</v>
      </c>
      <c r="AC51" s="389">
        <f t="shared" si="11"/>
        <v>0</v>
      </c>
      <c r="AD51" s="389">
        <f t="shared" si="12"/>
        <v>0</v>
      </c>
      <c r="AE51" s="389">
        <f t="shared" si="13"/>
        <v>0</v>
      </c>
      <c r="AF51" s="389" t="str">
        <f t="shared" si="14"/>
        <v>01</v>
      </c>
      <c r="AG51" s="389" t="str">
        <f t="shared" si="15"/>
        <v>04</v>
      </c>
      <c r="AH51" s="389" t="str">
        <f t="shared" si="16"/>
        <v>1</v>
      </c>
      <c r="AI51" s="389" t="str">
        <f t="shared" si="17"/>
        <v>03</v>
      </c>
      <c r="AJ51" s="389">
        <f t="shared" si="18"/>
        <v>0</v>
      </c>
      <c r="AK51" s="389">
        <f t="shared" si="19"/>
        <v>0</v>
      </c>
      <c r="AL51" s="389" t="str">
        <f t="shared" si="20"/>
        <v>KDV Tevkifatı</v>
      </c>
      <c r="AM51" s="390"/>
      <c r="AN51" s="390"/>
      <c r="AO51" s="391"/>
      <c r="AP51" s="2346"/>
      <c r="AQ51" s="392"/>
      <c r="AR51" s="393"/>
      <c r="AS51" s="379"/>
      <c r="AT51" s="394"/>
      <c r="AU51" s="394"/>
      <c r="AV51" s="394"/>
      <c r="AW51" s="394"/>
      <c r="AX51" s="394"/>
      <c r="AY51" s="394"/>
      <c r="AZ51" s="394"/>
      <c r="BA51" s="394"/>
      <c r="BB51" s="394"/>
      <c r="BC51" s="394"/>
      <c r="BD51" s="394"/>
      <c r="BE51" s="394"/>
      <c r="BF51" s="394"/>
      <c r="BG51" s="394"/>
      <c r="BH51" s="394"/>
      <c r="BI51" s="394"/>
      <c r="BJ51" s="394"/>
      <c r="BK51" s="394"/>
      <c r="BL51" s="394"/>
      <c r="BM51" s="394"/>
      <c r="BN51" s="394"/>
      <c r="BO51" s="394"/>
      <c r="BP51" s="394"/>
      <c r="BQ51" s="394"/>
      <c r="BR51" s="394"/>
      <c r="BS51" s="394"/>
      <c r="BT51" s="404"/>
      <c r="BU51" s="404"/>
      <c r="BV51" s="394"/>
      <c r="BW51" s="394"/>
      <c r="BX51" s="394"/>
      <c r="BY51" s="394"/>
    </row>
    <row r="52" spans="1:77" s="396" customFormat="1" ht="15" customHeight="1" thickBot="1">
      <c r="A52" s="960" t="str">
        <f t="shared" si="1"/>
        <v/>
      </c>
      <c r="B52" s="366">
        <f>IF(B30&gt;0,INDEX(HESAPLAR!$L$3:$L$4965,S30),0)</f>
        <v>800</v>
      </c>
      <c r="C52" s="380">
        <f>IF(OR(B52=835,B52=810,B52=830,B52=831,B52=833,B52=834),'KURUMLAR VE GÖREVLİLER'!T18,0)</f>
        <v>0</v>
      </c>
      <c r="D52" s="381">
        <f>IF(OR(B52=835,B52=810,B52=830,B52=831,B52=833,B52=834),'KURUMLAR VE GÖREVLİLER'!U18,0)</f>
        <v>0</v>
      </c>
      <c r="E52" s="381">
        <f>IF(OR(B52=835,B52=810,B52=830,B52=831,B52=833,B52=834),'KURUMLAR VE GÖREVLİLER'!V18,0)</f>
        <v>0</v>
      </c>
      <c r="F52" s="382">
        <f>IF(OR(B52=835,B52=810,B52=830,B52=831,B52=833,B52=834),'KURUMLAR VE GÖREVLİLER'!W18,0)</f>
        <v>0</v>
      </c>
      <c r="G52" s="383">
        <f>IF(OR(B52=835,B52=810,B52=830,B52=831,B52=833,B52=834),'KURUMLAR VE GÖREVLİLER'!X18,0)</f>
        <v>0</v>
      </c>
      <c r="H52" s="381">
        <f>IF(OR(B52=835,B52=810,B52=830,B52=831,B52=833,B52=834),'KURUMLAR VE GÖREVLİLER'!Y18,0)</f>
        <v>0</v>
      </c>
      <c r="I52" s="381">
        <f>IF(OR(B52=835,B52=810,B52=830,B52=831,B52=833,B52=834),'KURUMLAR VE GÖREVLİLER'!Z18,0)</f>
        <v>0</v>
      </c>
      <c r="J52" s="382">
        <f>IF(OR(B52=835,B52=810,B52=830,B52=831,B52=833,B52=834),'KURUMLAR VE GÖREVLİLER'!AA18,0)</f>
        <v>0</v>
      </c>
      <c r="K52" s="384">
        <f>IF(OR(B52=835,B52=810,B52=830,B52=831,B52=833,B52=834),'KURUMLAR VE GÖREVLİLER'!AB18,0)</f>
        <v>0</v>
      </c>
      <c r="L52" s="383" t="str">
        <f>IF(B52&gt;0,INDEX(HESAPLAR!$M$3:$M$4965,S30),0)</f>
        <v>01</v>
      </c>
      <c r="M52" s="381" t="str">
        <f>IF(B52&gt;0,INDEX(HESAPLAR!$N$3:$N$4965,S30),0)</f>
        <v>01</v>
      </c>
      <c r="N52" s="381" t="str">
        <f>IF(B52,INDEX(HESAPLAR!$O$3:$O$4965,S30),0)</f>
        <v>1</v>
      </c>
      <c r="O52" s="382" t="str">
        <f>IF(B52&gt;0,INDEX(HESAPLAR!$P$3:$P$4965,S30),0)</f>
        <v>03</v>
      </c>
      <c r="P52" s="739">
        <f t="shared" si="2"/>
        <v>0</v>
      </c>
      <c r="Q52" s="738">
        <f t="shared" si="3"/>
        <v>0</v>
      </c>
      <c r="R52" s="401" t="str">
        <f>IF(R30&gt;0,INDEX(HESAPLAR!$K$3:$K$4965,S30),0)</f>
        <v>Gelir Vergisi Tevkifatı</v>
      </c>
      <c r="S52" s="397"/>
      <c r="T52" s="386"/>
      <c r="U52" s="387"/>
      <c r="V52" s="388">
        <f t="shared" si="4"/>
        <v>800</v>
      </c>
      <c r="W52" s="389">
        <f t="shared" si="5"/>
        <v>0</v>
      </c>
      <c r="X52" s="389">
        <f t="shared" si="6"/>
        <v>0</v>
      </c>
      <c r="Y52" s="389">
        <f t="shared" si="7"/>
        <v>0</v>
      </c>
      <c r="Z52" s="389">
        <f t="shared" si="8"/>
        <v>0</v>
      </c>
      <c r="AA52" s="389">
        <f t="shared" si="9"/>
        <v>0</v>
      </c>
      <c r="AB52" s="389">
        <f t="shared" si="10"/>
        <v>0</v>
      </c>
      <c r="AC52" s="389">
        <f t="shared" si="11"/>
        <v>0</v>
      </c>
      <c r="AD52" s="389">
        <f t="shared" si="12"/>
        <v>0</v>
      </c>
      <c r="AE52" s="389">
        <f t="shared" si="13"/>
        <v>0</v>
      </c>
      <c r="AF52" s="389" t="str">
        <f t="shared" si="14"/>
        <v>01</v>
      </c>
      <c r="AG52" s="389" t="str">
        <f t="shared" si="15"/>
        <v>01</v>
      </c>
      <c r="AH52" s="389" t="str">
        <f t="shared" si="16"/>
        <v>1</v>
      </c>
      <c r="AI52" s="389" t="str">
        <f t="shared" si="17"/>
        <v>03</v>
      </c>
      <c r="AJ52" s="389">
        <f t="shared" si="18"/>
        <v>0</v>
      </c>
      <c r="AK52" s="389">
        <f t="shared" si="19"/>
        <v>0</v>
      </c>
      <c r="AL52" s="389" t="str">
        <f t="shared" si="20"/>
        <v>Gelir Vergisi Tevkifatı</v>
      </c>
      <c r="AM52" s="390"/>
      <c r="AN52" s="390"/>
      <c r="AO52" s="391"/>
      <c r="AP52" s="2346"/>
      <c r="AQ52" s="392"/>
      <c r="AR52" s="393"/>
      <c r="AS52" s="405"/>
      <c r="AT52" s="394"/>
      <c r="AU52" s="394"/>
      <c r="AV52" s="394"/>
      <c r="AW52" s="394"/>
      <c r="AX52" s="394"/>
      <c r="AY52" s="394"/>
      <c r="AZ52" s="394"/>
      <c r="BA52" s="394"/>
      <c r="BB52" s="394"/>
      <c r="BC52" s="394"/>
      <c r="BD52" s="394"/>
      <c r="BE52" s="394"/>
      <c r="BF52" s="394"/>
      <c r="BG52" s="394"/>
      <c r="BH52" s="394"/>
      <c r="BI52" s="394"/>
      <c r="BJ52" s="394"/>
      <c r="BK52" s="394"/>
      <c r="BL52" s="394"/>
      <c r="BM52" s="394"/>
      <c r="BN52" s="394"/>
      <c r="BO52" s="394"/>
      <c r="BP52" s="394"/>
      <c r="BQ52" s="394"/>
      <c r="BR52" s="394"/>
      <c r="BS52" s="394"/>
      <c r="BT52" s="394"/>
      <c r="BU52" s="394"/>
      <c r="BV52" s="394"/>
      <c r="BW52" s="394"/>
      <c r="BX52" s="394"/>
      <c r="BY52" s="394"/>
    </row>
    <row r="53" spans="1:77" s="396" customFormat="1" ht="15" customHeight="1" thickBot="1">
      <c r="A53" s="960" t="str">
        <f t="shared" si="1"/>
        <v/>
      </c>
      <c r="B53" s="366">
        <f>IF(B31&gt;0,INDEX(HESAPLAR!$L$3:$L$4965,S31),0)</f>
        <v>0</v>
      </c>
      <c r="C53" s="380">
        <f>IF(OR(B53=835,B53=810,B53=830,B53=831,B53=833,B53=834),'KURUMLAR VE GÖREVLİLER'!T19,0)</f>
        <v>0</v>
      </c>
      <c r="D53" s="381">
        <f>IF(OR(B53=835,B53=810,B53=830,B53=831,B53=833,B53=834),'KURUMLAR VE GÖREVLİLER'!U19,0)</f>
        <v>0</v>
      </c>
      <c r="E53" s="381">
        <f>IF(OR(B53=835,B53=810,B53=830,B53=831,B53=833,B53=834),'KURUMLAR VE GÖREVLİLER'!V19,0)</f>
        <v>0</v>
      </c>
      <c r="F53" s="382">
        <f>IF(OR(B53=835,B53=810,B53=830,B53=831,B53=833,B53=834),'KURUMLAR VE GÖREVLİLER'!W19,0)</f>
        <v>0</v>
      </c>
      <c r="G53" s="383">
        <f>IF(OR(B53=835,B53=810,B53=830,B53=831,B53=833,B53=834),'KURUMLAR VE GÖREVLİLER'!X19,0)</f>
        <v>0</v>
      </c>
      <c r="H53" s="381">
        <f>IF(OR(B53=835,B53=810,B53=830,B53=831,B53=833,B53=834),'KURUMLAR VE GÖREVLİLER'!Y19,0)</f>
        <v>0</v>
      </c>
      <c r="I53" s="381">
        <f>IF(OR(B53=835,B53=810,B53=830,B53=831,B53=833,B53=834),'KURUMLAR VE GÖREVLİLER'!Z19,0)</f>
        <v>0</v>
      </c>
      <c r="J53" s="382">
        <f>IF(OR(B53=835,B53=810,B53=830,B53=831,B53=833,B53=834),'KURUMLAR VE GÖREVLİLER'!AA19,0)</f>
        <v>0</v>
      </c>
      <c r="K53" s="384">
        <f>IF(OR(B53=835,B53=810,B53=830,B53=831,B53=833,B53=834),'KURUMLAR VE GÖREVLİLER'!AB19,0)</f>
        <v>0</v>
      </c>
      <c r="L53" s="383">
        <f>IF(B53&gt;0,INDEX(HESAPLAR!$M$3:$M$4965,S31),0)</f>
        <v>0</v>
      </c>
      <c r="M53" s="381">
        <f>IF(B53&gt;0,INDEX(HESAPLAR!$N$3:$N$4965,S31),0)</f>
        <v>0</v>
      </c>
      <c r="N53" s="381">
        <f>IF(B53,INDEX(HESAPLAR!$O$3:$O$4965,S31),0)</f>
        <v>0</v>
      </c>
      <c r="O53" s="382">
        <f>IF(B53&gt;0,INDEX(HESAPLAR!$P$3:$P$4965,S31),0)</f>
        <v>0</v>
      </c>
      <c r="P53" s="739">
        <f t="shared" si="2"/>
        <v>0</v>
      </c>
      <c r="Q53" s="738">
        <f t="shared" si="3"/>
        <v>0</v>
      </c>
      <c r="R53" s="401">
        <f>IF(R31&gt;0,INDEX(HESAPLAR!$K$3:$K$4965,S31),0)</f>
        <v>0</v>
      </c>
      <c r="S53" s="397"/>
      <c r="T53" s="386"/>
      <c r="U53" s="387"/>
      <c r="V53" s="388">
        <f t="shared" si="4"/>
        <v>800</v>
      </c>
      <c r="W53" s="389">
        <f t="shared" si="5"/>
        <v>0</v>
      </c>
      <c r="X53" s="389">
        <f t="shared" si="6"/>
        <v>0</v>
      </c>
      <c r="Y53" s="389">
        <f t="shared" si="7"/>
        <v>0</v>
      </c>
      <c r="Z53" s="389">
        <f t="shared" si="8"/>
        <v>0</v>
      </c>
      <c r="AA53" s="389">
        <f t="shared" si="9"/>
        <v>0</v>
      </c>
      <c r="AB53" s="389">
        <f t="shared" si="10"/>
        <v>0</v>
      </c>
      <c r="AC53" s="389">
        <f t="shared" si="11"/>
        <v>0</v>
      </c>
      <c r="AD53" s="389">
        <f t="shared" si="12"/>
        <v>0</v>
      </c>
      <c r="AE53" s="389">
        <f t="shared" si="13"/>
        <v>0</v>
      </c>
      <c r="AF53" s="389" t="str">
        <f t="shared" si="14"/>
        <v>90</v>
      </c>
      <c r="AG53" s="389" t="str">
        <f t="shared" si="15"/>
        <v>99</v>
      </c>
      <c r="AH53" s="389" t="str">
        <f t="shared" si="16"/>
        <v>0</v>
      </c>
      <c r="AI53" s="389" t="str">
        <f t="shared" si="17"/>
        <v>00</v>
      </c>
      <c r="AJ53" s="389">
        <f t="shared" si="18"/>
        <v>0</v>
      </c>
      <c r="AK53" s="389">
        <f t="shared" si="19"/>
        <v>0</v>
      </c>
      <c r="AL53" s="389" t="str">
        <f t="shared" si="20"/>
        <v>Diğer Çeşitli Emanetler</v>
      </c>
      <c r="AM53" s="390"/>
      <c r="AN53" s="390"/>
      <c r="AO53" s="391"/>
      <c r="AP53" s="2346"/>
      <c r="AQ53" s="392"/>
      <c r="AR53" s="393"/>
      <c r="AS53" s="405"/>
      <c r="AT53" s="394"/>
      <c r="AU53" s="394"/>
      <c r="AV53" s="394"/>
      <c r="AW53" s="394"/>
      <c r="AX53" s="394"/>
      <c r="AY53" s="394"/>
      <c r="AZ53" s="394"/>
      <c r="BA53" s="394"/>
      <c r="BB53" s="394"/>
      <c r="BC53" s="394"/>
      <c r="BD53" s="394"/>
      <c r="BE53" s="394"/>
      <c r="BF53" s="394"/>
      <c r="BG53" s="394"/>
      <c r="BH53" s="394"/>
      <c r="BI53" s="394"/>
      <c r="BJ53" s="394"/>
      <c r="BK53" s="394"/>
      <c r="BL53" s="394"/>
      <c r="BM53" s="394"/>
      <c r="BN53" s="394"/>
      <c r="BO53" s="394"/>
      <c r="BP53" s="394"/>
      <c r="BQ53" s="394"/>
      <c r="BR53" s="394"/>
      <c r="BS53" s="394"/>
      <c r="BT53" s="394"/>
      <c r="BU53" s="394"/>
      <c r="BV53" s="394"/>
      <c r="BW53" s="394"/>
      <c r="BX53" s="394"/>
      <c r="BY53" s="394"/>
    </row>
    <row r="54" spans="1:77" s="396" customFormat="1" ht="15" customHeight="1" thickBot="1">
      <c r="A54" s="960" t="str">
        <f t="shared" si="1"/>
        <v/>
      </c>
      <c r="B54" s="366">
        <f>IF(B32&gt;0,INDEX(HESAPLAR!$L$3:$L$4965,S32),0)</f>
        <v>0</v>
      </c>
      <c r="C54" s="380">
        <f>IF(OR(B54=835,B54=810,B54=830,B54=831,B54=833,B54=834),'KURUMLAR VE GÖREVLİLER'!T20,0)</f>
        <v>0</v>
      </c>
      <c r="D54" s="381">
        <f>IF(OR(B54=835,B54=810,B54=830,B54=831,B54=833,B54=834),'KURUMLAR VE GÖREVLİLER'!U20,0)</f>
        <v>0</v>
      </c>
      <c r="E54" s="381">
        <f>IF(OR(B54=835,B54=810,B54=830,B54=831,B54=833,B54=834),'KURUMLAR VE GÖREVLİLER'!V20,0)</f>
        <v>0</v>
      </c>
      <c r="F54" s="382">
        <f>IF(OR(B54=835,B54=810,B54=830,B54=831,B54=833,B54=834),'KURUMLAR VE GÖREVLİLER'!W20,0)</f>
        <v>0</v>
      </c>
      <c r="G54" s="383">
        <f>IF(OR(B54=835,B54=810,B54=830,B54=831,B54=833,B54=834),'KURUMLAR VE GÖREVLİLER'!X20,0)</f>
        <v>0</v>
      </c>
      <c r="H54" s="381">
        <f>IF(OR(B54=835,B54=810,B54=830,B54=831,B54=833,B54=834),'KURUMLAR VE GÖREVLİLER'!Y20,0)</f>
        <v>0</v>
      </c>
      <c r="I54" s="381">
        <f>IF(OR(B54=835,B54=810,B54=830,B54=831,B54=833,B54=834),'KURUMLAR VE GÖREVLİLER'!Z20,0)</f>
        <v>0</v>
      </c>
      <c r="J54" s="382">
        <f>IF(OR(B54=835,B54=810,B54=830,B54=831,B54=833,B54=834),'KURUMLAR VE GÖREVLİLER'!AA20,0)</f>
        <v>0</v>
      </c>
      <c r="K54" s="384">
        <f>IF(OR(B54=835,B54=810,B54=830,B54=831,B54=833,B54=834),'KURUMLAR VE GÖREVLİLER'!AB20,0)</f>
        <v>0</v>
      </c>
      <c r="L54" s="383">
        <f>IF(B54&gt;0,INDEX(HESAPLAR!$M$3:$M$4965,S32),0)</f>
        <v>0</v>
      </c>
      <c r="M54" s="381">
        <f>IF(B54&gt;0,INDEX(HESAPLAR!$N$3:$N$4965,S32),0)</f>
        <v>0</v>
      </c>
      <c r="N54" s="381">
        <f>IF(B54,INDEX(HESAPLAR!$O$3:$O$4965,S32),0)</f>
        <v>0</v>
      </c>
      <c r="O54" s="382">
        <f>IF(B54&gt;0,INDEX(HESAPLAR!$P$3:$P$4965,S32),0)</f>
        <v>0</v>
      </c>
      <c r="P54" s="739">
        <f t="shared" si="2"/>
        <v>0</v>
      </c>
      <c r="Q54" s="738">
        <f t="shared" si="3"/>
        <v>0</v>
      </c>
      <c r="R54" s="401">
        <f>IF(R32&gt;0,INDEX(HESAPLAR!$K$3:$K$4965,S32),0)</f>
        <v>0</v>
      </c>
      <c r="S54" s="397"/>
      <c r="T54" s="386"/>
      <c r="U54" s="387"/>
      <c r="V54" s="388">
        <f t="shared" si="4"/>
        <v>800</v>
      </c>
      <c r="W54" s="389">
        <f t="shared" si="5"/>
        <v>0</v>
      </c>
      <c r="X54" s="389">
        <f t="shared" si="6"/>
        <v>0</v>
      </c>
      <c r="Y54" s="389">
        <f t="shared" si="7"/>
        <v>0</v>
      </c>
      <c r="Z54" s="389">
        <f t="shared" si="8"/>
        <v>0</v>
      </c>
      <c r="AA54" s="389">
        <f t="shared" si="9"/>
        <v>0</v>
      </c>
      <c r="AB54" s="389">
        <f t="shared" si="10"/>
        <v>0</v>
      </c>
      <c r="AC54" s="389">
        <f t="shared" si="11"/>
        <v>0</v>
      </c>
      <c r="AD54" s="389">
        <f t="shared" si="12"/>
        <v>0</v>
      </c>
      <c r="AE54" s="389">
        <f t="shared" si="13"/>
        <v>0</v>
      </c>
      <c r="AF54" s="389">
        <f t="shared" si="14"/>
        <v>2</v>
      </c>
      <c r="AG54" s="389">
        <f t="shared" si="15"/>
        <v>18</v>
      </c>
      <c r="AH54" s="389">
        <f t="shared" si="16"/>
        <v>0</v>
      </c>
      <c r="AI54" s="389">
        <f t="shared" si="17"/>
        <v>0</v>
      </c>
      <c r="AJ54" s="389">
        <f t="shared" si="18"/>
        <v>0</v>
      </c>
      <c r="AK54" s="389">
        <f t="shared" si="19"/>
        <v>4962</v>
      </c>
      <c r="AL54" s="389" t="str">
        <f t="shared" si="20"/>
        <v>Diğer Ödemeler</v>
      </c>
      <c r="AM54" s="390"/>
      <c r="AN54" s="390"/>
      <c r="AO54" s="391"/>
      <c r="AP54" s="2346"/>
      <c r="AQ54" s="392"/>
      <c r="AR54" s="393"/>
      <c r="AS54" s="405"/>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4"/>
      <c r="BR54" s="394"/>
      <c r="BS54" s="394"/>
      <c r="BT54" s="394"/>
      <c r="BU54" s="394"/>
      <c r="BV54" s="394"/>
      <c r="BW54" s="394"/>
      <c r="BX54" s="394"/>
      <c r="BY54" s="394"/>
    </row>
    <row r="55" spans="1:77" s="396" customFormat="1" ht="15" customHeight="1">
      <c r="A55" s="960" t="str">
        <f t="shared" si="1"/>
        <v/>
      </c>
      <c r="B55" s="366">
        <f>IF(B33&gt;0,INDEX(HESAPLAR!$L$3:$L$4965,S33),0)</f>
        <v>800</v>
      </c>
      <c r="C55" s="380">
        <f>IF(OR(B55=835,B55=810,B55=830,B55=831,B55=833,B55=834),'KURUMLAR VE GÖREVLİLER'!T21,0)</f>
        <v>0</v>
      </c>
      <c r="D55" s="381">
        <f>IF(OR(B55=835,B55=810,B55=830,B55=831,B55=833,B55=834),'KURUMLAR VE GÖREVLİLER'!U21,0)</f>
        <v>0</v>
      </c>
      <c r="E55" s="381">
        <f>IF(OR(B55=835,B55=810,B55=830,B55=831,B55=833,B55=834),'KURUMLAR VE GÖREVLİLER'!V21,0)</f>
        <v>0</v>
      </c>
      <c r="F55" s="382">
        <f>IF(OR(B55=835,B55=810,B55=830,B55=831,B55=833,B55=834),'KURUMLAR VE GÖREVLİLER'!W21,0)</f>
        <v>0</v>
      </c>
      <c r="G55" s="383">
        <f>IF(OR(B55=835,B55=810,B55=830,B55=831,B55=833,B55=834),'KURUMLAR VE GÖREVLİLER'!X21,0)</f>
        <v>0</v>
      </c>
      <c r="H55" s="381">
        <f>IF(OR(B55=835,B55=810,B55=830,B55=831,B55=833,B55=834),'KURUMLAR VE GÖREVLİLER'!Y21,0)</f>
        <v>0</v>
      </c>
      <c r="I55" s="381">
        <f>IF(OR(B55=835,B55=810,B55=830,B55=831,B55=833,B55=834),'KURUMLAR VE GÖREVLİLER'!Z21,0)</f>
        <v>0</v>
      </c>
      <c r="J55" s="382">
        <f>IF(OR(B55=835,B55=810,B55=830,B55=831,B55=833,B55=834),'KURUMLAR VE GÖREVLİLER'!AA21,0)</f>
        <v>0</v>
      </c>
      <c r="K55" s="384">
        <f>IF(OR(B55=835,B55=810,B55=830,B55=831,B55=833,B55=834),'KURUMLAR VE GÖREVLİLER'!AB21,0)</f>
        <v>0</v>
      </c>
      <c r="L55" s="383" t="str">
        <f>IF(B55&gt;0,INDEX(HESAPLAR!$M$3:$M$4965,S33),0)</f>
        <v>01</v>
      </c>
      <c r="M55" s="381" t="str">
        <f>IF(B55&gt;0,INDEX(HESAPLAR!$N$3:$N$4965,S33),0)</f>
        <v>05</v>
      </c>
      <c r="N55" s="381" t="str">
        <f>IF(B55,INDEX(HESAPLAR!$O$3:$O$4965,S33),0)</f>
        <v>2</v>
      </c>
      <c r="O55" s="382" t="str">
        <f>IF(B55&gt;0,INDEX(HESAPLAR!$P$3:$P$4965,S33),0)</f>
        <v>01</v>
      </c>
      <c r="P55" s="739">
        <f t="shared" si="2"/>
        <v>0</v>
      </c>
      <c r="Q55" s="738">
        <f t="shared" si="3"/>
        <v>0</v>
      </c>
      <c r="R55" s="401" t="str">
        <f>IF(R33&gt;0,INDEX(HESAPLAR!$K$3:$K$4965,S33),0)</f>
        <v>Damga Vergisi*</v>
      </c>
      <c r="S55" s="397"/>
      <c r="T55" s="386"/>
      <c r="U55" s="387"/>
      <c r="V55" s="388">
        <f t="shared" si="4"/>
        <v>800</v>
      </c>
      <c r="W55" s="389">
        <f t="shared" si="5"/>
        <v>0</v>
      </c>
      <c r="X55" s="389">
        <f t="shared" si="6"/>
        <v>0</v>
      </c>
      <c r="Y55" s="389">
        <f t="shared" si="7"/>
        <v>0</v>
      </c>
      <c r="Z55" s="389">
        <f t="shared" si="8"/>
        <v>0</v>
      </c>
      <c r="AA55" s="389">
        <f t="shared" si="9"/>
        <v>0</v>
      </c>
      <c r="AB55" s="389">
        <f t="shared" si="10"/>
        <v>0</v>
      </c>
      <c r="AC55" s="389">
        <f t="shared" si="11"/>
        <v>0</v>
      </c>
      <c r="AD55" s="389">
        <f t="shared" si="12"/>
        <v>0</v>
      </c>
      <c r="AE55" s="389">
        <f t="shared" si="13"/>
        <v>0</v>
      </c>
      <c r="AF55" s="389" t="str">
        <f t="shared" si="14"/>
        <v>01</v>
      </c>
      <c r="AG55" s="389" t="str">
        <f t="shared" si="15"/>
        <v>05</v>
      </c>
      <c r="AH55" s="389" t="str">
        <f t="shared" si="16"/>
        <v>2</v>
      </c>
      <c r="AI55" s="389" t="str">
        <f t="shared" si="17"/>
        <v>01</v>
      </c>
      <c r="AJ55" s="389">
        <f t="shared" si="18"/>
        <v>0</v>
      </c>
      <c r="AK55" s="389">
        <f t="shared" si="19"/>
        <v>0</v>
      </c>
      <c r="AL55" s="389" t="str">
        <f t="shared" si="20"/>
        <v>İhale Kararı Damga Vergisi</v>
      </c>
      <c r="AM55" s="390"/>
      <c r="AN55" s="390"/>
      <c r="AO55" s="391"/>
      <c r="AP55" s="2346"/>
      <c r="AQ55" s="392"/>
      <c r="AR55" s="393"/>
      <c r="AS55" s="405"/>
      <c r="AT55" s="394"/>
      <c r="AU55" s="394"/>
      <c r="AV55" s="394"/>
      <c r="AW55" s="394"/>
      <c r="AX55" s="394"/>
      <c r="AY55" s="394"/>
      <c r="AZ55" s="394"/>
      <c r="BA55" s="394"/>
      <c r="BB55" s="394"/>
      <c r="BC55" s="394"/>
      <c r="BD55" s="394"/>
      <c r="BE55" s="394"/>
      <c r="BF55" s="394"/>
      <c r="BG55" s="394"/>
      <c r="BH55" s="394"/>
      <c r="BI55" s="394"/>
      <c r="BJ55" s="394"/>
      <c r="BK55" s="394"/>
      <c r="BL55" s="394"/>
      <c r="BM55" s="394"/>
      <c r="BN55" s="394"/>
      <c r="BO55" s="394"/>
      <c r="BP55" s="394"/>
      <c r="BQ55" s="394"/>
      <c r="BR55" s="394"/>
      <c r="BS55" s="394"/>
      <c r="BT55" s="394"/>
      <c r="BU55" s="394"/>
      <c r="BV55" s="394"/>
      <c r="BW55" s="394"/>
      <c r="BX55" s="394"/>
      <c r="BY55" s="394"/>
    </row>
    <row r="56" spans="1:77" s="396" customFormat="1" ht="15" customHeight="1">
      <c r="A56" s="960">
        <f t="shared" si="1"/>
        <v>1</v>
      </c>
      <c r="B56" s="406">
        <f>IF(OR(P56&gt;0),805,IF(Q56&gt;0,805,""))</f>
        <v>805</v>
      </c>
      <c r="C56" s="383"/>
      <c r="D56" s="381"/>
      <c r="E56" s="381"/>
      <c r="F56" s="382"/>
      <c r="G56" s="383"/>
      <c r="H56" s="381"/>
      <c r="I56" s="381"/>
      <c r="J56" s="382"/>
      <c r="K56" s="384"/>
      <c r="L56" s="407"/>
      <c r="M56" s="408"/>
      <c r="N56" s="408"/>
      <c r="O56" s="409"/>
      <c r="P56" s="740">
        <f>SUM(Q35:Q55)</f>
        <v>37.5</v>
      </c>
      <c r="Q56" s="741"/>
      <c r="R56" s="964" t="str">
        <f>IF(B56=805,"Gelir Yansıtma Hesabı","")</f>
        <v>Gelir Yansıtma Hesabı</v>
      </c>
      <c r="S56" s="397"/>
      <c r="T56" s="386"/>
      <c r="U56" s="387"/>
      <c r="V56" s="410">
        <f>IF(OR(AJ56&gt;0),805,IF(AK56&gt;0,805,""))</f>
        <v>805</v>
      </c>
      <c r="W56" s="411"/>
      <c r="X56" s="412"/>
      <c r="Y56" s="412"/>
      <c r="Z56" s="413"/>
      <c r="AA56" s="414"/>
      <c r="AB56" s="415"/>
      <c r="AC56" s="415"/>
      <c r="AD56" s="416"/>
      <c r="AE56" s="417"/>
      <c r="AF56" s="418"/>
      <c r="AG56" s="419"/>
      <c r="AH56" s="419"/>
      <c r="AI56" s="420"/>
      <c r="AJ56" s="421">
        <f>SUM(AK35:AK55)</f>
        <v>4999.5</v>
      </c>
      <c r="AK56" s="421">
        <f>AJ81</f>
        <v>0</v>
      </c>
      <c r="AL56" s="422" t="str">
        <f>IF(V56=805,"Gelir Yansıtma Hesabı","")</f>
        <v>Gelir Yansıtma Hesabı</v>
      </c>
      <c r="AM56" s="390"/>
      <c r="AN56" s="390"/>
      <c r="AO56" s="391"/>
      <c r="AP56" s="2346"/>
      <c r="AQ56" s="392"/>
      <c r="AR56" s="393"/>
      <c r="AS56" s="405"/>
      <c r="AT56" s="394"/>
      <c r="AU56" s="394"/>
      <c r="AV56" s="394"/>
      <c r="AW56" s="394"/>
      <c r="AX56" s="394"/>
      <c r="AY56" s="394"/>
      <c r="AZ56" s="394"/>
      <c r="BA56" s="394"/>
      <c r="BB56" s="394"/>
      <c r="BC56" s="394"/>
      <c r="BD56" s="394"/>
      <c r="BE56" s="394"/>
      <c r="BF56" s="394"/>
      <c r="BG56" s="394"/>
      <c r="BH56" s="394"/>
      <c r="BI56" s="394"/>
      <c r="BJ56" s="394"/>
      <c r="BK56" s="394"/>
      <c r="BL56" s="394"/>
      <c r="BM56" s="394"/>
      <c r="BN56" s="394"/>
      <c r="BO56" s="394"/>
      <c r="BP56" s="394"/>
      <c r="BQ56" s="394"/>
      <c r="BR56" s="394"/>
      <c r="BS56" s="394"/>
      <c r="BT56" s="394"/>
      <c r="BU56" s="394"/>
      <c r="BV56" s="394"/>
      <c r="BW56" s="394"/>
      <c r="BX56" s="394"/>
      <c r="BY56" s="394"/>
    </row>
    <row r="57" spans="1:77" s="396" customFormat="1" ht="15" customHeight="1">
      <c r="A57" s="960">
        <f t="shared" si="1"/>
        <v>1</v>
      </c>
      <c r="B57" s="1023" t="str">
        <f>IF(Q57&gt;0,"835","")</f>
        <v>835</v>
      </c>
      <c r="C57" s="1024"/>
      <c r="D57" s="1025"/>
      <c r="E57" s="1025"/>
      <c r="F57" s="1026"/>
      <c r="G57" s="1024"/>
      <c r="H57" s="1025"/>
      <c r="I57" s="1025"/>
      <c r="J57" s="1026"/>
      <c r="K57" s="1027"/>
      <c r="L57" s="1028"/>
      <c r="M57" s="1029"/>
      <c r="N57" s="1029"/>
      <c r="O57" s="1030"/>
      <c r="P57" s="1031"/>
      <c r="Q57" s="1032">
        <f>SUM(P35:P55)-Q58</f>
        <v>4999.5</v>
      </c>
      <c r="R57" s="1033" t="str">
        <f>IF(B57="835","Gider Yansıtma Hesabı","")</f>
        <v>Gider Yansıtma Hesabı</v>
      </c>
      <c r="S57" s="397"/>
      <c r="T57" s="386"/>
      <c r="U57" s="387"/>
      <c r="V57" s="410" t="str">
        <f>IF(AK57&gt;0,"835","")</f>
        <v>835</v>
      </c>
      <c r="W57" s="411"/>
      <c r="X57" s="412"/>
      <c r="Y57" s="412"/>
      <c r="Z57" s="413"/>
      <c r="AA57" s="414"/>
      <c r="AB57" s="415"/>
      <c r="AC57" s="415"/>
      <c r="AD57" s="416"/>
      <c r="AE57" s="417"/>
      <c r="AF57" s="418"/>
      <c r="AG57" s="419"/>
      <c r="AH57" s="419"/>
      <c r="AI57" s="420"/>
      <c r="AJ57" s="421"/>
      <c r="AK57" s="421">
        <f>SUM(AJ35:AJ55)-AK58</f>
        <v>4999.5</v>
      </c>
      <c r="AL57" s="422" t="str">
        <f>IF(V57="835","Gider Yansıtma Hesabı","")</f>
        <v>Gider Yansıtma Hesabı</v>
      </c>
      <c r="AM57" s="390"/>
      <c r="AN57" s="390"/>
      <c r="AO57" s="391"/>
      <c r="AP57" s="2346"/>
      <c r="AQ57" s="392"/>
      <c r="AR57" s="393"/>
      <c r="AS57" s="405"/>
      <c r="AT57" s="394"/>
      <c r="AU57" s="394"/>
      <c r="AV57" s="394"/>
      <c r="AW57" s="394"/>
      <c r="AX57" s="394"/>
      <c r="AY57" s="394"/>
      <c r="AZ57" s="394"/>
      <c r="BA57" s="394"/>
      <c r="BB57" s="394"/>
      <c r="BC57" s="394"/>
      <c r="BD57" s="394"/>
      <c r="BE57" s="394"/>
      <c r="BF57" s="394"/>
      <c r="BG57" s="394"/>
      <c r="BH57" s="394"/>
      <c r="BI57" s="394"/>
      <c r="BJ57" s="394"/>
      <c r="BK57" s="394"/>
      <c r="BL57" s="394"/>
      <c r="BM57" s="394"/>
      <c r="BN57" s="394"/>
      <c r="BO57" s="394"/>
      <c r="BP57" s="394"/>
      <c r="BQ57" s="394"/>
      <c r="BR57" s="394"/>
      <c r="BS57" s="394"/>
      <c r="BT57" s="394"/>
      <c r="BU57" s="394"/>
      <c r="BV57" s="394"/>
      <c r="BW57" s="394"/>
      <c r="BX57" s="394"/>
      <c r="BY57" s="394"/>
    </row>
    <row r="58" spans="1:77" s="396" customFormat="1" ht="0.75" customHeight="1" thickBot="1">
      <c r="A58" s="961"/>
      <c r="B58" s="1012">
        <f>IF(Q58=0,0,805)</f>
        <v>0</v>
      </c>
      <c r="C58" s="1013"/>
      <c r="D58" s="1014"/>
      <c r="E58" s="1014"/>
      <c r="F58" s="1015"/>
      <c r="G58" s="1013"/>
      <c r="H58" s="1014"/>
      <c r="I58" s="1014"/>
      <c r="J58" s="1015"/>
      <c r="K58" s="1016"/>
      <c r="L58" s="1017"/>
      <c r="M58" s="1018"/>
      <c r="N58" s="1018"/>
      <c r="O58" s="1019"/>
      <c r="P58" s="1020"/>
      <c r="Q58" s="1021">
        <f>G62</f>
        <v>0</v>
      </c>
      <c r="R58" s="1022">
        <f>IF(Q58=0,0,"Gelir Yansıtma Hesabı")</f>
        <v>0</v>
      </c>
      <c r="S58" s="397"/>
      <c r="T58" s="386"/>
      <c r="U58" s="387"/>
      <c r="V58" s="423">
        <f>IF(AK58=0,0,805)</f>
        <v>0</v>
      </c>
      <c r="W58" s="424"/>
      <c r="X58" s="425"/>
      <c r="Y58" s="425"/>
      <c r="Z58" s="426"/>
      <c r="AA58" s="427"/>
      <c r="AB58" s="428"/>
      <c r="AC58" s="428"/>
      <c r="AD58" s="429"/>
      <c r="AE58" s="430"/>
      <c r="AF58" s="431"/>
      <c r="AG58" s="432"/>
      <c r="AH58" s="432"/>
      <c r="AI58" s="433"/>
      <c r="AJ58" s="434"/>
      <c r="AK58" s="434"/>
      <c r="AL58" s="435">
        <f>IF(AK58=0,0,"Gelir Yansıtma Hesabı")</f>
        <v>0</v>
      </c>
      <c r="AM58" s="390"/>
      <c r="AN58" s="390"/>
      <c r="AO58" s="391"/>
      <c r="AP58" s="2346"/>
      <c r="AQ58" s="392"/>
      <c r="AR58" s="393"/>
      <c r="AS58" s="405"/>
      <c r="AT58" s="394"/>
      <c r="AU58" s="394"/>
      <c r="AV58" s="394"/>
      <c r="AW58" s="394"/>
      <c r="AX58" s="394"/>
      <c r="AY58" s="394"/>
      <c r="AZ58" s="394"/>
      <c r="BA58" s="394"/>
      <c r="BB58" s="394"/>
      <c r="BC58" s="394"/>
      <c r="BD58" s="394"/>
      <c r="BE58" s="394"/>
      <c r="BF58" s="394"/>
      <c r="BG58" s="394"/>
      <c r="BH58" s="394"/>
      <c r="BI58" s="394"/>
      <c r="BJ58" s="394"/>
      <c r="BK58" s="394"/>
      <c r="BL58" s="394"/>
      <c r="BM58" s="394"/>
      <c r="BN58" s="394"/>
      <c r="BO58" s="394"/>
      <c r="BP58" s="394"/>
      <c r="BQ58" s="394"/>
      <c r="BR58" s="394"/>
      <c r="BS58" s="394"/>
      <c r="BT58" s="394"/>
      <c r="BU58" s="394"/>
      <c r="BV58" s="394"/>
      <c r="BW58" s="394"/>
      <c r="BX58" s="394"/>
      <c r="BY58" s="394"/>
    </row>
    <row r="59" spans="1:77" s="269" customFormat="1" ht="17.25" customHeight="1" thickBot="1">
      <c r="A59" s="259"/>
      <c r="B59" s="2271" t="str">
        <f>IF(SUM(T67:T74)=0,"TOPLAM",CONCATENATE(U67,U70,U71,U72,U73,U74))</f>
        <v>TOPLAM</v>
      </c>
      <c r="C59" s="2271"/>
      <c r="D59" s="2271"/>
      <c r="E59" s="2271"/>
      <c r="F59" s="2271"/>
      <c r="G59" s="2271"/>
      <c r="H59" s="2271"/>
      <c r="I59" s="2271"/>
      <c r="J59" s="2271"/>
      <c r="K59" s="2271"/>
      <c r="L59" s="2271"/>
      <c r="M59" s="2271"/>
      <c r="N59" s="2271"/>
      <c r="O59" s="2271"/>
      <c r="P59" s="742">
        <f>SUM(P13:P57)</f>
        <v>10036.5</v>
      </c>
      <c r="Q59" s="742">
        <f>SUM(Q13:Q58)</f>
        <v>10036.5</v>
      </c>
      <c r="R59" s="436"/>
      <c r="S59" s="261"/>
      <c r="T59" s="262"/>
      <c r="U59" s="263"/>
      <c r="V59" s="263"/>
      <c r="W59" s="263"/>
      <c r="X59" s="263"/>
      <c r="Y59" s="263"/>
      <c r="Z59" s="263"/>
      <c r="AA59" s="263"/>
      <c r="AB59" s="263"/>
      <c r="AC59" s="263"/>
      <c r="AD59" s="263"/>
      <c r="AE59" s="263"/>
      <c r="AF59" s="263"/>
      <c r="AG59" s="263"/>
      <c r="AH59" s="263"/>
      <c r="AI59" s="437"/>
      <c r="AJ59" s="438">
        <f t="shared" ref="AJ59:AJ64" si="21">IF(V35=810,AJ35,0)</f>
        <v>0</v>
      </c>
      <c r="AK59" s="438"/>
      <c r="AL59" s="262"/>
      <c r="AM59" s="264"/>
      <c r="AN59" s="264"/>
      <c r="AO59" s="265"/>
      <c r="AP59" s="259"/>
      <c r="AQ59" s="262"/>
      <c r="AR59" s="263"/>
      <c r="AS59" s="267"/>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4"/>
      <c r="BP59" s="264"/>
      <c r="BQ59" s="264"/>
      <c r="BR59" s="264"/>
      <c r="BS59" s="264"/>
      <c r="BT59" s="264"/>
      <c r="BU59" s="264"/>
      <c r="BV59" s="264"/>
      <c r="BW59" s="264"/>
      <c r="BX59" s="264"/>
      <c r="BY59" s="264"/>
    </row>
    <row r="60" spans="1:77" s="269" customFormat="1" ht="23.25" customHeight="1" thickBot="1">
      <c r="A60" s="259"/>
      <c r="B60" s="2347" t="str">
        <f>"Yukarıda Yazılı; "&amp;B120&amp;" Bütçe Gideri Tahakkuk Ettirilmiştir. Ödenmesi / Mahsubu Gerekir."</f>
        <v>Yukarıda Yazılı; dörtbindokuzyüzdoksandokuzTL,elliKr Bütçe Gideri Tahakkuk Ettirilmiştir. Ödenmesi / Mahsubu Gerekir.</v>
      </c>
      <c r="C60" s="2348"/>
      <c r="D60" s="2348"/>
      <c r="E60" s="2348"/>
      <c r="F60" s="2348"/>
      <c r="G60" s="2348"/>
      <c r="H60" s="2348"/>
      <c r="I60" s="2348"/>
      <c r="J60" s="2348"/>
      <c r="K60" s="2348"/>
      <c r="L60" s="2348"/>
      <c r="M60" s="2348"/>
      <c r="N60" s="2348"/>
      <c r="O60" s="2348"/>
      <c r="P60" s="2348"/>
      <c r="Q60" s="2348"/>
      <c r="R60" s="2349"/>
      <c r="S60" s="261"/>
      <c r="T60" s="262"/>
      <c r="U60" s="263"/>
      <c r="V60" s="263"/>
      <c r="W60" s="263"/>
      <c r="X60" s="263"/>
      <c r="Y60" s="263"/>
      <c r="Z60" s="263"/>
      <c r="AA60" s="263"/>
      <c r="AB60" s="263"/>
      <c r="AC60" s="263"/>
      <c r="AD60" s="263"/>
      <c r="AE60" s="263"/>
      <c r="AF60" s="263"/>
      <c r="AG60" s="263"/>
      <c r="AH60" s="263"/>
      <c r="AI60" s="437"/>
      <c r="AJ60" s="438">
        <f t="shared" si="21"/>
        <v>0</v>
      </c>
      <c r="AK60" s="439"/>
      <c r="AL60" s="262"/>
      <c r="AM60" s="264"/>
      <c r="AN60" s="264"/>
      <c r="AO60" s="265"/>
      <c r="AP60" s="259"/>
      <c r="AQ60" s="262"/>
      <c r="AR60" s="263"/>
      <c r="AS60" s="267"/>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4"/>
      <c r="BR60" s="264"/>
      <c r="BS60" s="264"/>
      <c r="BT60" s="264"/>
      <c r="BU60" s="264"/>
      <c r="BV60" s="264"/>
      <c r="BW60" s="264"/>
      <c r="BX60" s="264"/>
      <c r="BY60" s="264"/>
    </row>
    <row r="61" spans="1:77" s="314" customFormat="1" ht="26.25" customHeight="1" thickBot="1">
      <c r="A61" s="303"/>
      <c r="B61" s="2321" t="s">
        <v>365</v>
      </c>
      <c r="C61" s="2236"/>
      <c r="D61" s="2234" t="s">
        <v>366</v>
      </c>
      <c r="E61" s="2235"/>
      <c r="F61" s="2236"/>
      <c r="G61" s="2234" t="s">
        <v>367</v>
      </c>
      <c r="H61" s="2235"/>
      <c r="I61" s="2236"/>
      <c r="J61" s="2234" t="s">
        <v>368</v>
      </c>
      <c r="K61" s="2235"/>
      <c r="L61" s="2236"/>
      <c r="M61" s="2234" t="s">
        <v>369</v>
      </c>
      <c r="N61" s="2235"/>
      <c r="O61" s="2236"/>
      <c r="P61" s="440" t="s">
        <v>370</v>
      </c>
      <c r="Q61" s="2360" t="str">
        <f>CONCATENATE("Kontrol Edilmiş ve  Uygun Görülmüştür.  ",BU62)</f>
        <v>Kontrol Edilmiş ve  Uygun Görülmüştür.  …../…../2023</v>
      </c>
      <c r="R61" s="2361"/>
      <c r="S61" s="304"/>
      <c r="T61" s="305"/>
      <c r="U61" s="306"/>
      <c r="V61" s="306"/>
      <c r="W61" s="306"/>
      <c r="X61" s="306"/>
      <c r="Y61" s="306"/>
      <c r="Z61" s="306"/>
      <c r="AA61" s="306"/>
      <c r="AB61" s="306"/>
      <c r="AC61" s="306"/>
      <c r="AD61" s="306"/>
      <c r="AE61" s="306"/>
      <c r="AF61" s="306"/>
      <c r="AG61" s="306"/>
      <c r="AH61" s="306"/>
      <c r="AI61" s="441"/>
      <c r="AJ61" s="438">
        <f t="shared" si="21"/>
        <v>0</v>
      </c>
      <c r="AK61" s="442"/>
      <c r="AL61" s="305"/>
      <c r="AM61" s="312"/>
      <c r="AN61" s="312"/>
      <c r="AO61" s="307"/>
      <c r="AP61" s="303"/>
      <c r="AQ61" s="305"/>
      <c r="AR61" s="306"/>
      <c r="AS61" s="379"/>
      <c r="AT61" s="312"/>
      <c r="AU61" s="312"/>
      <c r="AV61" s="312"/>
      <c r="AW61" s="312"/>
      <c r="AX61" s="312"/>
      <c r="AY61" s="312"/>
      <c r="AZ61" s="312"/>
      <c r="BA61" s="312"/>
      <c r="BB61" s="312"/>
      <c r="BC61" s="312"/>
      <c r="BD61" s="312"/>
      <c r="BE61" s="312"/>
      <c r="BF61" s="312"/>
      <c r="BG61" s="312"/>
      <c r="BH61" s="312"/>
      <c r="BI61" s="312"/>
      <c r="BJ61" s="312"/>
      <c r="BK61" s="312"/>
      <c r="BL61" s="312"/>
      <c r="BM61" s="312"/>
      <c r="BN61" s="312"/>
      <c r="BO61" s="312"/>
      <c r="BP61" s="312"/>
      <c r="BQ61" s="312"/>
      <c r="BR61" s="312"/>
      <c r="BS61" s="312"/>
      <c r="BT61" s="2344" t="str">
        <f>'VERİ GİRİŞİ'!K16</f>
        <v>…../…../2023</v>
      </c>
      <c r="BU61" s="2345"/>
      <c r="BV61" s="312"/>
      <c r="BW61" s="312"/>
      <c r="BX61" s="312"/>
      <c r="BY61" s="312"/>
    </row>
    <row r="62" spans="1:77" s="269" customFormat="1" ht="15.75" customHeight="1" thickBot="1">
      <c r="A62" s="259"/>
      <c r="B62" s="2356"/>
      <c r="C62" s="2357"/>
      <c r="D62" s="2256">
        <f>SUM(P13:P34)-G62</f>
        <v>4999.5</v>
      </c>
      <c r="E62" s="2257"/>
      <c r="F62" s="2258"/>
      <c r="G62" s="2256">
        <f>Q149</f>
        <v>0</v>
      </c>
      <c r="H62" s="2257"/>
      <c r="I62" s="2258"/>
      <c r="J62" s="2256">
        <f>+D62+G62-M62</f>
        <v>37.5</v>
      </c>
      <c r="K62" s="2257"/>
      <c r="L62" s="2258"/>
      <c r="M62" s="2256">
        <f>Q32</f>
        <v>4962</v>
      </c>
      <c r="N62" s="2257"/>
      <c r="O62" s="2258"/>
      <c r="P62" s="2338"/>
      <c r="Q62" s="2302" t="s">
        <v>572</v>
      </c>
      <c r="R62" s="2303"/>
      <c r="S62" s="261"/>
      <c r="T62" s="443" t="e">
        <f>VLOOKUP(100,B13:Q33,16,FALSE)</f>
        <v>#N/A</v>
      </c>
      <c r="U62" s="443" t="e">
        <f>VLOOKUP(103,B13:Q33,16,FALSE)</f>
        <v>#N/A</v>
      </c>
      <c r="V62" s="444">
        <f>IF(ISNUMBER(T62),T62,0)</f>
        <v>0</v>
      </c>
      <c r="W62" s="444">
        <f>IF(ISNUMBER(U62),U62,0)</f>
        <v>0</v>
      </c>
      <c r="X62" s="263"/>
      <c r="Y62" s="263"/>
      <c r="Z62" s="263"/>
      <c r="AA62" s="263"/>
      <c r="AB62" s="263"/>
      <c r="AC62" s="263"/>
      <c r="AD62" s="263"/>
      <c r="AE62" s="263"/>
      <c r="AF62" s="263"/>
      <c r="AG62" s="263"/>
      <c r="AH62" s="263"/>
      <c r="AI62" s="437"/>
      <c r="AJ62" s="438">
        <f t="shared" si="21"/>
        <v>0</v>
      </c>
      <c r="AK62" s="439"/>
      <c r="AL62" s="262"/>
      <c r="AM62" s="264"/>
      <c r="AN62" s="264"/>
      <c r="AO62" s="265"/>
      <c r="AP62" s="259"/>
      <c r="AQ62" s="262"/>
      <c r="AR62" s="263"/>
      <c r="AS62" s="267"/>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87" t="str">
        <f>TEXT(BT61,"gg/aa/yyyy")</f>
        <v>…../…../2023</v>
      </c>
      <c r="BV62" s="264"/>
      <c r="BW62" s="264"/>
      <c r="BX62" s="264"/>
      <c r="BY62" s="264"/>
    </row>
    <row r="63" spans="1:77" s="269" customFormat="1" ht="13.5" customHeight="1" thickBot="1">
      <c r="A63" s="259"/>
      <c r="B63" s="2358"/>
      <c r="C63" s="2359"/>
      <c r="D63" s="2259"/>
      <c r="E63" s="2260"/>
      <c r="F63" s="2261"/>
      <c r="G63" s="2259"/>
      <c r="H63" s="2260"/>
      <c r="I63" s="2261"/>
      <c r="J63" s="2259"/>
      <c r="K63" s="2260"/>
      <c r="L63" s="2261"/>
      <c r="M63" s="2259"/>
      <c r="N63" s="2260"/>
      <c r="O63" s="2261"/>
      <c r="P63" s="2339"/>
      <c r="Q63" s="2291">
        <f>INDEX('VERİ GİRİŞİ'!M4:M32,G125)</f>
        <v>0</v>
      </c>
      <c r="R63" s="2292"/>
      <c r="S63" s="261"/>
      <c r="T63" s="443" t="e">
        <f>VLOOKUP(810,B13:P34,15,FALSE)</f>
        <v>#N/A</v>
      </c>
      <c r="U63" s="444"/>
      <c r="V63" s="444"/>
      <c r="W63" s="444"/>
      <c r="X63" s="263"/>
      <c r="Y63" s="263"/>
      <c r="Z63" s="263"/>
      <c r="AA63" s="263"/>
      <c r="AB63" s="263"/>
      <c r="AC63" s="263"/>
      <c r="AD63" s="263"/>
      <c r="AE63" s="263"/>
      <c r="AF63" s="263"/>
      <c r="AG63" s="263"/>
      <c r="AH63" s="263"/>
      <c r="AI63" s="437"/>
      <c r="AJ63" s="438">
        <f t="shared" si="21"/>
        <v>0</v>
      </c>
      <c r="AK63" s="439"/>
      <c r="AL63" s="262"/>
      <c r="AM63" s="264"/>
      <c r="AN63" s="264"/>
      <c r="AO63" s="265"/>
      <c r="AP63" s="259"/>
      <c r="AQ63" s="262"/>
      <c r="AR63" s="263"/>
      <c r="AS63" s="267"/>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4"/>
      <c r="BP63" s="264"/>
      <c r="BQ63" s="264"/>
      <c r="BR63" s="264"/>
      <c r="BS63" s="264"/>
      <c r="BT63" s="264"/>
      <c r="BU63" s="264"/>
      <c r="BV63" s="264"/>
      <c r="BW63" s="264"/>
      <c r="BX63" s="264"/>
      <c r="BY63" s="264"/>
    </row>
    <row r="64" spans="1:77" s="269" customFormat="1" ht="14.4" thickBot="1">
      <c r="A64" s="259"/>
      <c r="B64" s="2350" t="s">
        <v>371</v>
      </c>
      <c r="C64" s="2275"/>
      <c r="D64" s="2275"/>
      <c r="E64" s="2275"/>
      <c r="F64" s="2275"/>
      <c r="G64" s="2275"/>
      <c r="H64" s="2275"/>
      <c r="I64" s="2275"/>
      <c r="J64" s="2275"/>
      <c r="K64" s="2276"/>
      <c r="L64" s="2274"/>
      <c r="M64" s="2275"/>
      <c r="N64" s="2275"/>
      <c r="O64" s="2275"/>
      <c r="P64" s="2276"/>
      <c r="Q64" s="2291">
        <f>INDEX('VERİ GİRİŞİ'!BO4:BO32,G125)</f>
        <v>0</v>
      </c>
      <c r="R64" s="2292"/>
      <c r="S64" s="261"/>
      <c r="T64" s="262"/>
      <c r="U64" s="263"/>
      <c r="V64" s="263"/>
      <c r="W64" s="263"/>
      <c r="X64" s="263"/>
      <c r="Y64" s="263"/>
      <c r="Z64" s="263"/>
      <c r="AA64" s="263"/>
      <c r="AB64" s="263"/>
      <c r="AC64" s="263"/>
      <c r="AD64" s="263"/>
      <c r="AE64" s="263"/>
      <c r="AF64" s="263"/>
      <c r="AG64" s="263"/>
      <c r="AH64" s="263"/>
      <c r="AI64" s="437"/>
      <c r="AJ64" s="438">
        <f t="shared" si="21"/>
        <v>0</v>
      </c>
      <c r="AK64" s="439"/>
      <c r="AL64" s="262"/>
      <c r="AM64" s="264"/>
      <c r="AN64" s="264"/>
      <c r="AO64" s="265"/>
      <c r="AP64" s="259"/>
      <c r="AQ64" s="262"/>
      <c r="AR64" s="263"/>
      <c r="AS64" s="267"/>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4"/>
      <c r="BR64" s="264"/>
      <c r="BS64" s="264"/>
      <c r="BT64" s="264"/>
      <c r="BU64" s="264"/>
      <c r="BV64" s="264"/>
      <c r="BW64" s="264"/>
      <c r="BX64" s="264"/>
      <c r="BY64" s="264"/>
    </row>
    <row r="65" spans="1:77" s="269" customFormat="1" ht="14.4" thickBot="1">
      <c r="A65" s="259"/>
      <c r="B65" s="2351"/>
      <c r="C65" s="2278"/>
      <c r="D65" s="2278"/>
      <c r="E65" s="2278"/>
      <c r="F65" s="2278"/>
      <c r="G65" s="2278"/>
      <c r="H65" s="2278"/>
      <c r="I65" s="2278"/>
      <c r="J65" s="2278"/>
      <c r="K65" s="2279"/>
      <c r="L65" s="2277"/>
      <c r="M65" s="2278"/>
      <c r="N65" s="2278"/>
      <c r="O65" s="2278"/>
      <c r="P65" s="2279"/>
      <c r="Q65" s="2291">
        <f>INDEX('VERİ GİRİŞİ'!BQ4:BQ32,G125)</f>
        <v>0</v>
      </c>
      <c r="R65" s="2292"/>
      <c r="S65" s="261"/>
      <c r="T65" s="262"/>
      <c r="U65" s="263"/>
      <c r="V65" s="263"/>
      <c r="W65" s="263"/>
      <c r="X65" s="263"/>
      <c r="Y65" s="263"/>
      <c r="Z65" s="263"/>
      <c r="AA65" s="263"/>
      <c r="AB65" s="263"/>
      <c r="AC65" s="263"/>
      <c r="AD65" s="263"/>
      <c r="AE65" s="263"/>
      <c r="AF65" s="263"/>
      <c r="AG65" s="263"/>
      <c r="AH65" s="263"/>
      <c r="AI65" s="437"/>
      <c r="AJ65" s="438"/>
      <c r="AK65" s="439"/>
      <c r="AL65" s="262"/>
      <c r="AM65" s="264"/>
      <c r="AN65" s="264"/>
      <c r="AO65" s="265"/>
      <c r="AP65" s="259"/>
      <c r="AQ65" s="262"/>
      <c r="AR65" s="263"/>
      <c r="AS65" s="267"/>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4"/>
      <c r="BR65" s="264"/>
      <c r="BS65" s="264"/>
      <c r="BT65" s="274"/>
      <c r="BU65" s="264"/>
      <c r="BV65" s="264"/>
      <c r="BW65" s="264"/>
      <c r="BX65" s="264"/>
      <c r="BY65" s="264"/>
    </row>
    <row r="66" spans="1:77" s="269" customFormat="1" ht="13.5" customHeight="1" thickBot="1">
      <c r="A66" s="259"/>
      <c r="B66" s="2354" t="s">
        <v>372</v>
      </c>
      <c r="C66" s="2233"/>
      <c r="D66" s="2233"/>
      <c r="E66" s="2233" t="s">
        <v>373</v>
      </c>
      <c r="F66" s="2233"/>
      <c r="G66" s="2233"/>
      <c r="H66" s="2233" t="s">
        <v>374</v>
      </c>
      <c r="I66" s="2233"/>
      <c r="J66" s="2233"/>
      <c r="K66" s="2233"/>
      <c r="L66" s="2233" t="s">
        <v>375</v>
      </c>
      <c r="M66" s="2233"/>
      <c r="N66" s="2233"/>
      <c r="O66" s="2233"/>
      <c r="P66" s="2233"/>
      <c r="Q66" s="2233"/>
      <c r="R66" s="2322"/>
      <c r="S66" s="261"/>
      <c r="T66" s="262"/>
      <c r="U66" s="263"/>
      <c r="V66" s="263"/>
      <c r="W66" s="263"/>
      <c r="X66" s="263"/>
      <c r="Y66" s="263"/>
      <c r="Z66" s="263"/>
      <c r="AA66" s="263"/>
      <c r="AB66" s="263"/>
      <c r="AC66" s="263"/>
      <c r="AD66" s="263"/>
      <c r="AE66" s="263"/>
      <c r="AF66" s="263"/>
      <c r="AG66" s="263"/>
      <c r="AH66" s="263"/>
      <c r="AI66" s="437"/>
      <c r="AJ66" s="438">
        <f t="shared" ref="AJ66:AJ80" si="22">IF(V41=810,AJ41,0)</f>
        <v>0</v>
      </c>
      <c r="AK66" s="439"/>
      <c r="AL66" s="262"/>
      <c r="AM66" s="264"/>
      <c r="AN66" s="264"/>
      <c r="AO66" s="265"/>
      <c r="AP66" s="259"/>
      <c r="AQ66" s="262"/>
      <c r="AR66" s="263"/>
      <c r="AS66" s="267"/>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c r="BQ66" s="264"/>
      <c r="BR66" s="264"/>
      <c r="BS66" s="264"/>
      <c r="BT66" s="274"/>
      <c r="BU66" s="264"/>
      <c r="BV66" s="264"/>
      <c r="BW66" s="264"/>
      <c r="BX66" s="264"/>
      <c r="BY66" s="264"/>
    </row>
    <row r="67" spans="1:77" s="269" customFormat="1" ht="16.5" customHeight="1" thickBot="1">
      <c r="A67" s="259"/>
      <c r="B67" s="2317"/>
      <c r="C67" s="2282"/>
      <c r="D67" s="2283"/>
      <c r="E67" s="2281"/>
      <c r="F67" s="2282"/>
      <c r="G67" s="2283"/>
      <c r="H67" s="2281"/>
      <c r="I67" s="2282"/>
      <c r="J67" s="2282"/>
      <c r="K67" s="2283"/>
      <c r="L67" s="2262"/>
      <c r="M67" s="2263"/>
      <c r="N67" s="2263"/>
      <c r="O67" s="2263"/>
      <c r="P67" s="2264"/>
      <c r="Q67" s="2293" t="str">
        <f t="shared" ref="Q67:Q73" si="23">K134</f>
        <v>1-Hakediş Raporu( 1 Adet )</v>
      </c>
      <c r="R67" s="2294"/>
      <c r="S67" s="261"/>
      <c r="T67" s="262">
        <f>IF(SUM(T13:T33)&gt;0,1,0)</f>
        <v>0</v>
      </c>
      <c r="U67" s="263" t="str">
        <f>IF(T67=0,"","HARCAMA ÇEŞİDİ SEÇİLMEMİŞ/ ")</f>
        <v/>
      </c>
      <c r="V67" s="263"/>
      <c r="W67" s="263"/>
      <c r="X67" s="263"/>
      <c r="Y67" s="263"/>
      <c r="Z67" s="263"/>
      <c r="AA67" s="263"/>
      <c r="AB67" s="263"/>
      <c r="AC67" s="263"/>
      <c r="AD67" s="263"/>
      <c r="AE67" s="263"/>
      <c r="AF67" s="263"/>
      <c r="AG67" s="263"/>
      <c r="AH67" s="263"/>
      <c r="AI67" s="437"/>
      <c r="AJ67" s="438">
        <f t="shared" si="22"/>
        <v>0</v>
      </c>
      <c r="AK67" s="439"/>
      <c r="AL67" s="262"/>
      <c r="AM67" s="264"/>
      <c r="AN67" s="264"/>
      <c r="AO67" s="265"/>
      <c r="AP67" s="259"/>
      <c r="AQ67" s="262"/>
      <c r="AR67" s="263"/>
      <c r="AS67" s="267"/>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c r="BQ67" s="264"/>
      <c r="BR67" s="264"/>
      <c r="BS67" s="265"/>
      <c r="BT67" s="445">
        <v>1</v>
      </c>
      <c r="BU67" s="266"/>
      <c r="BV67" s="264"/>
      <c r="BW67" s="264"/>
      <c r="BX67" s="264"/>
      <c r="BY67" s="264"/>
    </row>
    <row r="68" spans="1:77" s="269" customFormat="1" ht="16.5" customHeight="1" thickBot="1">
      <c r="A68" s="259"/>
      <c r="B68" s="2318"/>
      <c r="C68" s="2285"/>
      <c r="D68" s="2286"/>
      <c r="E68" s="2284"/>
      <c r="F68" s="2285"/>
      <c r="G68" s="2286"/>
      <c r="H68" s="2284"/>
      <c r="I68" s="2285"/>
      <c r="J68" s="2285"/>
      <c r="K68" s="2286"/>
      <c r="L68" s="2265"/>
      <c r="M68" s="2266"/>
      <c r="N68" s="2266"/>
      <c r="O68" s="2266"/>
      <c r="P68" s="2267"/>
      <c r="Q68" s="2295" t="str">
        <f t="shared" si="23"/>
        <v>2-Muayene ve Kabul Belgesi( 1 Adet )</v>
      </c>
      <c r="R68" s="2296"/>
      <c r="S68" s="261"/>
      <c r="T68" s="262"/>
      <c r="U68" s="263">
        <f>IF(T68=0,0,"HARCAMA ÇEŞİDİ SEÇİLMEMİŞ")</f>
        <v>0</v>
      </c>
      <c r="V68" s="263"/>
      <c r="W68" s="263"/>
      <c r="X68" s="263"/>
      <c r="Y68" s="263"/>
      <c r="Z68" s="263"/>
      <c r="AA68" s="263"/>
      <c r="AB68" s="263"/>
      <c r="AC68" s="263"/>
      <c r="AD68" s="263"/>
      <c r="AE68" s="263"/>
      <c r="AF68" s="263"/>
      <c r="AG68" s="263"/>
      <c r="AH68" s="263"/>
      <c r="AI68" s="437"/>
      <c r="AJ68" s="438">
        <f t="shared" si="22"/>
        <v>0</v>
      </c>
      <c r="AK68" s="439"/>
      <c r="AL68" s="262"/>
      <c r="AM68" s="264"/>
      <c r="AN68" s="264"/>
      <c r="AO68" s="265"/>
      <c r="AP68" s="259"/>
      <c r="AQ68" s="262"/>
      <c r="AR68" s="263"/>
      <c r="AS68" s="267"/>
      <c r="AT68" s="264"/>
      <c r="AU68" s="264"/>
      <c r="AV68" s="264"/>
      <c r="AW68" s="264"/>
      <c r="AX68" s="264"/>
      <c r="AY68" s="264"/>
      <c r="AZ68" s="264"/>
      <c r="BA68" s="264"/>
      <c r="BB68" s="264"/>
      <c r="BC68" s="264"/>
      <c r="BD68" s="264"/>
      <c r="BE68" s="264"/>
      <c r="BF68" s="264"/>
      <c r="BG68" s="264"/>
      <c r="BH68" s="264"/>
      <c r="BI68" s="264"/>
      <c r="BJ68" s="264"/>
      <c r="BK68" s="264"/>
      <c r="BL68" s="264"/>
      <c r="BM68" s="264"/>
      <c r="BN68" s="264"/>
      <c r="BO68" s="264"/>
      <c r="BP68" s="264"/>
      <c r="BQ68" s="264"/>
      <c r="BR68" s="264"/>
      <c r="BS68" s="265"/>
      <c r="BT68" s="445">
        <v>1</v>
      </c>
      <c r="BU68" s="266"/>
      <c r="BV68" s="264"/>
      <c r="BW68" s="264"/>
      <c r="BX68" s="264"/>
      <c r="BY68" s="264"/>
    </row>
    <row r="69" spans="1:77" s="269" customFormat="1" ht="16.5" customHeight="1" thickBot="1">
      <c r="A69" s="259"/>
      <c r="B69" s="2318"/>
      <c r="C69" s="2285"/>
      <c r="D69" s="2286"/>
      <c r="E69" s="2284"/>
      <c r="F69" s="2285"/>
      <c r="G69" s="2286"/>
      <c r="H69" s="2284"/>
      <c r="I69" s="2285"/>
      <c r="J69" s="2285"/>
      <c r="K69" s="2286"/>
      <c r="L69" s="2265"/>
      <c r="M69" s="2266"/>
      <c r="N69" s="2266"/>
      <c r="O69" s="2266"/>
      <c r="P69" s="2267"/>
      <c r="Q69" s="2295" t="str">
        <f t="shared" si="23"/>
        <v>3-Onay Belgesi( 1 Adet )</v>
      </c>
      <c r="R69" s="2296"/>
      <c r="S69" s="261"/>
      <c r="T69" s="262"/>
      <c r="U69" s="263">
        <f>IF(T69=0,0,"HARCAMA ÇEŞİDİ SEÇİLMEMİŞ")</f>
        <v>0</v>
      </c>
      <c r="V69" s="263"/>
      <c r="W69" s="263"/>
      <c r="X69" s="263"/>
      <c r="Y69" s="263"/>
      <c r="Z69" s="263"/>
      <c r="AA69" s="263"/>
      <c r="AB69" s="263"/>
      <c r="AC69" s="263"/>
      <c r="AD69" s="263"/>
      <c r="AE69" s="263"/>
      <c r="AF69" s="263"/>
      <c r="AG69" s="263"/>
      <c r="AH69" s="263"/>
      <c r="AI69" s="437"/>
      <c r="AJ69" s="438">
        <f t="shared" si="22"/>
        <v>0</v>
      </c>
      <c r="AK69" s="439"/>
      <c r="AL69" s="262"/>
      <c r="AM69" s="264"/>
      <c r="AN69" s="264"/>
      <c r="AO69" s="265"/>
      <c r="AP69" s="259"/>
      <c r="AQ69" s="262"/>
      <c r="AR69" s="263"/>
      <c r="AS69" s="267"/>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64"/>
      <c r="BR69" s="264"/>
      <c r="BS69" s="265"/>
      <c r="BT69" s="445">
        <v>1</v>
      </c>
      <c r="BU69" s="266"/>
      <c r="BV69" s="264"/>
      <c r="BW69" s="264"/>
      <c r="BX69" s="264"/>
      <c r="BY69" s="264"/>
    </row>
    <row r="70" spans="1:77" s="269" customFormat="1" ht="16.5" customHeight="1" thickBot="1">
      <c r="A70" s="259"/>
      <c r="B70" s="2319"/>
      <c r="C70" s="2288"/>
      <c r="D70" s="2289"/>
      <c r="E70" s="2287"/>
      <c r="F70" s="2288"/>
      <c r="G70" s="2289"/>
      <c r="H70" s="2287"/>
      <c r="I70" s="2288"/>
      <c r="J70" s="2288"/>
      <c r="K70" s="2289"/>
      <c r="L70" s="2265"/>
      <c r="M70" s="2266"/>
      <c r="N70" s="2266"/>
      <c r="O70" s="2266"/>
      <c r="P70" s="2267"/>
      <c r="Q70" s="2295" t="str">
        <f t="shared" si="23"/>
        <v>4-Teklif Mektubu( 1 Adet )</v>
      </c>
      <c r="R70" s="2296"/>
      <c r="S70" s="261"/>
      <c r="T70" s="262">
        <f>IF(P59=Q59,0,1)</f>
        <v>0</v>
      </c>
      <c r="U70" s="263" t="str">
        <f>IF(T70=0,"","BORÇ ALACAK EŞİT DEĞİL/ ")</f>
        <v/>
      </c>
      <c r="V70" s="263"/>
      <c r="W70" s="263"/>
      <c r="X70" s="263"/>
      <c r="Y70" s="263"/>
      <c r="Z70" s="263"/>
      <c r="AA70" s="263"/>
      <c r="AB70" s="263"/>
      <c r="AC70" s="263"/>
      <c r="AD70" s="263"/>
      <c r="AE70" s="263"/>
      <c r="AF70" s="263"/>
      <c r="AG70" s="263"/>
      <c r="AH70" s="263"/>
      <c r="AI70" s="437"/>
      <c r="AJ70" s="438">
        <f t="shared" si="22"/>
        <v>0</v>
      </c>
      <c r="AK70" s="439"/>
      <c r="AL70" s="262"/>
      <c r="AM70" s="264"/>
      <c r="AN70" s="264"/>
      <c r="AO70" s="265"/>
      <c r="AP70" s="259"/>
      <c r="AQ70" s="262"/>
      <c r="AR70" s="263"/>
      <c r="AS70" s="267"/>
      <c r="AT70" s="264"/>
      <c r="AU70" s="264"/>
      <c r="AV70" s="264"/>
      <c r="AW70" s="264"/>
      <c r="AX70" s="264"/>
      <c r="AY70" s="264"/>
      <c r="AZ70" s="264"/>
      <c r="BA70" s="264"/>
      <c r="BB70" s="264"/>
      <c r="BC70" s="264"/>
      <c r="BD70" s="264"/>
      <c r="BE70" s="264"/>
      <c r="BF70" s="264"/>
      <c r="BG70" s="264"/>
      <c r="BH70" s="264"/>
      <c r="BI70" s="264"/>
      <c r="BJ70" s="264"/>
      <c r="BK70" s="264"/>
      <c r="BL70" s="264"/>
      <c r="BM70" s="264"/>
      <c r="BN70" s="264"/>
      <c r="BO70" s="264"/>
      <c r="BP70" s="264"/>
      <c r="BQ70" s="264"/>
      <c r="BR70" s="264"/>
      <c r="BS70" s="265"/>
      <c r="BT70" s="445">
        <v>1</v>
      </c>
      <c r="BU70" s="266"/>
      <c r="BV70" s="264"/>
      <c r="BW70" s="264"/>
      <c r="BX70" s="264"/>
      <c r="BY70" s="264"/>
    </row>
    <row r="71" spans="1:77" s="269" customFormat="1" ht="16.5" customHeight="1" thickBot="1">
      <c r="A71" s="259"/>
      <c r="B71" s="2354" t="s">
        <v>376</v>
      </c>
      <c r="C71" s="2233"/>
      <c r="D71" s="2233"/>
      <c r="E71" s="2233"/>
      <c r="F71" s="2233"/>
      <c r="G71" s="2233"/>
      <c r="H71" s="2233"/>
      <c r="I71" s="2233"/>
      <c r="J71" s="2233"/>
      <c r="K71" s="2233"/>
      <c r="L71" s="2265"/>
      <c r="M71" s="2266"/>
      <c r="N71" s="2266"/>
      <c r="O71" s="2266"/>
      <c r="P71" s="2267"/>
      <c r="Q71" s="2295" t="str">
        <f t="shared" si="23"/>
        <v>5-Yaklaşık Maliyet Hesap Cetveli( 1 Adet )</v>
      </c>
      <c r="R71" s="2296"/>
      <c r="S71" s="261"/>
      <c r="T71" s="262">
        <f>IF(SUM(D62:I63)=0,0,IF(Q5=0,1,0))</f>
        <v>0</v>
      </c>
      <c r="U71" s="263" t="str">
        <f>IF(T71=0,"","VERGİ NO YOK/ ")</f>
        <v/>
      </c>
      <c r="V71" s="263"/>
      <c r="W71" s="263"/>
      <c r="X71" s="263"/>
      <c r="Y71" s="263"/>
      <c r="Z71" s="263"/>
      <c r="AA71" s="263"/>
      <c r="AB71" s="263"/>
      <c r="AC71" s="263"/>
      <c r="AD71" s="263"/>
      <c r="AE71" s="263"/>
      <c r="AF71" s="263"/>
      <c r="AG71" s="263"/>
      <c r="AH71" s="263"/>
      <c r="AI71" s="437"/>
      <c r="AJ71" s="438">
        <f t="shared" si="22"/>
        <v>0</v>
      </c>
      <c r="AK71" s="439"/>
      <c r="AL71" s="262"/>
      <c r="AM71" s="264"/>
      <c r="AN71" s="264"/>
      <c r="AO71" s="265"/>
      <c r="AP71" s="259"/>
      <c r="AQ71" s="262"/>
      <c r="AR71" s="263"/>
      <c r="AS71" s="267"/>
      <c r="AT71" s="264"/>
      <c r="AU71" s="264"/>
      <c r="AV71" s="264"/>
      <c r="AW71" s="264"/>
      <c r="AX71" s="264"/>
      <c r="AY71" s="264"/>
      <c r="AZ71" s="264"/>
      <c r="BA71" s="264"/>
      <c r="BB71" s="264"/>
      <c r="BC71" s="264"/>
      <c r="BD71" s="264"/>
      <c r="BE71" s="264"/>
      <c r="BF71" s="264"/>
      <c r="BG71" s="264"/>
      <c r="BH71" s="264"/>
      <c r="BI71" s="264"/>
      <c r="BJ71" s="264"/>
      <c r="BK71" s="264"/>
      <c r="BL71" s="264"/>
      <c r="BM71" s="264"/>
      <c r="BN71" s="264"/>
      <c r="BO71" s="264"/>
      <c r="BP71" s="264"/>
      <c r="BQ71" s="264"/>
      <c r="BR71" s="264"/>
      <c r="BS71" s="265"/>
      <c r="BT71" s="445">
        <v>1</v>
      </c>
      <c r="BU71" s="266"/>
      <c r="BV71" s="264"/>
      <c r="BW71" s="264"/>
      <c r="BX71" s="264"/>
      <c r="BY71" s="264"/>
    </row>
    <row r="72" spans="1:77" s="269" customFormat="1" ht="16.5" customHeight="1" thickBot="1">
      <c r="A72" s="259"/>
      <c r="B72" s="2355" t="s">
        <v>377</v>
      </c>
      <c r="C72" s="2320"/>
      <c r="D72" s="2320" t="s">
        <v>378</v>
      </c>
      <c r="E72" s="2320"/>
      <c r="F72" s="2233" t="s">
        <v>379</v>
      </c>
      <c r="G72" s="2233"/>
      <c r="H72" s="2233"/>
      <c r="I72" s="2233" t="s">
        <v>380</v>
      </c>
      <c r="J72" s="2233"/>
      <c r="K72" s="2233"/>
      <c r="L72" s="2265"/>
      <c r="M72" s="2266"/>
      <c r="N72" s="2266"/>
      <c r="O72" s="2266"/>
      <c r="P72" s="2267"/>
      <c r="Q72" s="2295" t="str">
        <f t="shared" si="23"/>
        <v>6-Piyasa Fiyat Araştırması Tutanağı( 1 Adet )</v>
      </c>
      <c r="R72" s="2296"/>
      <c r="S72" s="261"/>
      <c r="T72" s="262"/>
      <c r="U72" s="263"/>
      <c r="V72" s="263"/>
      <c r="W72" s="263"/>
      <c r="X72" s="263"/>
      <c r="Y72" s="263"/>
      <c r="Z72" s="263"/>
      <c r="AA72" s="263"/>
      <c r="AB72" s="263"/>
      <c r="AC72" s="263"/>
      <c r="AD72" s="263"/>
      <c r="AE72" s="263"/>
      <c r="AF72" s="263"/>
      <c r="AG72" s="263"/>
      <c r="AH72" s="263"/>
      <c r="AI72" s="437"/>
      <c r="AJ72" s="438">
        <f t="shared" si="22"/>
        <v>0</v>
      </c>
      <c r="AK72" s="439"/>
      <c r="AL72" s="262"/>
      <c r="AM72" s="264"/>
      <c r="AN72" s="264"/>
      <c r="AO72" s="265"/>
      <c r="AP72" s="259"/>
      <c r="AQ72" s="262"/>
      <c r="AR72" s="263"/>
      <c r="AS72" s="267"/>
      <c r="AT72" s="264"/>
      <c r="AU72" s="264"/>
      <c r="AV72" s="264"/>
      <c r="AW72" s="264"/>
      <c r="AX72" s="264"/>
      <c r="AY72" s="264"/>
      <c r="AZ72" s="264"/>
      <c r="BA72" s="264"/>
      <c r="BB72" s="264"/>
      <c r="BC72" s="264"/>
      <c r="BD72" s="264"/>
      <c r="BE72" s="264"/>
      <c r="BF72" s="264"/>
      <c r="BG72" s="264"/>
      <c r="BH72" s="264"/>
      <c r="BI72" s="264"/>
      <c r="BJ72" s="264"/>
      <c r="BK72" s="264"/>
      <c r="BL72" s="264"/>
      <c r="BM72" s="264"/>
      <c r="BN72" s="264"/>
      <c r="BO72" s="264"/>
      <c r="BP72" s="264"/>
      <c r="BQ72" s="264"/>
      <c r="BR72" s="264"/>
      <c r="BS72" s="265"/>
      <c r="BT72" s="445">
        <v>1</v>
      </c>
      <c r="BU72" s="266"/>
      <c r="BV72" s="264"/>
      <c r="BW72" s="264"/>
      <c r="BX72" s="264"/>
      <c r="BY72" s="264"/>
    </row>
    <row r="73" spans="1:77" s="269" customFormat="1" ht="16.5" customHeight="1" thickBot="1">
      <c r="A73" s="259"/>
      <c r="B73" s="2315"/>
      <c r="C73" s="2316"/>
      <c r="D73" s="2316"/>
      <c r="E73" s="2316"/>
      <c r="F73" s="2280"/>
      <c r="G73" s="2280"/>
      <c r="H73" s="2280"/>
      <c r="I73" s="2280"/>
      <c r="J73" s="2280"/>
      <c r="K73" s="2280"/>
      <c r="L73" s="2268"/>
      <c r="M73" s="2269"/>
      <c r="N73" s="2269"/>
      <c r="O73" s="2269"/>
      <c r="P73" s="2270"/>
      <c r="Q73" s="2341" t="str">
        <f t="shared" si="23"/>
        <v>7-Hakediş Raporu( 1 Adet )</v>
      </c>
      <c r="R73" s="2342"/>
      <c r="S73" s="261"/>
      <c r="T73" s="262"/>
      <c r="U73" s="263"/>
      <c r="V73" s="263"/>
      <c r="W73" s="263"/>
      <c r="X73" s="263"/>
      <c r="Y73" s="263"/>
      <c r="Z73" s="263"/>
      <c r="AA73" s="263"/>
      <c r="AB73" s="263"/>
      <c r="AC73" s="263"/>
      <c r="AD73" s="263"/>
      <c r="AE73" s="263"/>
      <c r="AF73" s="263"/>
      <c r="AG73" s="263"/>
      <c r="AH73" s="263"/>
      <c r="AI73" s="437"/>
      <c r="AJ73" s="438">
        <f t="shared" si="22"/>
        <v>0</v>
      </c>
      <c r="AK73" s="439"/>
      <c r="AL73" s="262"/>
      <c r="AM73" s="264"/>
      <c r="AN73" s="264"/>
      <c r="AO73" s="265"/>
      <c r="AP73" s="259"/>
      <c r="AQ73" s="262"/>
      <c r="AR73" s="263"/>
      <c r="AS73" s="267"/>
      <c r="AT73" s="264"/>
      <c r="AU73" s="264"/>
      <c r="AV73" s="264"/>
      <c r="AW73" s="264"/>
      <c r="AX73" s="264"/>
      <c r="AY73" s="264"/>
      <c r="AZ73" s="264"/>
      <c r="BA73" s="264"/>
      <c r="BB73" s="264"/>
      <c r="BC73" s="264"/>
      <c r="BD73" s="264"/>
      <c r="BE73" s="264"/>
      <c r="BF73" s="264"/>
      <c r="BG73" s="264"/>
      <c r="BH73" s="264"/>
      <c r="BI73" s="264"/>
      <c r="BJ73" s="264"/>
      <c r="BK73" s="264"/>
      <c r="BL73" s="264"/>
      <c r="BM73" s="264"/>
      <c r="BN73" s="264"/>
      <c r="BO73" s="264"/>
      <c r="BP73" s="264"/>
      <c r="BQ73" s="264"/>
      <c r="BR73" s="264"/>
      <c r="BS73" s="265"/>
      <c r="BT73" s="445">
        <v>1</v>
      </c>
      <c r="BU73" s="266"/>
      <c r="BV73" s="264"/>
      <c r="BW73" s="264"/>
      <c r="BX73" s="264"/>
      <c r="BY73" s="264"/>
    </row>
    <row r="74" spans="1:77" s="269" customFormat="1" ht="13.8" thickBot="1">
      <c r="A74" s="259"/>
      <c r="B74" s="2353"/>
      <c r="C74" s="2312"/>
      <c r="D74" s="2312"/>
      <c r="E74" s="2312"/>
      <c r="F74" s="2312"/>
      <c r="G74" s="2312"/>
      <c r="H74" s="2312"/>
      <c r="I74" s="2312"/>
      <c r="J74" s="2312" t="s">
        <v>381</v>
      </c>
      <c r="K74" s="2312"/>
      <c r="L74" s="2312"/>
      <c r="M74" s="2312"/>
      <c r="N74" s="2312"/>
      <c r="O74" s="2312"/>
      <c r="P74" s="2312"/>
      <c r="Q74" s="2304" t="s">
        <v>382</v>
      </c>
      <c r="R74" s="2305"/>
      <c r="S74" s="261"/>
      <c r="T74" s="262"/>
      <c r="U74" s="263"/>
      <c r="V74" s="263"/>
      <c r="W74" s="263"/>
      <c r="X74" s="263"/>
      <c r="Y74" s="263"/>
      <c r="Z74" s="263"/>
      <c r="AA74" s="263"/>
      <c r="AB74" s="263"/>
      <c r="AC74" s="263"/>
      <c r="AD74" s="263"/>
      <c r="AE74" s="263"/>
      <c r="AF74" s="263"/>
      <c r="AG74" s="263"/>
      <c r="AH74" s="263"/>
      <c r="AI74" s="437"/>
      <c r="AJ74" s="438">
        <f t="shared" si="22"/>
        <v>0</v>
      </c>
      <c r="AK74" s="439"/>
      <c r="AL74" s="262"/>
      <c r="AM74" s="264"/>
      <c r="AN74" s="264"/>
      <c r="AO74" s="265"/>
      <c r="AP74" s="259"/>
      <c r="AQ74" s="262"/>
      <c r="AR74" s="263"/>
      <c r="AS74" s="267"/>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446"/>
      <c r="BU74" s="264"/>
      <c r="BV74" s="264"/>
      <c r="BW74" s="264"/>
      <c r="BX74" s="264"/>
      <c r="BY74" s="264"/>
    </row>
    <row r="75" spans="1:77" s="269" customFormat="1" ht="14.25" customHeight="1" thickBot="1">
      <c r="A75" s="259"/>
      <c r="B75" s="2229"/>
      <c r="C75" s="2230"/>
      <c r="D75" s="2230"/>
      <c r="E75" s="2230"/>
      <c r="F75" s="2230"/>
      <c r="G75" s="2230"/>
      <c r="H75" s="2230"/>
      <c r="I75" s="2230"/>
      <c r="J75" s="2311" t="str">
        <f>'VERİ GİRİŞİ'!K17</f>
        <v>…../…../2023</v>
      </c>
      <c r="K75" s="2029"/>
      <c r="L75" s="2029"/>
      <c r="M75" s="2029"/>
      <c r="N75" s="2029"/>
      <c r="O75" s="2029"/>
      <c r="P75" s="2300"/>
      <c r="Q75" s="2299" t="str">
        <f>'VERİ GİRİŞİ'!K18</f>
        <v>…../…../2023</v>
      </c>
      <c r="R75" s="2300"/>
      <c r="S75" s="261"/>
      <c r="T75" s="262"/>
      <c r="U75" s="263"/>
      <c r="V75" s="263"/>
      <c r="W75" s="263"/>
      <c r="X75" s="263"/>
      <c r="Y75" s="263"/>
      <c r="Z75" s="263"/>
      <c r="AA75" s="263"/>
      <c r="AB75" s="263"/>
      <c r="AC75" s="263"/>
      <c r="AD75" s="263"/>
      <c r="AE75" s="263"/>
      <c r="AF75" s="263"/>
      <c r="AG75" s="263"/>
      <c r="AH75" s="263"/>
      <c r="AI75" s="437"/>
      <c r="AJ75" s="438">
        <f t="shared" si="22"/>
        <v>0</v>
      </c>
      <c r="AK75" s="439"/>
      <c r="AL75" s="262"/>
      <c r="AM75" s="264"/>
      <c r="AN75" s="264"/>
      <c r="AO75" s="265"/>
      <c r="AP75" s="259"/>
      <c r="AQ75" s="262"/>
      <c r="AR75" s="263"/>
      <c r="AS75" s="267"/>
      <c r="AT75" s="264"/>
      <c r="AU75" s="264"/>
      <c r="AV75" s="264"/>
      <c r="AW75" s="264"/>
      <c r="AX75" s="264"/>
      <c r="AY75" s="264"/>
      <c r="AZ75" s="264"/>
      <c r="BA75" s="264"/>
      <c r="BB75" s="264"/>
      <c r="BC75" s="264"/>
      <c r="BD75" s="264"/>
      <c r="BE75" s="264"/>
      <c r="BF75" s="264"/>
      <c r="BG75" s="264"/>
      <c r="BH75" s="264"/>
      <c r="BI75" s="264"/>
      <c r="BJ75" s="264"/>
      <c r="BK75" s="264"/>
      <c r="BL75" s="264"/>
      <c r="BM75" s="264"/>
      <c r="BN75" s="264"/>
      <c r="BO75" s="264"/>
      <c r="BP75" s="264"/>
      <c r="BQ75" s="264"/>
      <c r="BR75" s="264"/>
      <c r="BS75" s="264"/>
      <c r="BT75" s="264"/>
      <c r="BU75" s="264"/>
      <c r="BV75" s="264"/>
      <c r="BW75" s="264"/>
      <c r="BX75" s="264"/>
      <c r="BY75" s="264"/>
    </row>
    <row r="76" spans="1:77" s="269" customFormat="1" ht="13.8" thickBot="1">
      <c r="A76" s="259"/>
      <c r="B76" s="2323"/>
      <c r="C76" s="2297"/>
      <c r="D76" s="2297"/>
      <c r="E76" s="2297"/>
      <c r="F76" s="2297"/>
      <c r="G76" s="2297"/>
      <c r="H76" s="2297"/>
      <c r="I76" s="2297"/>
      <c r="J76" s="2297" t="s">
        <v>383</v>
      </c>
      <c r="K76" s="2297"/>
      <c r="L76" s="2297"/>
      <c r="M76" s="2297"/>
      <c r="N76" s="2297"/>
      <c r="O76" s="2297"/>
      <c r="P76" s="2297"/>
      <c r="Q76" s="2297" t="s">
        <v>384</v>
      </c>
      <c r="R76" s="2298"/>
      <c r="S76" s="261"/>
      <c r="T76" s="262"/>
      <c r="U76" s="263"/>
      <c r="V76" s="263"/>
      <c r="W76" s="263"/>
      <c r="X76" s="263"/>
      <c r="Y76" s="263"/>
      <c r="Z76" s="263"/>
      <c r="AA76" s="263"/>
      <c r="AB76" s="263"/>
      <c r="AC76" s="263"/>
      <c r="AD76" s="263"/>
      <c r="AE76" s="263"/>
      <c r="AF76" s="263"/>
      <c r="AG76" s="263"/>
      <c r="AH76" s="263"/>
      <c r="AI76" s="437"/>
      <c r="AJ76" s="438">
        <f t="shared" si="22"/>
        <v>0</v>
      </c>
      <c r="AK76" s="439"/>
      <c r="AL76" s="262"/>
      <c r="AM76" s="264"/>
      <c r="AN76" s="264"/>
      <c r="AO76" s="265"/>
      <c r="AP76" s="259"/>
      <c r="AQ76" s="262"/>
      <c r="AR76" s="263"/>
      <c r="AS76" s="267"/>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row>
    <row r="77" spans="1:77" s="269" customFormat="1" ht="13.8" thickBot="1">
      <c r="A77" s="259"/>
      <c r="B77" s="2229"/>
      <c r="C77" s="2230"/>
      <c r="D77" s="2230"/>
      <c r="E77" s="2230"/>
      <c r="F77" s="2230"/>
      <c r="G77" s="2230"/>
      <c r="H77" s="2230"/>
      <c r="I77" s="2230"/>
      <c r="J77" s="2230"/>
      <c r="K77" s="2230"/>
      <c r="L77" s="2230"/>
      <c r="M77" s="2230"/>
      <c r="N77" s="2230"/>
      <c r="O77" s="2230"/>
      <c r="P77" s="2230"/>
      <c r="Q77" s="2230"/>
      <c r="R77" s="2290"/>
      <c r="S77" s="261"/>
      <c r="T77" s="262"/>
      <c r="U77" s="263"/>
      <c r="V77" s="263"/>
      <c r="W77" s="263"/>
      <c r="X77" s="263"/>
      <c r="Y77" s="263"/>
      <c r="Z77" s="263"/>
      <c r="AA77" s="263"/>
      <c r="AB77" s="263"/>
      <c r="AC77" s="263"/>
      <c r="AD77" s="263"/>
      <c r="AE77" s="263"/>
      <c r="AF77" s="263"/>
      <c r="AG77" s="263"/>
      <c r="AH77" s="263"/>
      <c r="AI77" s="437"/>
      <c r="AJ77" s="438">
        <f t="shared" si="22"/>
        <v>0</v>
      </c>
      <c r="AK77" s="439"/>
      <c r="AL77" s="262"/>
      <c r="AM77" s="264"/>
      <c r="AN77" s="264"/>
      <c r="AO77" s="265"/>
      <c r="AP77" s="259"/>
      <c r="AQ77" s="262"/>
      <c r="AR77" s="263"/>
      <c r="AS77" s="267"/>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row>
    <row r="78" spans="1:77" s="269" customFormat="1" ht="13.8" thickBot="1">
      <c r="A78" s="259"/>
      <c r="B78" s="2229"/>
      <c r="C78" s="2230"/>
      <c r="D78" s="2230"/>
      <c r="E78" s="2230"/>
      <c r="F78" s="2230"/>
      <c r="G78" s="2230"/>
      <c r="H78" s="2230"/>
      <c r="I78" s="2230"/>
      <c r="J78" s="2230"/>
      <c r="K78" s="2230"/>
      <c r="L78" s="2230"/>
      <c r="M78" s="2230"/>
      <c r="N78" s="2230"/>
      <c r="O78" s="2230"/>
      <c r="P78" s="2230"/>
      <c r="Q78" s="2230"/>
      <c r="R78" s="2290"/>
      <c r="S78" s="261"/>
      <c r="T78" s="262"/>
      <c r="U78" s="263"/>
      <c r="V78" s="263"/>
      <c r="W78" s="263"/>
      <c r="X78" s="263"/>
      <c r="Y78" s="263"/>
      <c r="Z78" s="263"/>
      <c r="AA78" s="263"/>
      <c r="AB78" s="263"/>
      <c r="AC78" s="263"/>
      <c r="AD78" s="263"/>
      <c r="AE78" s="263"/>
      <c r="AF78" s="263"/>
      <c r="AG78" s="263"/>
      <c r="AH78" s="263"/>
      <c r="AI78" s="437"/>
      <c r="AJ78" s="438">
        <f t="shared" si="22"/>
        <v>0</v>
      </c>
      <c r="AK78" s="439"/>
      <c r="AL78" s="262"/>
      <c r="AM78" s="264"/>
      <c r="AN78" s="264"/>
      <c r="AO78" s="265"/>
      <c r="AP78" s="259"/>
      <c r="AQ78" s="262"/>
      <c r="AR78" s="263"/>
      <c r="AS78" s="267"/>
      <c r="AT78" s="264"/>
      <c r="AU78" s="264"/>
      <c r="AV78" s="264"/>
      <c r="AW78" s="264"/>
      <c r="AX78" s="264"/>
      <c r="AY78" s="264"/>
      <c r="AZ78" s="264"/>
      <c r="BA78" s="264"/>
      <c r="BB78" s="264"/>
      <c r="BC78" s="264"/>
      <c r="BD78" s="264"/>
      <c r="BE78" s="264"/>
      <c r="BF78" s="264"/>
      <c r="BG78" s="264"/>
      <c r="BH78" s="264"/>
      <c r="BI78" s="264"/>
      <c r="BJ78" s="264"/>
      <c r="BK78" s="264"/>
      <c r="BL78" s="264"/>
      <c r="BM78" s="264"/>
      <c r="BN78" s="264"/>
      <c r="BO78" s="264"/>
      <c r="BP78" s="264"/>
      <c r="BQ78" s="264"/>
      <c r="BR78" s="264"/>
      <c r="BS78" s="264"/>
      <c r="BT78" s="264"/>
      <c r="BU78" s="264"/>
      <c r="BV78" s="264"/>
      <c r="BW78" s="264"/>
      <c r="BX78" s="264"/>
      <c r="BY78" s="264"/>
    </row>
    <row r="79" spans="1:77" s="269" customFormat="1" ht="13.8" thickBot="1">
      <c r="A79" s="259"/>
      <c r="B79" s="2229"/>
      <c r="C79" s="2230"/>
      <c r="D79" s="2230"/>
      <c r="E79" s="2230"/>
      <c r="F79" s="2230"/>
      <c r="G79" s="2230"/>
      <c r="H79" s="2230"/>
      <c r="I79" s="2230"/>
      <c r="J79" s="2230"/>
      <c r="K79" s="2230"/>
      <c r="L79" s="2230"/>
      <c r="M79" s="2230"/>
      <c r="N79" s="2230"/>
      <c r="O79" s="2230"/>
      <c r="P79" s="2230"/>
      <c r="Q79" s="2230"/>
      <c r="R79" s="2290"/>
      <c r="S79" s="261"/>
      <c r="T79" s="262"/>
      <c r="U79" s="263"/>
      <c r="V79" s="263"/>
      <c r="W79" s="263"/>
      <c r="X79" s="263"/>
      <c r="Y79" s="263"/>
      <c r="Z79" s="263"/>
      <c r="AA79" s="263"/>
      <c r="AB79" s="263"/>
      <c r="AC79" s="263"/>
      <c r="AD79" s="263"/>
      <c r="AE79" s="263"/>
      <c r="AF79" s="263"/>
      <c r="AG79" s="263"/>
      <c r="AH79" s="263"/>
      <c r="AI79" s="437"/>
      <c r="AJ79" s="438">
        <f t="shared" si="22"/>
        <v>0</v>
      </c>
      <c r="AK79" s="439"/>
      <c r="AL79" s="262"/>
      <c r="AM79" s="264"/>
      <c r="AN79" s="264"/>
      <c r="AO79" s="265"/>
      <c r="AP79" s="259"/>
      <c r="AQ79" s="262"/>
      <c r="AR79" s="263"/>
      <c r="AS79" s="267"/>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row>
    <row r="80" spans="1:77" s="269" customFormat="1" ht="14.4" thickBot="1">
      <c r="A80" s="259"/>
      <c r="B80" s="2229"/>
      <c r="C80" s="2230"/>
      <c r="D80" s="2230"/>
      <c r="E80" s="2230"/>
      <c r="F80" s="2230"/>
      <c r="G80" s="2230"/>
      <c r="H80" s="2230"/>
      <c r="I80" s="2230"/>
      <c r="J80" s="2231" t="str">
        <f>INDEX('VERİ GİRİŞİ'!M4:M32,H125)</f>
        <v>Behçet Vural GÜRBÜZ</v>
      </c>
      <c r="K80" s="2231"/>
      <c r="L80" s="2231"/>
      <c r="M80" s="2231"/>
      <c r="N80" s="2231"/>
      <c r="O80" s="2231"/>
      <c r="P80" s="2231"/>
      <c r="Q80" s="2291" t="str">
        <f>INDEX('VERİ GİRİŞİ'!M4:M32,I125)</f>
        <v>Şerif ÖZTOPRAK</v>
      </c>
      <c r="R80" s="2292"/>
      <c r="S80" s="261"/>
      <c r="T80" s="262"/>
      <c r="U80" s="263"/>
      <c r="V80" s="263"/>
      <c r="W80" s="263"/>
      <c r="X80" s="263"/>
      <c r="Y80" s="263"/>
      <c r="Z80" s="263"/>
      <c r="AA80" s="263"/>
      <c r="AB80" s="263"/>
      <c r="AC80" s="263"/>
      <c r="AD80" s="263"/>
      <c r="AE80" s="263"/>
      <c r="AF80" s="263"/>
      <c r="AG80" s="263"/>
      <c r="AH80" s="263"/>
      <c r="AI80" s="437"/>
      <c r="AJ80" s="438">
        <f t="shared" si="22"/>
        <v>0</v>
      </c>
      <c r="AK80" s="439"/>
      <c r="AL80" s="262"/>
      <c r="AM80" s="264"/>
      <c r="AN80" s="264"/>
      <c r="AO80" s="265"/>
      <c r="AP80" s="259"/>
      <c r="AQ80" s="262"/>
      <c r="AR80" s="263"/>
      <c r="AS80" s="267"/>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row>
    <row r="81" spans="1:77" s="269" customFormat="1" ht="17.25" customHeight="1">
      <c r="A81" s="259"/>
      <c r="B81" s="2229"/>
      <c r="C81" s="2230"/>
      <c r="D81" s="2230"/>
      <c r="E81" s="2230"/>
      <c r="F81" s="2230"/>
      <c r="G81" s="2230"/>
      <c r="H81" s="2230"/>
      <c r="I81" s="2230"/>
      <c r="J81" s="2231" t="str">
        <f>INDEX('VERİ GİRİŞİ'!BO4:BO32,H125)</f>
        <v>Okul Müdürü</v>
      </c>
      <c r="K81" s="2231"/>
      <c r="L81" s="2231"/>
      <c r="M81" s="2231"/>
      <c r="N81" s="2231"/>
      <c r="O81" s="2231"/>
      <c r="P81" s="2231"/>
      <c r="Q81" s="2291" t="str">
        <f>INDEX('VERİ GİRİŞİ'!BO4:BO32,I125)</f>
        <v>Öğretmen</v>
      </c>
      <c r="R81" s="2292"/>
      <c r="S81" s="261"/>
      <c r="T81" s="262"/>
      <c r="U81" s="263"/>
      <c r="V81" s="263"/>
      <c r="W81" s="263"/>
      <c r="X81" s="263"/>
      <c r="Y81" s="263"/>
      <c r="Z81" s="263"/>
      <c r="AA81" s="263"/>
      <c r="AB81" s="263"/>
      <c r="AC81" s="263"/>
      <c r="AD81" s="263"/>
      <c r="AE81" s="263"/>
      <c r="AF81" s="263"/>
      <c r="AG81" s="263"/>
      <c r="AH81" s="263"/>
      <c r="AI81" s="437"/>
      <c r="AJ81" s="447">
        <f>SUM(AJ59:AJ77)</f>
        <v>0</v>
      </c>
      <c r="AK81" s="439"/>
      <c r="AL81" s="262"/>
      <c r="AM81" s="264"/>
      <c r="AN81" s="264"/>
      <c r="AO81" s="265"/>
      <c r="AP81" s="259"/>
      <c r="AQ81" s="262"/>
      <c r="AR81" s="263"/>
      <c r="AS81" s="267"/>
      <c r="AT81" s="264"/>
      <c r="AU81" s="264"/>
      <c r="AV81" s="264"/>
      <c r="AW81" s="264"/>
      <c r="AX81" s="264"/>
      <c r="AY81" s="264"/>
      <c r="AZ81" s="264"/>
      <c r="BA81" s="264"/>
      <c r="BB81" s="264"/>
      <c r="BC81" s="264"/>
      <c r="BD81" s="264"/>
      <c r="BE81" s="264"/>
      <c r="BF81" s="264"/>
      <c r="BG81" s="264"/>
      <c r="BH81" s="264"/>
      <c r="BI81" s="264"/>
      <c r="BJ81" s="264"/>
      <c r="BK81" s="264"/>
      <c r="BL81" s="264"/>
      <c r="BM81" s="264"/>
      <c r="BN81" s="264"/>
      <c r="BO81" s="264"/>
      <c r="BP81" s="264"/>
      <c r="BQ81" s="264"/>
      <c r="BR81" s="264"/>
      <c r="BS81" s="264"/>
      <c r="BT81" s="264"/>
      <c r="BU81" s="264"/>
      <c r="BV81" s="264"/>
      <c r="BW81" s="264"/>
      <c r="BX81" s="264"/>
      <c r="BY81" s="264"/>
    </row>
    <row r="82" spans="1:77" s="269" customFormat="1" ht="17.25" customHeight="1">
      <c r="A82" s="259"/>
      <c r="B82" s="625"/>
      <c r="C82" s="624"/>
      <c r="D82" s="624"/>
      <c r="E82" s="624"/>
      <c r="F82" s="624"/>
      <c r="G82" s="624"/>
      <c r="H82" s="624"/>
      <c r="I82" s="624"/>
      <c r="J82" s="2231">
        <f>INDEX('VERİ GİRİŞİ'!BQ4:BQ32,H125)</f>
        <v>0</v>
      </c>
      <c r="K82" s="2231"/>
      <c r="L82" s="2231"/>
      <c r="M82" s="2231"/>
      <c r="N82" s="2231"/>
      <c r="O82" s="2231"/>
      <c r="P82" s="2231"/>
      <c r="Q82" s="2291">
        <f>INDEX('VERİ GİRİŞİ'!BQ4:BQ32,I125)</f>
        <v>0</v>
      </c>
      <c r="R82" s="2292"/>
      <c r="S82" s="261"/>
      <c r="T82" s="262"/>
      <c r="U82" s="263"/>
      <c r="V82" s="263"/>
      <c r="W82" s="263"/>
      <c r="X82" s="263"/>
      <c r="Y82" s="263"/>
      <c r="Z82" s="263"/>
      <c r="AA82" s="263"/>
      <c r="AB82" s="263"/>
      <c r="AC82" s="263"/>
      <c r="AD82" s="263"/>
      <c r="AE82" s="263"/>
      <c r="AF82" s="263"/>
      <c r="AG82" s="263"/>
      <c r="AH82" s="263"/>
      <c r="AI82" s="437"/>
      <c r="AJ82" s="626"/>
      <c r="AK82" s="242"/>
      <c r="AL82" s="262"/>
      <c r="AM82" s="264"/>
      <c r="AN82" s="264"/>
      <c r="AO82" s="265"/>
      <c r="AP82" s="259"/>
      <c r="AQ82" s="262"/>
      <c r="AR82" s="263"/>
      <c r="AS82" s="267"/>
      <c r="AT82" s="264"/>
      <c r="AU82" s="264"/>
      <c r="AV82" s="264"/>
      <c r="AW82" s="264"/>
      <c r="AX82" s="264"/>
      <c r="AY82" s="264"/>
      <c r="AZ82" s="264"/>
      <c r="BA82" s="264"/>
      <c r="BB82" s="264"/>
      <c r="BC82" s="264"/>
      <c r="BD82" s="264"/>
      <c r="BE82" s="264"/>
      <c r="BF82" s="264"/>
      <c r="BG82" s="264"/>
      <c r="BH82" s="264"/>
      <c r="BI82" s="264"/>
      <c r="BJ82" s="264"/>
      <c r="BK82" s="264"/>
      <c r="BL82" s="264"/>
      <c r="BM82" s="264"/>
      <c r="BN82" s="264"/>
      <c r="BO82" s="264"/>
      <c r="BP82" s="264"/>
      <c r="BQ82" s="264"/>
      <c r="BR82" s="264"/>
      <c r="BS82" s="264"/>
      <c r="BT82" s="264"/>
      <c r="BU82" s="264"/>
      <c r="BV82" s="264"/>
      <c r="BW82" s="264"/>
      <c r="BX82" s="264"/>
      <c r="BY82" s="264"/>
    </row>
    <row r="83" spans="1:77" s="269" customFormat="1" ht="16.5" customHeight="1">
      <c r="A83" s="259"/>
      <c r="B83" s="2310" t="str">
        <f>"Yalnız; "&amp;I120&amp;" aldım."</f>
        <v>Yalnız; dörtbindokuzyüzaltmışikiTL,sıfırKr aldım.</v>
      </c>
      <c r="C83" s="2310"/>
      <c r="D83" s="2310"/>
      <c r="E83" s="2310"/>
      <c r="F83" s="2310"/>
      <c r="G83" s="2310"/>
      <c r="H83" s="2310"/>
      <c r="I83" s="2310"/>
      <c r="J83" s="2310"/>
      <c r="K83" s="2310"/>
      <c r="L83" s="2310"/>
      <c r="M83" s="2310"/>
      <c r="N83" s="2310"/>
      <c r="O83" s="2310"/>
      <c r="P83" s="2310"/>
      <c r="Q83" s="2310" t="s">
        <v>385</v>
      </c>
      <c r="R83" s="2310"/>
      <c r="S83" s="261"/>
      <c r="T83" s="262"/>
      <c r="U83" s="263"/>
      <c r="V83" s="263"/>
      <c r="W83" s="263"/>
      <c r="X83" s="263"/>
      <c r="Y83" s="263"/>
      <c r="Z83" s="263"/>
      <c r="AA83" s="263"/>
      <c r="AB83" s="263"/>
      <c r="AC83" s="263"/>
      <c r="AD83" s="263"/>
      <c r="AE83" s="263"/>
      <c r="AF83" s="263"/>
      <c r="AG83" s="263"/>
      <c r="AH83" s="263"/>
      <c r="AI83" s="437"/>
      <c r="AJ83" s="448">
        <f>SUM(AJ35:AJ55)</f>
        <v>4999.5</v>
      </c>
      <c r="AK83" s="263"/>
      <c r="AL83" s="262"/>
      <c r="AM83" s="264"/>
      <c r="AN83" s="264"/>
      <c r="AO83" s="265"/>
      <c r="AP83" s="259"/>
      <c r="AQ83" s="262"/>
      <c r="AR83" s="263"/>
      <c r="AS83" s="267"/>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row>
    <row r="84" spans="1:77" s="456" customFormat="1" ht="11.25" customHeight="1">
      <c r="A84" s="268"/>
      <c r="B84" s="2314" t="s">
        <v>386</v>
      </c>
      <c r="C84" s="2314"/>
      <c r="D84" s="2314"/>
      <c r="E84" s="2314"/>
      <c r="F84" s="2314"/>
      <c r="G84" s="2314"/>
      <c r="H84" s="2314"/>
      <c r="I84" s="2314"/>
      <c r="J84" s="449"/>
      <c r="K84" s="449"/>
      <c r="L84" s="449"/>
      <c r="M84" s="449"/>
      <c r="N84" s="449"/>
      <c r="O84" s="449"/>
      <c r="P84" s="450"/>
      <c r="Q84" s="450"/>
      <c r="R84" s="449"/>
      <c r="S84" s="261"/>
      <c r="T84" s="451"/>
      <c r="U84" s="452"/>
      <c r="V84" s="452"/>
      <c r="W84" s="452"/>
      <c r="X84" s="452"/>
      <c r="Y84" s="452"/>
      <c r="Z84" s="452"/>
      <c r="AA84" s="452"/>
      <c r="AB84" s="452"/>
      <c r="AC84" s="452"/>
      <c r="AD84" s="452"/>
      <c r="AE84" s="452"/>
      <c r="AF84" s="452"/>
      <c r="AG84" s="452"/>
      <c r="AH84" s="452"/>
      <c r="AI84" s="452"/>
      <c r="AJ84" s="453"/>
      <c r="AK84" s="453"/>
      <c r="AL84" s="452"/>
      <c r="AM84" s="274"/>
      <c r="AN84" s="274"/>
      <c r="AO84" s="454"/>
      <c r="AP84" s="259"/>
      <c r="AQ84" s="451"/>
      <c r="AR84" s="452"/>
      <c r="AS84" s="455"/>
      <c r="AT84" s="274"/>
      <c r="AU84" s="274"/>
      <c r="AV84" s="274"/>
      <c r="AW84" s="274"/>
      <c r="AX84" s="274"/>
      <c r="AY84" s="274"/>
      <c r="AZ84" s="274"/>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row>
    <row r="85" spans="1:77">
      <c r="A85" s="259"/>
      <c r="B85" s="457"/>
      <c r="C85" s="259"/>
      <c r="D85" s="259"/>
      <c r="E85" s="259"/>
      <c r="F85" s="259"/>
      <c r="G85" s="259"/>
      <c r="H85" s="259"/>
      <c r="I85" s="259"/>
      <c r="J85" s="259"/>
      <c r="K85" s="259"/>
      <c r="L85" s="259"/>
      <c r="M85" s="259"/>
      <c r="N85" s="259"/>
      <c r="O85" s="259"/>
      <c r="P85" s="457"/>
      <c r="Q85" s="457"/>
      <c r="R85" s="259"/>
      <c r="S85" s="261"/>
      <c r="T85" s="261"/>
      <c r="U85" s="261"/>
      <c r="V85" s="261"/>
      <c r="W85" s="261"/>
      <c r="X85" s="261"/>
      <c r="Y85" s="261"/>
      <c r="Z85" s="261"/>
      <c r="AA85" s="261"/>
      <c r="AB85" s="261"/>
      <c r="AC85" s="261"/>
      <c r="AD85" s="261"/>
      <c r="AE85" s="261"/>
      <c r="AF85" s="261"/>
      <c r="AG85" s="261"/>
      <c r="AH85" s="261"/>
      <c r="AI85" s="261"/>
      <c r="AJ85" s="261"/>
      <c r="AK85" s="261"/>
      <c r="AL85" s="261"/>
      <c r="AM85" s="259"/>
      <c r="AN85" s="259"/>
      <c r="AO85" s="259"/>
      <c r="AP85" s="259"/>
      <c r="AQ85" s="261"/>
      <c r="AR85" s="261"/>
      <c r="AS85" s="457"/>
      <c r="AT85" s="259"/>
      <c r="AU85" s="259"/>
      <c r="AV85" s="259"/>
      <c r="AW85" s="259"/>
      <c r="AX85" s="259"/>
      <c r="AY85" s="259"/>
      <c r="AZ85" s="259"/>
      <c r="BA85" s="259"/>
      <c r="BB85" s="259"/>
      <c r="BC85" s="259"/>
      <c r="BD85" s="259"/>
      <c r="BE85" s="259"/>
      <c r="BF85" s="259"/>
      <c r="BG85" s="259"/>
      <c r="BH85" s="259"/>
      <c r="BI85" s="259"/>
      <c r="BJ85" s="259"/>
      <c r="BK85" s="259"/>
      <c r="BL85" s="259"/>
      <c r="BM85" s="259"/>
      <c r="BN85" s="259"/>
      <c r="BO85" s="259"/>
      <c r="BP85" s="259"/>
      <c r="BQ85" s="259"/>
      <c r="BR85" s="259"/>
      <c r="BS85" s="259"/>
      <c r="BT85" s="259"/>
      <c r="BU85" s="259"/>
      <c r="BV85" s="259"/>
      <c r="BW85" s="259"/>
      <c r="BX85" s="259"/>
      <c r="BY85" s="259"/>
    </row>
    <row r="86" spans="1:77">
      <c r="A86" s="259"/>
      <c r="B86" s="457"/>
      <c r="C86" s="259"/>
      <c r="D86" s="259"/>
      <c r="E86" s="259"/>
      <c r="F86" s="259"/>
      <c r="G86" s="259"/>
      <c r="H86" s="259"/>
      <c r="I86" s="259"/>
      <c r="J86" s="259"/>
      <c r="K86" s="259"/>
      <c r="L86" s="259"/>
      <c r="M86" s="259"/>
      <c r="N86" s="259"/>
      <c r="O86" s="259"/>
      <c r="P86" s="457"/>
      <c r="Q86" s="457"/>
      <c r="R86" s="259"/>
      <c r="S86" s="261"/>
      <c r="T86" s="261"/>
      <c r="U86" s="261"/>
      <c r="V86" s="261"/>
      <c r="W86" s="261"/>
      <c r="X86" s="261"/>
      <c r="Y86" s="261"/>
      <c r="Z86" s="261"/>
      <c r="AA86" s="261"/>
      <c r="AB86" s="261"/>
      <c r="AC86" s="261"/>
      <c r="AD86" s="261"/>
      <c r="AE86" s="261"/>
      <c r="AF86" s="261"/>
      <c r="AG86" s="261"/>
      <c r="AH86" s="261"/>
      <c r="AI86" s="261"/>
      <c r="AJ86" s="261"/>
      <c r="AK86" s="261"/>
      <c r="AL86" s="261"/>
      <c r="AM86" s="259"/>
      <c r="AN86" s="259"/>
      <c r="AO86" s="259"/>
      <c r="AP86" s="259"/>
      <c r="AQ86" s="261"/>
      <c r="AR86" s="261"/>
      <c r="AS86" s="457"/>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row>
    <row r="87" spans="1:77">
      <c r="A87" s="259"/>
      <c r="B87" s="457"/>
      <c r="C87" s="259"/>
      <c r="D87" s="259"/>
      <c r="E87" s="259"/>
      <c r="F87" s="259"/>
      <c r="G87" s="259"/>
      <c r="H87" s="259"/>
      <c r="I87" s="259"/>
      <c r="J87" s="259"/>
      <c r="K87" s="259"/>
      <c r="L87" s="259"/>
      <c r="M87" s="259"/>
      <c r="N87" s="259"/>
      <c r="O87" s="259"/>
      <c r="P87" s="457"/>
      <c r="Q87" s="457"/>
      <c r="R87" s="259"/>
      <c r="S87" s="261"/>
      <c r="T87" s="261"/>
      <c r="U87" s="261"/>
      <c r="V87" s="261"/>
      <c r="W87" s="261"/>
      <c r="X87" s="261"/>
      <c r="Y87" s="261"/>
      <c r="Z87" s="261"/>
      <c r="AA87" s="261"/>
      <c r="AB87" s="261"/>
      <c r="AC87" s="261"/>
      <c r="AD87" s="261"/>
      <c r="AE87" s="261"/>
      <c r="AF87" s="261"/>
      <c r="AG87" s="261"/>
      <c r="AH87" s="261"/>
      <c r="AI87" s="261"/>
      <c r="AJ87" s="261"/>
      <c r="AK87" s="261"/>
      <c r="AL87" s="261"/>
      <c r="AM87" s="259"/>
      <c r="AN87" s="259"/>
      <c r="AO87" s="259"/>
      <c r="AP87" s="259"/>
      <c r="AQ87" s="261"/>
      <c r="AR87" s="261"/>
      <c r="AS87" s="457"/>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row>
    <row r="88" spans="1:77" ht="10.5" customHeight="1">
      <c r="A88" s="259"/>
      <c r="B88" s="2232"/>
      <c r="C88" s="2232"/>
      <c r="D88" s="2232"/>
      <c r="E88" s="2232"/>
      <c r="F88" s="2232"/>
      <c r="G88" s="2232"/>
      <c r="H88" s="2232"/>
      <c r="I88" s="2232"/>
      <c r="J88" s="259"/>
      <c r="K88" s="259"/>
      <c r="L88" s="259"/>
      <c r="M88" s="259"/>
      <c r="N88" s="259"/>
      <c r="O88" s="259"/>
      <c r="P88" s="457"/>
      <c r="Q88" s="457"/>
      <c r="R88" s="259"/>
      <c r="S88" s="261"/>
      <c r="T88" s="261"/>
      <c r="U88" s="261"/>
      <c r="V88" s="261"/>
      <c r="W88" s="261"/>
      <c r="X88" s="261"/>
      <c r="Y88" s="261"/>
      <c r="Z88" s="261"/>
      <c r="AA88" s="261"/>
      <c r="AB88" s="261"/>
      <c r="AC88" s="261"/>
      <c r="AD88" s="261"/>
      <c r="AE88" s="261"/>
      <c r="AF88" s="261"/>
      <c r="AG88" s="261"/>
      <c r="AH88" s="261"/>
      <c r="AI88" s="261"/>
      <c r="AJ88" s="459">
        <f>(AJ83-AJ81)</f>
        <v>4999.5</v>
      </c>
      <c r="AK88" s="261"/>
      <c r="AL88" s="261"/>
      <c r="AM88" s="259"/>
      <c r="AN88" s="259"/>
      <c r="AO88" s="259"/>
      <c r="AP88" s="259"/>
      <c r="AQ88" s="261"/>
      <c r="AR88" s="261"/>
      <c r="AS88" s="457"/>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59"/>
      <c r="BR88" s="259"/>
      <c r="BS88" s="259"/>
      <c r="BT88" s="259"/>
      <c r="BU88" s="259"/>
      <c r="BV88" s="259"/>
      <c r="BW88" s="259"/>
      <c r="BX88" s="259"/>
      <c r="BY88" s="259"/>
    </row>
    <row r="89" spans="1:77" ht="6" customHeight="1">
      <c r="A89" s="259"/>
      <c r="B89" s="457"/>
      <c r="C89" s="259"/>
      <c r="D89" s="259"/>
      <c r="E89" s="259"/>
      <c r="F89" s="259"/>
      <c r="G89" s="259"/>
      <c r="H89" s="259"/>
      <c r="I89" s="259"/>
      <c r="J89" s="259"/>
      <c r="K89" s="259"/>
      <c r="L89" s="259"/>
      <c r="M89" s="259"/>
      <c r="N89" s="259"/>
      <c r="O89" s="259"/>
      <c r="P89" s="457"/>
      <c r="Q89" s="457"/>
      <c r="R89" s="259"/>
      <c r="S89" s="261"/>
      <c r="T89" s="261"/>
      <c r="U89" s="261"/>
      <c r="V89" s="261"/>
      <c r="W89" s="261"/>
      <c r="X89" s="261"/>
      <c r="Y89" s="261"/>
      <c r="Z89" s="261"/>
      <c r="AA89" s="261"/>
      <c r="AB89" s="261"/>
      <c r="AC89" s="261"/>
      <c r="AD89" s="261"/>
      <c r="AE89" s="261"/>
      <c r="AF89" s="261"/>
      <c r="AG89" s="261"/>
      <c r="AH89" s="261"/>
      <c r="AI89" s="261"/>
      <c r="AJ89" s="261"/>
      <c r="AK89" s="261"/>
      <c r="AL89" s="261"/>
      <c r="AM89" s="259"/>
      <c r="AN89" s="259"/>
      <c r="AO89" s="259"/>
      <c r="AP89" s="259"/>
      <c r="AQ89" s="261"/>
      <c r="AR89" s="261"/>
      <c r="AS89" s="457"/>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59"/>
      <c r="BR89" s="259"/>
      <c r="BS89" s="259"/>
      <c r="BT89" s="259"/>
      <c r="BU89" s="259"/>
      <c r="BV89" s="259"/>
      <c r="BW89" s="259"/>
      <c r="BX89" s="259"/>
      <c r="BY89" s="259"/>
    </row>
    <row r="90" spans="1:77" ht="1.5" customHeight="1">
      <c r="A90" s="259"/>
      <c r="B90" s="457"/>
      <c r="C90" s="259"/>
      <c r="D90" s="259"/>
      <c r="E90" s="259"/>
      <c r="F90" s="259"/>
      <c r="G90" s="259"/>
      <c r="H90" s="259"/>
      <c r="I90" s="259"/>
      <c r="J90" s="259"/>
      <c r="K90" s="259"/>
      <c r="L90" s="259"/>
      <c r="M90" s="259"/>
      <c r="N90" s="259"/>
      <c r="O90" s="259"/>
      <c r="P90" s="457"/>
      <c r="Q90" s="457"/>
      <c r="R90" s="259"/>
      <c r="S90" s="261"/>
      <c r="T90" s="261"/>
      <c r="U90" s="261"/>
      <c r="V90" s="261"/>
      <c r="W90" s="261"/>
      <c r="X90" s="261"/>
      <c r="Y90" s="261"/>
      <c r="Z90" s="261"/>
      <c r="AA90" s="261"/>
      <c r="AB90" s="261"/>
      <c r="AC90" s="261"/>
      <c r="AD90" s="261"/>
      <c r="AE90" s="261"/>
      <c r="AF90" s="261"/>
      <c r="AG90" s="261"/>
      <c r="AH90" s="261"/>
      <c r="AI90" s="261"/>
      <c r="AJ90" s="261"/>
      <c r="AK90" s="261"/>
      <c r="AL90" s="261"/>
      <c r="AM90" s="259"/>
      <c r="AN90" s="259"/>
      <c r="AO90" s="259"/>
      <c r="AP90" s="259"/>
      <c r="AQ90" s="261"/>
      <c r="AR90" s="261"/>
      <c r="AS90" s="457"/>
      <c r="AT90" s="259"/>
      <c r="AU90" s="259"/>
      <c r="AV90" s="259"/>
      <c r="AW90" s="259"/>
      <c r="AX90" s="259"/>
      <c r="AY90" s="259"/>
      <c r="AZ90" s="259"/>
      <c r="BA90" s="259"/>
      <c r="BB90" s="259"/>
      <c r="BC90" s="259"/>
      <c r="BD90" s="259"/>
      <c r="BE90" s="259"/>
      <c r="BF90" s="259"/>
      <c r="BG90" s="259"/>
      <c r="BH90" s="259"/>
      <c r="BI90" s="259"/>
      <c r="BJ90" s="259"/>
      <c r="BK90" s="259"/>
      <c r="BL90" s="259"/>
      <c r="BM90" s="259"/>
      <c r="BN90" s="259"/>
      <c r="BO90" s="259"/>
      <c r="BP90" s="259"/>
      <c r="BQ90" s="259"/>
      <c r="BR90" s="259"/>
      <c r="BS90" s="259"/>
      <c r="BT90" s="259"/>
      <c r="BU90" s="259"/>
      <c r="BV90" s="259"/>
      <c r="BW90" s="259"/>
      <c r="BX90" s="259"/>
      <c r="BY90" s="259"/>
    </row>
    <row r="91" spans="1:77" ht="0.75" customHeight="1">
      <c r="A91" s="259"/>
      <c r="B91" s="457"/>
      <c r="C91" s="259"/>
      <c r="D91" s="259"/>
      <c r="E91" s="259"/>
      <c r="F91" s="259"/>
      <c r="G91" s="259"/>
      <c r="H91" s="259"/>
      <c r="I91" s="259"/>
      <c r="J91" s="259"/>
      <c r="K91" s="259"/>
      <c r="L91" s="259"/>
      <c r="M91" s="259"/>
      <c r="N91" s="259"/>
      <c r="O91" s="259"/>
      <c r="P91" s="457"/>
      <c r="Q91" s="457"/>
      <c r="R91" s="259"/>
      <c r="S91" s="261"/>
      <c r="T91" s="261"/>
      <c r="U91" s="261"/>
      <c r="V91" s="261"/>
      <c r="W91" s="261"/>
      <c r="X91" s="261"/>
      <c r="Y91" s="261"/>
      <c r="Z91" s="261"/>
      <c r="AA91" s="261"/>
      <c r="AB91" s="261"/>
      <c r="AC91" s="261"/>
      <c r="AD91" s="261"/>
      <c r="AE91" s="261"/>
      <c r="AF91" s="261"/>
      <c r="AG91" s="261"/>
      <c r="AH91" s="261"/>
      <c r="AI91" s="261"/>
      <c r="AJ91" s="261"/>
      <c r="AK91" s="261"/>
      <c r="AL91" s="261"/>
      <c r="AM91" s="259"/>
      <c r="AN91" s="259"/>
      <c r="AO91" s="259"/>
      <c r="AP91" s="259"/>
      <c r="AQ91" s="261"/>
      <c r="AR91" s="261"/>
      <c r="AS91" s="457"/>
      <c r="AT91" s="259"/>
      <c r="AU91" s="259"/>
      <c r="AV91" s="259"/>
      <c r="AW91" s="259"/>
      <c r="AX91" s="259"/>
      <c r="AY91" s="259"/>
      <c r="AZ91" s="259"/>
      <c r="BA91" s="259"/>
      <c r="BB91" s="259"/>
      <c r="BC91" s="259"/>
      <c r="BD91" s="259"/>
      <c r="BE91" s="259"/>
      <c r="BF91" s="259"/>
      <c r="BG91" s="259"/>
      <c r="BH91" s="259"/>
      <c r="BI91" s="259"/>
      <c r="BJ91" s="259"/>
      <c r="BK91" s="259"/>
      <c r="BL91" s="259"/>
      <c r="BM91" s="259"/>
      <c r="BN91" s="259"/>
      <c r="BO91" s="259"/>
      <c r="BP91" s="259"/>
      <c r="BQ91" s="259"/>
      <c r="BR91" s="259"/>
      <c r="BS91" s="259"/>
      <c r="BT91" s="259"/>
      <c r="BU91" s="259"/>
      <c r="BV91" s="259"/>
      <c r="BW91" s="259"/>
      <c r="BX91" s="259"/>
      <c r="BY91" s="259"/>
    </row>
    <row r="92" spans="1:77" ht="1.5" customHeight="1">
      <c r="A92" s="259"/>
      <c r="B92" s="457"/>
      <c r="C92" s="259"/>
      <c r="D92" s="259"/>
      <c r="E92" s="259"/>
      <c r="F92" s="259"/>
      <c r="G92" s="259"/>
      <c r="H92" s="259"/>
      <c r="I92" s="259"/>
      <c r="J92" s="259"/>
      <c r="K92" s="259"/>
      <c r="L92" s="259"/>
      <c r="M92" s="259"/>
      <c r="N92" s="259"/>
      <c r="O92" s="259"/>
      <c r="P92" s="457"/>
      <c r="Q92" s="457"/>
      <c r="R92" s="259"/>
      <c r="S92" s="261"/>
      <c r="T92" s="261"/>
      <c r="U92" s="261"/>
      <c r="V92" s="261"/>
      <c r="W92" s="261"/>
      <c r="X92" s="261"/>
      <c r="Y92" s="261"/>
      <c r="Z92" s="261"/>
      <c r="AA92" s="261"/>
      <c r="AB92" s="261"/>
      <c r="AC92" s="261"/>
      <c r="AD92" s="261"/>
      <c r="AE92" s="261"/>
      <c r="AF92" s="261"/>
      <c r="AG92" s="261"/>
      <c r="AH92" s="261"/>
      <c r="AI92" s="261"/>
      <c r="AJ92" s="261"/>
      <c r="AK92" s="261"/>
      <c r="AL92" s="261"/>
      <c r="AM92" s="259"/>
      <c r="AN92" s="259"/>
      <c r="AO92" s="259"/>
      <c r="AP92" s="259"/>
      <c r="AQ92" s="261"/>
      <c r="AR92" s="261"/>
      <c r="AS92" s="457"/>
      <c r="AT92" s="259"/>
      <c r="AU92" s="259"/>
      <c r="AV92" s="259"/>
      <c r="AW92" s="259"/>
      <c r="AX92" s="259"/>
      <c r="AY92" s="259"/>
      <c r="AZ92" s="259"/>
      <c r="BA92" s="259"/>
      <c r="BB92" s="259"/>
      <c r="BC92" s="259"/>
      <c r="BD92" s="259"/>
      <c r="BE92" s="259"/>
      <c r="BF92" s="259"/>
      <c r="BG92" s="259"/>
      <c r="BH92" s="259"/>
      <c r="BI92" s="259"/>
      <c r="BJ92" s="259"/>
      <c r="BK92" s="259"/>
      <c r="BL92" s="259"/>
      <c r="BM92" s="259"/>
      <c r="BN92" s="259"/>
      <c r="BO92" s="259"/>
      <c r="BP92" s="259"/>
      <c r="BQ92" s="259"/>
      <c r="BR92" s="259"/>
      <c r="BS92" s="259"/>
      <c r="BT92" s="259"/>
      <c r="BU92" s="259"/>
      <c r="BV92" s="259"/>
      <c r="BW92" s="259"/>
      <c r="BX92" s="259"/>
      <c r="BY92" s="259"/>
    </row>
    <row r="93" spans="1:77" ht="0.75" customHeight="1">
      <c r="A93" s="259"/>
      <c r="B93" s="457"/>
      <c r="C93" s="259"/>
      <c r="D93" s="259"/>
      <c r="E93" s="259"/>
      <c r="F93" s="259"/>
      <c r="G93" s="259"/>
      <c r="H93" s="259"/>
      <c r="I93" s="259"/>
      <c r="J93" s="259"/>
      <c r="K93" s="259"/>
      <c r="L93" s="259"/>
      <c r="M93" s="259"/>
      <c r="N93" s="259"/>
      <c r="O93" s="259"/>
      <c r="P93" s="457"/>
      <c r="Q93" s="457"/>
      <c r="R93" s="259"/>
      <c r="S93" s="261"/>
      <c r="T93" s="261"/>
      <c r="U93" s="261"/>
      <c r="V93" s="261"/>
      <c r="W93" s="261"/>
      <c r="X93" s="261"/>
      <c r="Y93" s="261"/>
      <c r="Z93" s="261"/>
      <c r="AA93" s="261"/>
      <c r="AB93" s="261"/>
      <c r="AC93" s="261"/>
      <c r="AD93" s="261"/>
      <c r="AE93" s="261"/>
      <c r="AF93" s="261"/>
      <c r="AG93" s="261"/>
      <c r="AH93" s="261"/>
      <c r="AI93" s="261"/>
      <c r="AJ93" s="261"/>
      <c r="AK93" s="261"/>
      <c r="AL93" s="261"/>
      <c r="AM93" s="259"/>
      <c r="AN93" s="259"/>
      <c r="AO93" s="259"/>
      <c r="AP93" s="259"/>
      <c r="AQ93" s="261"/>
      <c r="AR93" s="261"/>
      <c r="AS93" s="457"/>
      <c r="AT93" s="259"/>
      <c r="AU93" s="259"/>
      <c r="AV93" s="259"/>
      <c r="AW93" s="259"/>
      <c r="AX93" s="259"/>
      <c r="AY93" s="259"/>
      <c r="AZ93" s="259"/>
      <c r="BA93" s="259"/>
      <c r="BB93" s="259"/>
      <c r="BC93" s="259"/>
      <c r="BD93" s="259"/>
      <c r="BE93" s="259"/>
      <c r="BF93" s="259"/>
      <c r="BG93" s="259"/>
      <c r="BH93" s="259"/>
      <c r="BI93" s="259"/>
      <c r="BJ93" s="259"/>
      <c r="BK93" s="259"/>
      <c r="BL93" s="259"/>
      <c r="BM93" s="259"/>
      <c r="BN93" s="259"/>
      <c r="BO93" s="259"/>
      <c r="BP93" s="259"/>
      <c r="BQ93" s="259"/>
      <c r="BR93" s="259"/>
      <c r="BS93" s="259"/>
      <c r="BT93" s="259"/>
      <c r="BU93" s="259"/>
      <c r="BV93" s="259"/>
      <c r="BW93" s="259"/>
      <c r="BX93" s="259"/>
      <c r="BY93" s="259"/>
    </row>
    <row r="94" spans="1:77" ht="4.5" customHeight="1">
      <c r="A94" s="259"/>
      <c r="B94" s="457"/>
      <c r="C94" s="259"/>
      <c r="D94" s="259"/>
      <c r="E94" s="259"/>
      <c r="F94" s="259"/>
      <c r="G94" s="259"/>
      <c r="H94" s="259"/>
      <c r="I94" s="259"/>
      <c r="J94" s="259"/>
      <c r="K94" s="259"/>
      <c r="L94" s="259"/>
      <c r="M94" s="259"/>
      <c r="N94" s="259"/>
      <c r="O94" s="259"/>
      <c r="P94" s="457"/>
      <c r="Q94" s="457"/>
      <c r="R94" s="259"/>
      <c r="S94" s="261"/>
      <c r="T94" s="261"/>
      <c r="U94" s="261"/>
      <c r="V94" s="261"/>
      <c r="W94" s="261"/>
      <c r="X94" s="261"/>
      <c r="Y94" s="261"/>
      <c r="Z94" s="261"/>
      <c r="AA94" s="261"/>
      <c r="AB94" s="261"/>
      <c r="AC94" s="261"/>
      <c r="AD94" s="261"/>
      <c r="AE94" s="261"/>
      <c r="AF94" s="261"/>
      <c r="AG94" s="261"/>
      <c r="AH94" s="261"/>
      <c r="AI94" s="261"/>
      <c r="AJ94" s="261"/>
      <c r="AK94" s="261"/>
      <c r="AL94" s="261"/>
      <c r="AM94" s="259"/>
      <c r="AN94" s="259"/>
      <c r="AO94" s="259"/>
      <c r="AP94" s="259"/>
      <c r="AQ94" s="261"/>
      <c r="AR94" s="261"/>
      <c r="AS94" s="457"/>
      <c r="AT94" s="259"/>
      <c r="AU94" s="259"/>
      <c r="AV94" s="259"/>
      <c r="AW94" s="259"/>
      <c r="AX94" s="259"/>
      <c r="AY94" s="259"/>
      <c r="AZ94" s="259"/>
      <c r="BA94" s="259"/>
      <c r="BB94" s="259"/>
      <c r="BC94" s="259"/>
      <c r="BD94" s="259"/>
      <c r="BE94" s="259"/>
      <c r="BF94" s="259"/>
      <c r="BG94" s="259"/>
      <c r="BH94" s="259"/>
      <c r="BI94" s="259"/>
      <c r="BJ94" s="259"/>
      <c r="BK94" s="259"/>
      <c r="BL94" s="259"/>
      <c r="BM94" s="259"/>
      <c r="BN94" s="259"/>
      <c r="BO94" s="259"/>
      <c r="BP94" s="259"/>
      <c r="BQ94" s="259"/>
      <c r="BR94" s="259"/>
      <c r="BS94" s="259"/>
      <c r="BT94" s="259"/>
      <c r="BU94" s="259"/>
      <c r="BV94" s="259"/>
      <c r="BW94" s="259"/>
      <c r="BX94" s="259"/>
      <c r="BY94" s="259"/>
    </row>
    <row r="95" spans="1:77" ht="3.75" customHeight="1">
      <c r="A95" s="259"/>
      <c r="B95" s="457"/>
      <c r="C95" s="259"/>
      <c r="D95" s="259"/>
      <c r="E95" s="259"/>
      <c r="F95" s="259"/>
      <c r="G95" s="259"/>
      <c r="H95" s="259"/>
      <c r="I95" s="259"/>
      <c r="J95" s="259"/>
      <c r="K95" s="259"/>
      <c r="L95" s="259"/>
      <c r="M95" s="259"/>
      <c r="N95" s="259"/>
      <c r="O95" s="259"/>
      <c r="P95" s="457"/>
      <c r="Q95" s="457"/>
      <c r="R95" s="259"/>
      <c r="S95" s="261"/>
      <c r="T95" s="261"/>
      <c r="U95" s="261"/>
      <c r="V95" s="261"/>
      <c r="W95" s="261"/>
      <c r="X95" s="261"/>
      <c r="Y95" s="261"/>
      <c r="Z95" s="261"/>
      <c r="AA95" s="261"/>
      <c r="AB95" s="261"/>
      <c r="AC95" s="261"/>
      <c r="AD95" s="261"/>
      <c r="AE95" s="261"/>
      <c r="AF95" s="261"/>
      <c r="AG95" s="261"/>
      <c r="AH95" s="261"/>
      <c r="AI95" s="261"/>
      <c r="AJ95" s="261"/>
      <c r="AK95" s="261"/>
      <c r="AL95" s="261"/>
      <c r="AM95" s="259"/>
      <c r="AN95" s="259"/>
      <c r="AO95" s="259"/>
      <c r="AP95" s="259"/>
      <c r="AQ95" s="261"/>
      <c r="AR95" s="261"/>
      <c r="AS95" s="457"/>
      <c r="AT95" s="259"/>
      <c r="AU95" s="259"/>
      <c r="AV95" s="259"/>
      <c r="AW95" s="259"/>
      <c r="AX95" s="259"/>
      <c r="AY95" s="259"/>
      <c r="AZ95" s="259"/>
      <c r="BA95" s="259"/>
      <c r="BB95" s="259"/>
      <c r="BC95" s="259"/>
      <c r="BD95" s="259"/>
      <c r="BE95" s="259"/>
      <c r="BF95" s="259"/>
      <c r="BG95" s="259"/>
      <c r="BH95" s="259"/>
      <c r="BI95" s="259"/>
      <c r="BJ95" s="259"/>
      <c r="BK95" s="259"/>
      <c r="BL95" s="259"/>
      <c r="BM95" s="259"/>
      <c r="BN95" s="259"/>
      <c r="BO95" s="259"/>
      <c r="BP95" s="259"/>
      <c r="BQ95" s="259"/>
      <c r="BR95" s="259"/>
      <c r="BS95" s="259"/>
      <c r="BT95" s="259"/>
      <c r="BU95" s="259"/>
      <c r="BV95" s="259"/>
      <c r="BW95" s="259"/>
      <c r="BX95" s="259"/>
      <c r="BY95" s="259"/>
    </row>
    <row r="96" spans="1:77" ht="137.25" customHeight="1">
      <c r="A96" s="259"/>
      <c r="B96" s="457"/>
      <c r="C96" s="259"/>
      <c r="D96" s="259"/>
      <c r="E96" s="259"/>
      <c r="F96" s="259"/>
      <c r="G96" s="259"/>
      <c r="H96" s="259"/>
      <c r="I96" s="259"/>
      <c r="J96" s="259"/>
      <c r="K96" s="259"/>
      <c r="L96" s="259"/>
      <c r="M96" s="259"/>
      <c r="N96" s="259"/>
      <c r="O96" s="259"/>
      <c r="P96" s="457"/>
      <c r="Q96" s="457"/>
      <c r="R96" s="259"/>
      <c r="S96" s="261"/>
      <c r="T96" s="261"/>
      <c r="U96" s="261"/>
      <c r="V96" s="261"/>
      <c r="W96" s="261"/>
      <c r="X96" s="261"/>
      <c r="Y96" s="261"/>
      <c r="Z96" s="261"/>
      <c r="AA96" s="261"/>
      <c r="AB96" s="261"/>
      <c r="AC96" s="261"/>
      <c r="AD96" s="261"/>
      <c r="AE96" s="261"/>
      <c r="AF96" s="261"/>
      <c r="AG96" s="261"/>
      <c r="AH96" s="261"/>
      <c r="AI96" s="261"/>
      <c r="AJ96" s="261"/>
      <c r="AK96" s="261"/>
      <c r="AL96" s="261"/>
      <c r="AM96" s="259"/>
      <c r="AN96" s="259"/>
      <c r="AO96" s="259"/>
      <c r="AP96" s="259"/>
      <c r="AQ96" s="261"/>
      <c r="AR96" s="261"/>
      <c r="AS96" s="457"/>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row>
    <row r="97" spans="1:77" ht="250.5" hidden="1" customHeight="1">
      <c r="A97" s="259"/>
      <c r="B97" s="457"/>
      <c r="C97" s="259"/>
      <c r="D97" s="259"/>
      <c r="E97" s="259"/>
      <c r="F97" s="259"/>
      <c r="G97" s="259"/>
      <c r="H97" s="259"/>
      <c r="I97" s="259"/>
      <c r="J97" s="259"/>
      <c r="K97" s="259"/>
      <c r="L97" s="259"/>
      <c r="M97" s="259"/>
      <c r="N97" s="259"/>
      <c r="O97" s="259"/>
      <c r="P97" s="457"/>
      <c r="Q97" s="457"/>
      <c r="R97" s="259"/>
      <c r="S97" s="261"/>
      <c r="T97" s="261"/>
      <c r="U97" s="261"/>
      <c r="V97" s="261"/>
      <c r="W97" s="261"/>
      <c r="X97" s="261"/>
      <c r="Y97" s="261"/>
      <c r="Z97" s="261"/>
      <c r="AA97" s="261"/>
      <c r="AB97" s="261"/>
      <c r="AC97" s="261"/>
      <c r="AD97" s="261"/>
      <c r="AE97" s="261"/>
      <c r="AF97" s="261"/>
      <c r="AG97" s="261"/>
      <c r="AH97" s="261"/>
      <c r="AI97" s="261"/>
      <c r="AJ97" s="261"/>
      <c r="AK97" s="261"/>
      <c r="AL97" s="261"/>
      <c r="AM97" s="259"/>
      <c r="AN97" s="259"/>
      <c r="AO97" s="259"/>
      <c r="AP97" s="259"/>
      <c r="AQ97" s="261"/>
      <c r="AR97" s="261"/>
      <c r="AS97" s="457"/>
      <c r="AT97" s="259"/>
      <c r="AU97" s="259"/>
      <c r="AV97" s="259"/>
      <c r="AW97" s="259"/>
      <c r="AX97" s="259"/>
      <c r="AY97" s="259"/>
      <c r="AZ97" s="259"/>
      <c r="BA97" s="259"/>
      <c r="BB97" s="259"/>
      <c r="BC97" s="259"/>
      <c r="BD97" s="259"/>
      <c r="BE97" s="259"/>
      <c r="BF97" s="259"/>
      <c r="BG97" s="259"/>
      <c r="BH97" s="259"/>
      <c r="BI97" s="259"/>
      <c r="BJ97" s="259"/>
      <c r="BK97" s="259"/>
      <c r="BL97" s="259"/>
      <c r="BM97" s="259"/>
      <c r="BN97" s="259"/>
      <c r="BO97" s="259"/>
      <c r="BP97" s="259"/>
      <c r="BQ97" s="259"/>
      <c r="BR97" s="259"/>
      <c r="BS97" s="259"/>
      <c r="BT97" s="259"/>
      <c r="BU97" s="259"/>
      <c r="BV97" s="259"/>
      <c r="BW97" s="259"/>
      <c r="BX97" s="259"/>
      <c r="BY97" s="259"/>
    </row>
    <row r="98" spans="1:77" s="612" customFormat="1" ht="5.25" hidden="1" customHeight="1">
      <c r="B98" s="617"/>
      <c r="P98" s="617"/>
      <c r="Q98" s="617" t="str">
        <f ca="1">CONCATENATE(MONTH(TODAY()),"/",YEAR(TODAY()))</f>
        <v>12/2024</v>
      </c>
      <c r="AS98" s="617"/>
    </row>
    <row r="99" spans="1:77" s="612" customFormat="1" ht="5.25" hidden="1" customHeight="1">
      <c r="B99" s="617"/>
      <c r="P99" s="617"/>
      <c r="Q99" s="617"/>
      <c r="AS99" s="617"/>
    </row>
    <row r="100" spans="1:77" s="612" customFormat="1" ht="5.25" hidden="1" customHeight="1">
      <c r="B100" s="617"/>
      <c r="P100" s="617"/>
      <c r="Q100" s="617"/>
      <c r="AS100" s="617"/>
    </row>
    <row r="101" spans="1:77" s="612" customFormat="1" ht="5.25" hidden="1" customHeight="1">
      <c r="B101" s="617"/>
      <c r="P101" s="617"/>
      <c r="Q101" s="617"/>
      <c r="AS101" s="617"/>
    </row>
    <row r="102" spans="1:77" s="612" customFormat="1" ht="5.25" hidden="1" customHeight="1">
      <c r="B102" s="617"/>
      <c r="P102" s="617"/>
      <c r="Q102" s="617"/>
      <c r="AS102" s="617"/>
    </row>
    <row r="103" spans="1:77" s="612" customFormat="1" ht="5.25" hidden="1" customHeight="1">
      <c r="B103" s="613">
        <f>+D62</f>
        <v>4999.5</v>
      </c>
      <c r="C103" s="614"/>
      <c r="D103" s="615"/>
      <c r="E103" s="615"/>
      <c r="F103" s="615"/>
      <c r="G103" s="615"/>
      <c r="I103" s="616">
        <f>M62</f>
        <v>4962</v>
      </c>
      <c r="J103" s="614"/>
      <c r="K103" s="615"/>
      <c r="L103" s="615"/>
      <c r="M103" s="615"/>
      <c r="N103" s="615"/>
      <c r="P103" s="617"/>
      <c r="Q103" s="617"/>
      <c r="AS103" s="617"/>
    </row>
    <row r="104" spans="1:77" s="612" customFormat="1" ht="5.25" hidden="1" customHeight="1">
      <c r="B104" s="613">
        <f>MOD(B103,100000000)</f>
        <v>4999.5</v>
      </c>
      <c r="C104" s="618"/>
      <c r="D104" s="618" t="str">
        <f>IF(B104&lt;10000000,"",IF(B104&lt;20000000,"on",IF(B104&lt;30000000," yirmi",IF(B104&lt;40000000,"otuz",IF(B104&lt;50000000,"kırk",IF(B104&lt;60000000,"elli",""))))))</f>
        <v/>
      </c>
      <c r="E104" s="618" t="str">
        <f>IF(B104&gt;=100000000,"",IF(B104&gt;=90000000,"doksan",IF(B104&gt;=80000000,"seksen",IF(B104&gt;=70000000,"yetmiş",IF(B104&gt;=60000000,"altmış","")))))</f>
        <v/>
      </c>
      <c r="F104" s="618" t="str">
        <f>IF(B104&lt;10000000,"",D104&amp;E104)</f>
        <v/>
      </c>
      <c r="G104" s="614"/>
      <c r="I104" s="613">
        <f>MOD(I103,100000000)</f>
        <v>4962</v>
      </c>
      <c r="J104" s="618"/>
      <c r="K104" s="618" t="str">
        <f>IF(I104&lt;10000000,"",IF(I104&lt;20000000,"on",IF(I104&lt;30000000," yirmi",IF(I104&lt;40000000,"otuz",IF(I104&lt;50000000,"kırk",IF(I104&lt;60000000,"elli",""))))))</f>
        <v/>
      </c>
      <c r="L104" s="618" t="str">
        <f>IF(I104&gt;=100000000,"",IF(I104&gt;=90000000,"doksan",IF(I104&gt;=80000000,"seksen",IF(I104&gt;=70000000,"yetmiş",IF(I104&gt;=60000000,"altmış","")))))</f>
        <v/>
      </c>
      <c r="M104" s="618" t="str">
        <f>IF(I104&lt;10000000,"",K104&amp;L104)</f>
        <v/>
      </c>
      <c r="N104" s="614"/>
      <c r="P104" s="617"/>
      <c r="Q104" s="617"/>
      <c r="AS104" s="617"/>
    </row>
    <row r="105" spans="1:77" s="612" customFormat="1" ht="5.25" hidden="1" customHeight="1">
      <c r="B105" s="613">
        <f>MOD(B103,10000000)</f>
        <v>4999.5</v>
      </c>
      <c r="C105" s="618"/>
      <c r="D105" s="618" t="str">
        <f>IF(B105&lt;1000000,"milyon",IF(B105&lt;2000000,"birmilyon",IF(B105&lt;3000000,"ikimilyon",IF(B105&lt;4000000,"üçmilyon",IF(B105&lt;5000000,"dörtmilyon",IF(B105&lt;6000000,"beşmilyon",""))))))</f>
        <v>milyon</v>
      </c>
      <c r="E105" s="618" t="str">
        <f>IF(B105&gt;=10000000,"",IF(B105&gt;=9000000,"dokuzmilyon",IF(B105&gt;=8000000,"sekizmilyon",IF(B105&gt;=7000000,"yedimilyon",IF(B105&gt;=6000000,"altımilyon","")))))</f>
        <v/>
      </c>
      <c r="F105" s="618" t="str">
        <f>IF(B103&lt;1000000,"",D105&amp;E105)</f>
        <v/>
      </c>
      <c r="G105" s="614"/>
      <c r="I105" s="613">
        <f>MOD(I103,10000000)</f>
        <v>4962</v>
      </c>
      <c r="J105" s="618"/>
      <c r="K105" s="618" t="str">
        <f>IF(I105&lt;1000000,"milyon",IF(I105&lt;2000000,"birmilyon",IF(I105&lt;3000000,"ikimilyon",IF(I105&lt;4000000,"üçmilyon",IF(I105&lt;5000000,"dörtmilyon",IF(I105&lt;6000000,"beşmilyon",""))))))</f>
        <v>milyon</v>
      </c>
      <c r="L105" s="618" t="str">
        <f>IF(I105&gt;=10000000,"",IF(I105&gt;=9000000,"dokuzmilyon",IF(I105&gt;=8000000,"sekizmilyon",IF(I105&gt;=7000000,"yedimilyon",IF(I105&gt;=6000000,"altımilyon","")))))</f>
        <v/>
      </c>
      <c r="M105" s="618" t="str">
        <f>IF(I103&lt;1000000,"",K105&amp;L105)</f>
        <v/>
      </c>
      <c r="N105" s="614"/>
      <c r="P105" s="617"/>
      <c r="Q105" s="617"/>
      <c r="AS105" s="617"/>
    </row>
    <row r="106" spans="1:77" s="612" customFormat="1" ht="5.25" hidden="1" customHeight="1">
      <c r="B106" s="613">
        <f>MOD(B105,1000000)</f>
        <v>4999.5</v>
      </c>
      <c r="C106" s="618"/>
      <c r="D106" s="618" t="str">
        <f>IF(B106&lt;100000,"",IF(B106&lt;200000,"yüz",IF(B106&lt;300000,"ikiyüz",IF(B106&lt;400000,"üçyüz",IF(B106&lt;500000,"dörtyüz",IF(B106&lt;600000,"beşyüz",""))))))</f>
        <v/>
      </c>
      <c r="E106" s="618" t="str">
        <f>IF(B106&gt;=1000000,"",IF(B106&gt;=900000,"dokuzyüz",IF(B106&gt;=800000,"sekizyüz",IF(B106&gt;=700000,"yediyüz",IF(B106&gt;=600000,"altıyüz","")))))</f>
        <v/>
      </c>
      <c r="F106" s="618" t="str">
        <f>D106&amp;E106</f>
        <v/>
      </c>
      <c r="G106" s="618"/>
      <c r="I106" s="613">
        <f>MOD(I105,1000000)</f>
        <v>4962</v>
      </c>
      <c r="J106" s="618"/>
      <c r="K106" s="618" t="str">
        <f>IF(I106&lt;100000,"",IF(I106&lt;200000,"yüz",IF(I106&lt;300000,"ikiyüz",IF(I106&lt;400000,"üçyüz",IF(I106&lt;500000,"dörtyüz",IF(I106&lt;600000,"beşyüz",""))))))</f>
        <v/>
      </c>
      <c r="L106" s="618" t="str">
        <f>IF(I106&gt;=1000000,"",IF(I106&gt;=900000,"dokuzyüz",IF(I106&gt;=800000,"sekizyüz",IF(I106&gt;=700000,"yediyüz",IF(I106&gt;=600000,"altıyüz","")))))</f>
        <v/>
      </c>
      <c r="M106" s="618" t="str">
        <f>K106&amp;L106</f>
        <v/>
      </c>
      <c r="N106" s="618"/>
      <c r="P106" s="617"/>
      <c r="Q106" s="617"/>
      <c r="AS106" s="617"/>
    </row>
    <row r="107" spans="1:77" s="612" customFormat="1" ht="5.25" hidden="1" customHeight="1">
      <c r="B107" s="613">
        <f>MOD(B106,100000)</f>
        <v>4999.5</v>
      </c>
      <c r="C107" s="618"/>
      <c r="D107" s="618" t="str">
        <f>IF(B107&lt;10000,"",IF(B107&lt;20000,"on",IF(B107&lt;30000,"yirmi",IF(B107&lt;40000,"otuz",IF(B107&lt;50000,"kırk",IF(B107&lt;60000,"elli",""))))))</f>
        <v/>
      </c>
      <c r="E107" s="618" t="str">
        <f>IF(B107&gt;=100000,"",IF(B107&gt;=90000,"doksan",IF(B107&gt;=80000,"seksen",IF(B107&gt;=70000,"yetmiş",IF(B107&gt;=60000,"altmış","")))))</f>
        <v/>
      </c>
      <c r="F107" s="618" t="str">
        <f>D107&amp;E107&amp;IF(F108="",G107,"")</f>
        <v/>
      </c>
      <c r="G107" s="618" t="str">
        <f>IF(F106="","","bin")</f>
        <v/>
      </c>
      <c r="I107" s="613">
        <f>MOD(I106,100000)</f>
        <v>4962</v>
      </c>
      <c r="J107" s="618"/>
      <c r="K107" s="618" t="str">
        <f>IF(I107&lt;10000,"",IF(I107&lt;20000,"on",IF(I107&lt;30000,"yirmi",IF(I107&lt;40000,"otuz",IF(I107&lt;50000,"kırk",IF(I107&lt;60000,"elli",""))))))</f>
        <v/>
      </c>
      <c r="L107" s="618" t="str">
        <f>IF(I107&gt;=100000,"",IF(I107&gt;=90000,"doksan",IF(I107&gt;=80000,"seksen",IF(I107&gt;=70000,"yetmiş",IF(I107&gt;=60000,"altmış","")))))</f>
        <v/>
      </c>
      <c r="M107" s="618" t="str">
        <f>K107&amp;L107&amp;IF(M108="",N107,"")</f>
        <v/>
      </c>
      <c r="N107" s="618" t="str">
        <f>IF(M106="","","bin")</f>
        <v/>
      </c>
      <c r="P107" s="617"/>
      <c r="Q107" s="617"/>
      <c r="AS107" s="617"/>
    </row>
    <row r="108" spans="1:77" s="612" customFormat="1" ht="5.25" hidden="1" customHeight="1">
      <c r="B108" s="613">
        <f>MOD(B107,10000)</f>
        <v>4999.5</v>
      </c>
      <c r="C108" s="618"/>
      <c r="D108" s="618" t="str">
        <f>IF(B108&lt;1000,"bin",IF(B108&lt;2000,"birbin",IF(B108&lt;3000,"ikibin",IF(B108&lt;4000,"üçbin",IF(B108&lt;5000,"dörtbin",IF(B108&lt;6000,"beşbin",""))))))</f>
        <v>dörtbin</v>
      </c>
      <c r="E108" s="618" t="str">
        <f>IF(B108&gt;=10000,"",IF(B108&gt;=9000,"dokuzbin",IF(B108&gt;=8000,"sekizbin",IF(B108&gt;=7000,"yedibin",IF(B108&gt;=6000,"altıbin","")))))</f>
        <v/>
      </c>
      <c r="F108" s="618" t="str">
        <f>IF(B107&lt;1000,"",IF(B107&lt;2000,"bin",D108&amp;E108))</f>
        <v>dörtbin</v>
      </c>
      <c r="G108" s="618"/>
      <c r="I108" s="613">
        <f>MOD(I107,10000)</f>
        <v>4962</v>
      </c>
      <c r="J108" s="618"/>
      <c r="K108" s="618" t="str">
        <f>IF(I108&lt;1000,"bin",IF(I108&lt;2000,"birbin",IF(I108&lt;3000,"ikibin",IF(I108&lt;4000,"üçbin",IF(I108&lt;5000,"dörtbin",IF(I108&lt;6000,"beşbin",""))))))</f>
        <v>dörtbin</v>
      </c>
      <c r="L108" s="618" t="str">
        <f>IF(I108&gt;=10000,"",IF(I108&gt;=9000,"dokuzbin",IF(I108&gt;=8000,"sekizbin",IF(I108&gt;=7000,"yedibin",IF(I108&gt;=6000,"altıbin","")))))</f>
        <v/>
      </c>
      <c r="M108" s="618" t="str">
        <f>IF(I107&lt;1000,"",IF(I107&lt;2000,"bin",K108&amp;L108))</f>
        <v>dörtbin</v>
      </c>
      <c r="N108" s="618"/>
      <c r="P108" s="617"/>
      <c r="Q108" s="617"/>
      <c r="AS108" s="617"/>
    </row>
    <row r="109" spans="1:77" s="612" customFormat="1" ht="5.25" hidden="1" customHeight="1">
      <c r="B109" s="613">
        <f>MOD(B108,1000)</f>
        <v>999.5</v>
      </c>
      <c r="C109" s="618"/>
      <c r="D109" s="618" t="str">
        <f>IF(B109&lt;100,"",IF(B109&lt;200,"yüz",IF(B109&lt;300,"ikiyüz",IF(B109&lt;400,"üçyüz",IF(B109&lt;500,"dörtyüz",IF(B109&lt;600,"beşyüz",""))))))</f>
        <v/>
      </c>
      <c r="E109" s="618" t="str">
        <f>IF(B109&gt;=1000,"",IF(B109&gt;=900,"dokuzyüz",IF(B109&gt;=800,"sekizyüz",IF(B109&gt;=700,"yediyüz",IF(B109&gt;=600,"altıyüz","")))))</f>
        <v>dokuzyüz</v>
      </c>
      <c r="F109" s="618" t="str">
        <f>D109&amp;E109</f>
        <v>dokuzyüz</v>
      </c>
      <c r="G109" s="618"/>
      <c r="I109" s="613">
        <f>MOD(I108,1000)</f>
        <v>962</v>
      </c>
      <c r="J109" s="618"/>
      <c r="K109" s="618" t="str">
        <f>IF(I109&lt;100,"",IF(I109&lt;200,"yüz",IF(I109&lt;300,"ikiyüz",IF(I109&lt;400,"üçyüz",IF(I109&lt;500,"dörtyüz",IF(I109&lt;600,"beşyüz",""))))))</f>
        <v/>
      </c>
      <c r="L109" s="618" t="str">
        <f>IF(I109&gt;=1000,"",IF(I109&gt;=900,"dokuzyüz",IF(I109&gt;=800,"sekizyüz",IF(I109&gt;=700,"yediyüz",IF(I109&gt;=600,"altıyüz","")))))</f>
        <v>dokuzyüz</v>
      </c>
      <c r="M109" s="618" t="str">
        <f>K109&amp;L109</f>
        <v>dokuzyüz</v>
      </c>
      <c r="N109" s="618"/>
      <c r="P109" s="617"/>
      <c r="Q109" s="617"/>
      <c r="AS109" s="617"/>
    </row>
    <row r="110" spans="1:77" s="612" customFormat="1" ht="5.25" hidden="1" customHeight="1">
      <c r="B110" s="613">
        <f>MOD(B109,100)</f>
        <v>99.5</v>
      </c>
      <c r="C110" s="618"/>
      <c r="D110" s="618" t="str">
        <f>IF(B110&lt;10,"",IF(B110&lt;20,"on",IF(B110&lt;30,"yirmi",IF(B110&lt;40,"otuz",IF(B110&lt;50,"kırk",IF(B110&lt;60,"elli",""))))))</f>
        <v/>
      </c>
      <c r="E110" s="618" t="str">
        <f>IF(B110&gt;=100,"",IF(B110&gt;=90,"doksan",IF(B110&gt;=80,"seksen",IF(B110&gt;=70,"yetmiş",IF(B110&gt;=60,"altmış","")))))</f>
        <v>doksan</v>
      </c>
      <c r="F110" s="618" t="str">
        <f>D110&amp;E110</f>
        <v>doksan</v>
      </c>
      <c r="G110" s="618" t="str">
        <f>IF(F109="","","")</f>
        <v/>
      </c>
      <c r="I110" s="613">
        <f>MOD(I109,100)</f>
        <v>62</v>
      </c>
      <c r="J110" s="618"/>
      <c r="K110" s="618" t="str">
        <f>IF(I110&lt;10,"",IF(I110&lt;20,"on",IF(I110&lt;30,"yirmi",IF(I110&lt;40,"otuz",IF(I110&lt;50,"kırk",IF(I110&lt;60,"elli",""))))))</f>
        <v/>
      </c>
      <c r="L110" s="618" t="str">
        <f>IF(I110&gt;=100,"",IF(I110&gt;=90,"doksan",IF(I110&gt;=80,"seksen",IF(I110&gt;=70,"yetmiş",IF(I110&gt;=60,"altmış","")))))</f>
        <v>altmış</v>
      </c>
      <c r="M110" s="618" t="str">
        <f>K110&amp;L110</f>
        <v>altmış</v>
      </c>
      <c r="N110" s="618" t="str">
        <f>IF(M109="","","")</f>
        <v/>
      </c>
      <c r="P110" s="617"/>
      <c r="Q110" s="617"/>
      <c r="AS110" s="617"/>
    </row>
    <row r="111" spans="1:77" s="612" customFormat="1" ht="5.25" hidden="1" customHeight="1">
      <c r="B111" s="613">
        <f>MOD(B110,10)</f>
        <v>9.5</v>
      </c>
      <c r="C111" s="618"/>
      <c r="D111" s="618" t="str">
        <f>IF(B111&lt;1,"",IF(B111&lt;2,"bir",IF(B111&lt;3,"iki",IF(B111&lt;4,"üç",IF(B111&lt;5,"dört",IF(B111&lt;6,"beş",""))))))</f>
        <v/>
      </c>
      <c r="E111" s="618" t="str">
        <f>IF(B111&gt;=10,"",IF(B111&gt;=9,"dokuz",IF(B111&gt;=8,"sekiz",IF(B111&gt;=7,"yedi",IF(B111&gt;=6,"altı","")))))</f>
        <v>dokuz</v>
      </c>
      <c r="F111" s="618" t="str">
        <f>IF(B110&lt;1,"",D111&amp;E111)</f>
        <v>dokuz</v>
      </c>
      <c r="G111" s="618"/>
      <c r="I111" s="613">
        <f>MOD(I110,10)</f>
        <v>2</v>
      </c>
      <c r="J111" s="618"/>
      <c r="K111" s="618" t="str">
        <f>IF(I111&lt;1,"",IF(I111&lt;2,"bir",IF(I111&lt;3,"iki",IF(I111&lt;4,"üç",IF(I111&lt;5,"dört",IF(I111&lt;6,"beş",""))))))</f>
        <v>iki</v>
      </c>
      <c r="L111" s="618" t="str">
        <f>IF(I111&gt;=10,"",IF(I111&gt;=9,"dokuz",IF(I111&gt;=8,"sekiz",IF(I111&gt;=7,"yedi",IF(I111&gt;=6,"altı","")))))</f>
        <v/>
      </c>
      <c r="M111" s="618" t="str">
        <f>IF(I110&lt;1,"",K111&amp;L111)</f>
        <v>iki</v>
      </c>
      <c r="N111" s="618"/>
      <c r="P111" s="617"/>
      <c r="Q111" s="617"/>
      <c r="AS111" s="617"/>
    </row>
    <row r="112" spans="1:77" s="612" customFormat="1" ht="5.25" hidden="1" customHeight="1">
      <c r="B112" s="613">
        <f>ROUND(MOD(B111,1),2)</f>
        <v>0.5</v>
      </c>
      <c r="C112" s="618"/>
      <c r="D112" s="618" t="str">
        <f>IF(B112&lt;0.1,"",IF(B112&lt;0.2,"on",IF(B112&lt;0.3,"yirmi",IF(B112&lt;0.4,"otuz",IF(B112&lt;0.5,"kırk",IF(B112&lt;0.6,"elli",""))))))</f>
        <v>elli</v>
      </c>
      <c r="E112" s="618" t="str">
        <f>IF(B112&gt;=1,"",IF(B112&gt;=0.9,"doksan",IF(B112&gt;=0.8,"seksen",IF(B112&gt;=0.7,"yetmiş",IF(B112&gt;=0.6,"altmış","")))))</f>
        <v/>
      </c>
      <c r="F112" s="618" t="str">
        <f>D112&amp;E112</f>
        <v>elli</v>
      </c>
      <c r="G112" s="618" t="str">
        <f>BT4</f>
        <v>TL,</v>
      </c>
      <c r="I112" s="613">
        <f>ROUND(MOD(I111,1),2)</f>
        <v>0</v>
      </c>
      <c r="J112" s="618"/>
      <c r="K112" s="618" t="str">
        <f>IF(I112&lt;0.1,"",IF(I112&lt;0.2,"on",IF(I112&lt;0.3,"yirmi",IF(I112&lt;0.4,"otuz",IF(I112&lt;0.5,"kırk",IF(I112&lt;0.6,"elli",""))))))</f>
        <v/>
      </c>
      <c r="L112" s="618" t="str">
        <f>IF(I112&gt;=1,"",IF(I112&gt;=0.9,"doksan",IF(I112&gt;=0.8,"seksen",IF(I112&gt;=0.7,"yetmiş",IF(I112&gt;=0.6,"altmış","")))))</f>
        <v/>
      </c>
      <c r="M112" s="618" t="str">
        <f>K112&amp;L112</f>
        <v/>
      </c>
      <c r="N112" s="618" t="str">
        <f>BT4</f>
        <v>TL,</v>
      </c>
      <c r="P112" s="617"/>
      <c r="Q112" s="617"/>
      <c r="AS112" s="617"/>
    </row>
    <row r="113" spans="2:45" s="612" customFormat="1" ht="5.25" hidden="1" customHeight="1">
      <c r="B113" s="613">
        <f>ROUND(MOD(B112,0.1),2)</f>
        <v>0</v>
      </c>
      <c r="C113" s="618"/>
      <c r="D113" s="618" t="str">
        <f>IF(B113&lt;0.01,"",IF(B113&lt;0.02,"bir",IF(B113&lt;0.03,"iki",IF(B113&lt;0.04,"üç",IF(B113&lt;0.05,"dört",IF(B113&lt;0.06,"beş",""))))))</f>
        <v/>
      </c>
      <c r="E113" s="618" t="str">
        <f>IF(B113&gt;=0.1,"",IF(B113&gt;=0.09,"dokuz",IF(B113&gt;=0.08,"sekiz",IF(B113&gt;=0.07,"yedi",IF(B113&gt;=0.06,"altı","")))))</f>
        <v/>
      </c>
      <c r="F113" s="618" t="str">
        <f>D113&amp;E113</f>
        <v/>
      </c>
      <c r="G113" s="618" t="str">
        <f>BT5</f>
        <v>Kr</v>
      </c>
      <c r="I113" s="613">
        <f>ROUND(MOD(I112,0.1),2)</f>
        <v>0</v>
      </c>
      <c r="J113" s="618"/>
      <c r="K113" s="618" t="str">
        <f>IF(I113&lt;0.01,"",IF(I113&lt;0.02,"bir",IF(I113&lt;0.03,"iki",IF(I113&lt;0.04,"üç",IF(I113&lt;0.05,"dört",IF(I113&lt;0.06,"beş",""))))))</f>
        <v/>
      </c>
      <c r="L113" s="618" t="str">
        <f>IF(I113&gt;=0.1,"",IF(I113&gt;=0.09,"dokuz",IF(I113&gt;=0.08,"sekiz",IF(I113&gt;=0.07,"yedi",IF(I113&gt;=0.06,"altı","")))))</f>
        <v/>
      </c>
      <c r="M113" s="618" t="str">
        <f>K113&amp;L113</f>
        <v/>
      </c>
      <c r="N113" s="618" t="str">
        <f>BT5</f>
        <v>Kr</v>
      </c>
      <c r="P113" s="617"/>
      <c r="Q113" s="617"/>
      <c r="AS113" s="617"/>
    </row>
    <row r="114" spans="2:45" s="612" customFormat="1" ht="5.25" hidden="1" customHeight="1">
      <c r="B114" s="613">
        <f>MOD(B113,0.01)</f>
        <v>0</v>
      </c>
      <c r="C114" s="618"/>
      <c r="D114" s="618"/>
      <c r="E114" s="618"/>
      <c r="F114" s="618"/>
      <c r="G114" s="618"/>
      <c r="I114" s="613">
        <f>MOD(I113,0.01)</f>
        <v>0</v>
      </c>
      <c r="J114" s="618"/>
      <c r="K114" s="618"/>
      <c r="L114" s="618"/>
      <c r="M114" s="618"/>
      <c r="N114" s="618"/>
      <c r="P114" s="617"/>
      <c r="Q114" s="617"/>
      <c r="AS114" s="617"/>
    </row>
    <row r="115" spans="2:45" s="612" customFormat="1" ht="5.25" hidden="1" customHeight="1">
      <c r="B115" s="613"/>
      <c r="C115" s="618"/>
      <c r="D115" s="618"/>
      <c r="E115" s="618"/>
      <c r="F115" s="618"/>
      <c r="G115" s="618"/>
      <c r="I115" s="613"/>
      <c r="J115" s="618"/>
      <c r="K115" s="618"/>
      <c r="L115" s="618"/>
      <c r="M115" s="618"/>
      <c r="N115" s="618"/>
      <c r="P115" s="617"/>
      <c r="Q115" s="617"/>
      <c r="AS115" s="617"/>
    </row>
    <row r="116" spans="2:45" s="612" customFormat="1" ht="5.25" hidden="1" customHeight="1">
      <c r="B116" s="613"/>
      <c r="C116" s="618"/>
      <c r="D116" s="619"/>
      <c r="E116" s="618"/>
      <c r="F116" s="618"/>
      <c r="G116" s="618"/>
      <c r="I116" s="613"/>
      <c r="J116" s="618"/>
      <c r="K116" s="619"/>
      <c r="L116" s="618"/>
      <c r="M116" s="618"/>
      <c r="N116" s="618"/>
      <c r="P116" s="617"/>
      <c r="Q116" s="617"/>
      <c r="AS116" s="617"/>
    </row>
    <row r="117" spans="2:45" s="612" customFormat="1" ht="5.25" hidden="1" customHeight="1">
      <c r="B117" s="615"/>
      <c r="C117" s="618"/>
      <c r="D117" s="618" t="str">
        <f>IF(B117&lt;0.001,"",IF(B117&lt;0.002,"bir",IF(B117&lt;0.003,"iki",IF(B117&lt;0.004,"üç",IF(B117&lt;0.005,"dört",IF(B117&lt;0.006,"beş",""))))))</f>
        <v/>
      </c>
      <c r="E117" s="618" t="str">
        <f>IF(B117&gt;=0.01,"",IF(B117&gt;=0.009,"dokuz",IF(B117&gt;=0.008,"sekiz",IF(B117&gt;=0.007,"yedi",IF(B117&gt;=0.006,"altı","")))))</f>
        <v/>
      </c>
      <c r="F117" s="618" t="str">
        <f>D117&amp;E117</f>
        <v/>
      </c>
      <c r="G117" s="618"/>
      <c r="I117" s="615"/>
      <c r="J117" s="618"/>
      <c r="K117" s="618" t="str">
        <f>IF(I117&lt;0.001,"",IF(I117&lt;0.002,"bir",IF(I117&lt;0.003,"iki",IF(I117&lt;0.004,"üç",IF(I117&lt;0.005,"dört",IF(I117&lt;0.006,"beş",""))))))</f>
        <v/>
      </c>
      <c r="L117" s="618" t="str">
        <f>IF(I117&gt;=0.01,"",IF(I117&gt;=0.009,"dokuz",IF(I117&gt;=0.008,"sekiz",IF(I117&gt;=0.007,"yedi",IF(I117&gt;=0.006,"altı","")))))</f>
        <v/>
      </c>
      <c r="M117" s="618" t="str">
        <f>K117&amp;L117</f>
        <v/>
      </c>
      <c r="N117" s="618"/>
      <c r="P117" s="617"/>
      <c r="Q117" s="617"/>
      <c r="AS117" s="617"/>
    </row>
    <row r="118" spans="2:45" s="612" customFormat="1" ht="5.25" hidden="1" customHeight="1">
      <c r="B118" s="620"/>
      <c r="C118" s="618"/>
      <c r="D118" s="618"/>
      <c r="E118" s="618"/>
      <c r="F118" s="618"/>
      <c r="G118" s="618"/>
      <c r="I118" s="620"/>
      <c r="J118" s="618"/>
      <c r="K118" s="618"/>
      <c r="L118" s="618"/>
      <c r="M118" s="618"/>
      <c r="N118" s="618"/>
      <c r="P118" s="617"/>
      <c r="Q118" s="617"/>
      <c r="AS118" s="617"/>
    </row>
    <row r="119" spans="2:45" s="612" customFormat="1" ht="5.25" hidden="1" customHeight="1">
      <c r="B119" s="620" t="str">
        <f>CONCATENATE(F104,F105,F106,F107,F108,F109,F110,F111)</f>
        <v>dörtbindokuzyüzdoksandokuz</v>
      </c>
      <c r="C119" s="618" t="str">
        <f>CONCATENATE(F112,F113)</f>
        <v>elli</v>
      </c>
      <c r="D119" s="618" t="str">
        <f>IF(B119="","sıfır",B119)</f>
        <v>dörtbindokuzyüzdoksandokuz</v>
      </c>
      <c r="E119" s="618" t="str">
        <f>IF(C119="","sıfır",C119)</f>
        <v>elli</v>
      </c>
      <c r="F119" s="618"/>
      <c r="G119" s="618"/>
      <c r="I119" s="620" t="str">
        <f>CONCATENATE(M104,M105,M106,M107,M108,M109,M110,M111)</f>
        <v>dörtbindokuzyüzaltmışiki</v>
      </c>
      <c r="J119" s="618" t="str">
        <f>CONCATENATE(M112,M113)</f>
        <v/>
      </c>
      <c r="K119" s="618" t="str">
        <f>IF(I119="","sıfır",I119)</f>
        <v>dörtbindokuzyüzaltmışiki</v>
      </c>
      <c r="L119" s="618" t="str">
        <f>IF(J119="","sıfır",J119)</f>
        <v>sıfır</v>
      </c>
      <c r="M119" s="618"/>
      <c r="N119" s="618"/>
      <c r="P119" s="617"/>
      <c r="Q119" s="617"/>
      <c r="AS119" s="617"/>
    </row>
    <row r="120" spans="2:45" s="612" customFormat="1" ht="5.25" hidden="1" customHeight="1">
      <c r="B120" s="2313" t="str">
        <f>CONCATENATE("",D119,G112,E119,G113,"")</f>
        <v>dörtbindokuzyüzdoksandokuzTL,elliKr</v>
      </c>
      <c r="C120" s="2313"/>
      <c r="D120" s="2313"/>
      <c r="E120" s="2313"/>
      <c r="F120" s="2313"/>
      <c r="G120" s="2313"/>
      <c r="I120" s="2313" t="str">
        <f>CONCATENATE("",K119,N112,L119,N113,"")</f>
        <v>dörtbindokuzyüzaltmışikiTL,sıfırKr</v>
      </c>
      <c r="J120" s="2313"/>
      <c r="K120" s="2313"/>
      <c r="L120" s="2313"/>
      <c r="M120" s="2313"/>
      <c r="N120" s="2313"/>
      <c r="P120" s="617"/>
      <c r="Q120" s="617"/>
      <c r="AS120" s="617"/>
    </row>
    <row r="121" spans="2:45" s="612" customFormat="1" ht="5.25" hidden="1" customHeight="1">
      <c r="B121" s="617"/>
      <c r="P121" s="617"/>
      <c r="Q121" s="617"/>
      <c r="AS121" s="617"/>
    </row>
    <row r="122" spans="2:45" s="612" customFormat="1" ht="5.25" hidden="1" customHeight="1">
      <c r="B122" s="617"/>
      <c r="P122" s="617"/>
      <c r="Q122" s="617"/>
      <c r="AS122" s="617"/>
    </row>
    <row r="123" spans="2:45" s="612" customFormat="1" ht="5.25" hidden="1" customHeight="1">
      <c r="B123" s="617"/>
      <c r="P123" s="617"/>
      <c r="Q123" s="617"/>
      <c r="AS123" s="617"/>
    </row>
    <row r="124" spans="2:45" s="612" customFormat="1" ht="5.25" hidden="1" customHeight="1">
      <c r="B124" s="617"/>
      <c r="P124" s="617"/>
      <c r="Q124" s="617"/>
      <c r="AS124" s="617"/>
    </row>
    <row r="125" spans="2:45" s="612" customFormat="1" ht="5.25" hidden="1" customHeight="1">
      <c r="B125" s="617"/>
      <c r="F125" s="621"/>
      <c r="G125" s="621">
        <v>9</v>
      </c>
      <c r="H125" s="621">
        <v>2</v>
      </c>
      <c r="I125" s="621">
        <v>5</v>
      </c>
      <c r="J125" s="621"/>
      <c r="K125" s="621"/>
      <c r="P125" s="617"/>
      <c r="Q125" s="617"/>
      <c r="AS125" s="617"/>
    </row>
    <row r="126" spans="2:45" s="612" customFormat="1" ht="5.25" hidden="1" customHeight="1">
      <c r="B126" s="617"/>
      <c r="P126" s="617"/>
      <c r="Q126" s="617"/>
      <c r="AS126" s="617"/>
    </row>
    <row r="127" spans="2:45" s="612" customFormat="1" ht="5.25" hidden="1" customHeight="1">
      <c r="B127" s="617"/>
      <c r="P127" s="617"/>
      <c r="Q127" s="617"/>
      <c r="AS127" s="617"/>
    </row>
    <row r="128" spans="2:45" s="612" customFormat="1" ht="5.25" hidden="1" customHeight="1">
      <c r="B128" s="2228" t="s">
        <v>387</v>
      </c>
      <c r="C128" s="2228"/>
      <c r="D128" s="2228"/>
      <c r="E128" s="2228"/>
      <c r="F128" s="2228" t="str">
        <f>INDEX('VERİ GİRİŞİ'!BT3:BT20,A404)</f>
        <v>Hakediş Raporu</v>
      </c>
      <c r="G128" s="2228"/>
      <c r="H128" s="2228"/>
      <c r="I128" s="2228"/>
      <c r="J128" s="2228"/>
      <c r="K128" s="2228"/>
      <c r="L128" s="2228"/>
      <c r="M128" s="2228"/>
      <c r="N128" s="2228"/>
      <c r="O128" s="2228" t="str">
        <f t="shared" ref="O128:O133" si="24">CONCATENATE("("," ",BT67," ","Adet )")</f>
        <v>( 1 Adet )</v>
      </c>
      <c r="P128" s="2228"/>
      <c r="Q128" s="622">
        <f>IF(B35=810,P35,0)</f>
        <v>0</v>
      </c>
      <c r="R128" s="623">
        <f>P13</f>
        <v>0</v>
      </c>
      <c r="S128" s="623">
        <f>Q13</f>
        <v>0</v>
      </c>
      <c r="AS128" s="617"/>
    </row>
    <row r="129" spans="2:45" s="612" customFormat="1" ht="5.25" hidden="1" customHeight="1">
      <c r="B129" s="2228" t="s">
        <v>388</v>
      </c>
      <c r="C129" s="2228"/>
      <c r="D129" s="2228"/>
      <c r="E129" s="2228"/>
      <c r="F129" s="2228" t="str">
        <f>INDEX('VERİ GİRİŞİ'!BT3:BT20,A405)</f>
        <v>Muayene ve Kabul Belgesi</v>
      </c>
      <c r="G129" s="2228"/>
      <c r="H129" s="2228"/>
      <c r="I129" s="2228"/>
      <c r="J129" s="2228"/>
      <c r="K129" s="2228"/>
      <c r="L129" s="2228"/>
      <c r="M129" s="2228"/>
      <c r="N129" s="2228"/>
      <c r="O129" s="2228" t="str">
        <f t="shared" si="24"/>
        <v>( 1 Adet )</v>
      </c>
      <c r="P129" s="2228"/>
      <c r="Q129" s="622">
        <f t="shared" ref="Q129:Q148" si="25">IF(B36=810,P36,0)</f>
        <v>0</v>
      </c>
      <c r="R129" s="623">
        <f t="shared" ref="R129:R148" si="26">P14</f>
        <v>0</v>
      </c>
      <c r="S129" s="623">
        <f t="shared" ref="S129:S147" si="27">Q14</f>
        <v>0</v>
      </c>
      <c r="AS129" s="617"/>
    </row>
    <row r="130" spans="2:45" s="612" customFormat="1" ht="5.25" hidden="1" customHeight="1">
      <c r="B130" s="2228" t="s">
        <v>389</v>
      </c>
      <c r="C130" s="2228"/>
      <c r="D130" s="2228"/>
      <c r="E130" s="2228"/>
      <c r="F130" s="2228" t="str">
        <f>INDEX('VERİ GİRİŞİ'!BT3:BT20,A406)</f>
        <v>Onay Belgesi</v>
      </c>
      <c r="G130" s="2228"/>
      <c r="H130" s="2228"/>
      <c r="I130" s="2228"/>
      <c r="J130" s="2228"/>
      <c r="K130" s="2228"/>
      <c r="L130" s="2228"/>
      <c r="M130" s="2228"/>
      <c r="N130" s="2228"/>
      <c r="O130" s="2228" t="str">
        <f t="shared" si="24"/>
        <v>( 1 Adet )</v>
      </c>
      <c r="P130" s="2228"/>
      <c r="Q130" s="622">
        <f t="shared" si="25"/>
        <v>0</v>
      </c>
      <c r="R130" s="623">
        <f t="shared" si="26"/>
        <v>0</v>
      </c>
      <c r="S130" s="623">
        <f t="shared" si="27"/>
        <v>0</v>
      </c>
      <c r="AS130" s="617"/>
    </row>
    <row r="131" spans="2:45" s="612" customFormat="1" ht="5.25" hidden="1" customHeight="1">
      <c r="B131" s="2228" t="s">
        <v>390</v>
      </c>
      <c r="C131" s="2228"/>
      <c r="D131" s="2228"/>
      <c r="E131" s="2228"/>
      <c r="F131" s="2228" t="str">
        <f>INDEX('VERİ GİRİŞİ'!BT3:BT20,A407)</f>
        <v>Teklif Mektubu</v>
      </c>
      <c r="G131" s="2228"/>
      <c r="H131" s="2228"/>
      <c r="I131" s="2228"/>
      <c r="J131" s="2228"/>
      <c r="K131" s="2228"/>
      <c r="L131" s="2228"/>
      <c r="M131" s="2228"/>
      <c r="N131" s="2228"/>
      <c r="O131" s="2228" t="str">
        <f t="shared" si="24"/>
        <v>( 1 Adet )</v>
      </c>
      <c r="P131" s="2228"/>
      <c r="Q131" s="622">
        <f t="shared" si="25"/>
        <v>0</v>
      </c>
      <c r="R131" s="623">
        <f t="shared" si="26"/>
        <v>0</v>
      </c>
      <c r="S131" s="623">
        <f t="shared" si="27"/>
        <v>0</v>
      </c>
      <c r="AS131" s="617"/>
    </row>
    <row r="132" spans="2:45" s="612" customFormat="1" ht="5.25" hidden="1" customHeight="1">
      <c r="B132" s="2228" t="s">
        <v>391</v>
      </c>
      <c r="C132" s="2228"/>
      <c r="D132" s="2228"/>
      <c r="E132" s="2228"/>
      <c r="F132" s="2228" t="str">
        <f>INDEX('VERİ GİRİŞİ'!BT3:BT20,A408)</f>
        <v>Yaklaşık Maliyet Hesap Cetveli</v>
      </c>
      <c r="G132" s="2228"/>
      <c r="H132" s="2228"/>
      <c r="I132" s="2228"/>
      <c r="J132" s="2228"/>
      <c r="K132" s="2228"/>
      <c r="L132" s="2228"/>
      <c r="M132" s="2228"/>
      <c r="N132" s="2228"/>
      <c r="O132" s="2228" t="str">
        <f t="shared" si="24"/>
        <v>( 1 Adet )</v>
      </c>
      <c r="P132" s="2228"/>
      <c r="Q132" s="622">
        <f t="shared" si="25"/>
        <v>0</v>
      </c>
      <c r="R132" s="623">
        <f t="shared" si="26"/>
        <v>0</v>
      </c>
      <c r="S132" s="623">
        <f t="shared" si="27"/>
        <v>0</v>
      </c>
      <c r="AS132" s="617"/>
    </row>
    <row r="133" spans="2:45" s="612" customFormat="1" ht="5.25" hidden="1" customHeight="1">
      <c r="B133" s="2228" t="s">
        <v>392</v>
      </c>
      <c r="C133" s="2228"/>
      <c r="D133" s="2228"/>
      <c r="E133" s="2228"/>
      <c r="F133" s="2228" t="str">
        <f>INDEX('VERİ GİRİŞİ'!BT3:BT20,A409)</f>
        <v>Piyasa Fiyat Araştırması Tutanağı</v>
      </c>
      <c r="G133" s="2228"/>
      <c r="H133" s="2228"/>
      <c r="I133" s="2228"/>
      <c r="J133" s="2228"/>
      <c r="K133" s="2228"/>
      <c r="L133" s="2228"/>
      <c r="M133" s="2228"/>
      <c r="N133" s="2228"/>
      <c r="O133" s="2228" t="str">
        <f t="shared" si="24"/>
        <v>( 1 Adet )</v>
      </c>
      <c r="P133" s="2228"/>
      <c r="Q133" s="622">
        <f t="shared" si="25"/>
        <v>0</v>
      </c>
      <c r="R133" s="623">
        <f t="shared" si="26"/>
        <v>0</v>
      </c>
      <c r="S133" s="623">
        <f t="shared" si="27"/>
        <v>0</v>
      </c>
      <c r="AS133" s="617"/>
    </row>
    <row r="134" spans="2:45" s="612" customFormat="1" ht="5.25" hidden="1" customHeight="1">
      <c r="B134" s="2228" t="str">
        <f t="shared" ref="B134:B139" si="28">CONCATENATE(B128,"",F128,"",O128)</f>
        <v>1-Hakediş Raporu( 1 Adet )</v>
      </c>
      <c r="C134" s="2228"/>
      <c r="D134" s="2228"/>
      <c r="E134" s="2228"/>
      <c r="F134" s="2228"/>
      <c r="G134" s="2228"/>
      <c r="H134" s="2228"/>
      <c r="I134" s="2228"/>
      <c r="J134" s="2228"/>
      <c r="K134" s="2228" t="str">
        <f t="shared" ref="K134:K139" si="29">IF(ISTEXT(F128),B134,"")</f>
        <v>1-Hakediş Raporu( 1 Adet )</v>
      </c>
      <c r="L134" s="2228"/>
      <c r="M134" s="2228"/>
      <c r="N134" s="2228"/>
      <c r="O134" s="2228"/>
      <c r="P134" s="2228"/>
      <c r="Q134" s="622">
        <f t="shared" si="25"/>
        <v>0</v>
      </c>
      <c r="R134" s="623">
        <f t="shared" si="26"/>
        <v>0</v>
      </c>
      <c r="S134" s="623">
        <f t="shared" si="27"/>
        <v>0</v>
      </c>
      <c r="AS134" s="617"/>
    </row>
    <row r="135" spans="2:45" s="612" customFormat="1" ht="5.25" hidden="1" customHeight="1">
      <c r="B135" s="2228" t="str">
        <f t="shared" si="28"/>
        <v>2-Muayene ve Kabul Belgesi( 1 Adet )</v>
      </c>
      <c r="C135" s="2228"/>
      <c r="D135" s="2228"/>
      <c r="E135" s="2228"/>
      <c r="F135" s="2228"/>
      <c r="G135" s="2228"/>
      <c r="H135" s="2228"/>
      <c r="I135" s="2228"/>
      <c r="J135" s="2228"/>
      <c r="K135" s="2228" t="str">
        <f t="shared" si="29"/>
        <v>2-Muayene ve Kabul Belgesi( 1 Adet )</v>
      </c>
      <c r="L135" s="2228"/>
      <c r="M135" s="2228"/>
      <c r="N135" s="2228"/>
      <c r="O135" s="2228"/>
      <c r="P135" s="2228"/>
      <c r="Q135" s="622">
        <f t="shared" si="25"/>
        <v>0</v>
      </c>
      <c r="R135" s="623">
        <f t="shared" si="26"/>
        <v>4988.5</v>
      </c>
      <c r="S135" s="623">
        <f t="shared" si="27"/>
        <v>0</v>
      </c>
      <c r="AS135" s="617"/>
    </row>
    <row r="136" spans="2:45" s="612" customFormat="1" ht="5.25" hidden="1" customHeight="1">
      <c r="B136" s="2228" t="str">
        <f t="shared" si="28"/>
        <v>3-Onay Belgesi( 1 Adet )</v>
      </c>
      <c r="C136" s="2228"/>
      <c r="D136" s="2228"/>
      <c r="E136" s="2228"/>
      <c r="F136" s="2228"/>
      <c r="G136" s="2228"/>
      <c r="H136" s="2228"/>
      <c r="I136" s="2228"/>
      <c r="J136" s="2228"/>
      <c r="K136" s="2228" t="str">
        <f t="shared" si="29"/>
        <v>3-Onay Belgesi( 1 Adet )</v>
      </c>
      <c r="L136" s="2228"/>
      <c r="M136" s="2228"/>
      <c r="N136" s="2228"/>
      <c r="O136" s="2228"/>
      <c r="P136" s="2228"/>
      <c r="Q136" s="622">
        <f t="shared" si="25"/>
        <v>0</v>
      </c>
      <c r="R136" s="623">
        <f t="shared" si="26"/>
        <v>1</v>
      </c>
      <c r="S136" s="623">
        <f t="shared" si="27"/>
        <v>0</v>
      </c>
      <c r="AS136" s="617"/>
    </row>
    <row r="137" spans="2:45" s="612" customFormat="1" ht="5.25" hidden="1" customHeight="1">
      <c r="B137" s="2228" t="str">
        <f t="shared" si="28"/>
        <v>4-Teklif Mektubu( 1 Adet )</v>
      </c>
      <c r="C137" s="2228"/>
      <c r="D137" s="2228"/>
      <c r="E137" s="2228"/>
      <c r="F137" s="2228"/>
      <c r="G137" s="2228"/>
      <c r="H137" s="2228"/>
      <c r="I137" s="2228"/>
      <c r="J137" s="2228"/>
      <c r="K137" s="2228" t="str">
        <f t="shared" si="29"/>
        <v>4-Teklif Mektubu( 1 Adet )</v>
      </c>
      <c r="L137" s="2228"/>
      <c r="M137" s="2228"/>
      <c r="N137" s="2228"/>
      <c r="O137" s="2228"/>
      <c r="P137" s="2228"/>
      <c r="Q137" s="622">
        <f t="shared" si="25"/>
        <v>0</v>
      </c>
      <c r="R137" s="623">
        <f t="shared" si="26"/>
        <v>10</v>
      </c>
      <c r="S137" s="623">
        <f t="shared" si="27"/>
        <v>0</v>
      </c>
      <c r="AS137" s="617"/>
    </row>
    <row r="138" spans="2:45" s="612" customFormat="1" ht="5.25" hidden="1" customHeight="1">
      <c r="B138" s="2228" t="str">
        <f t="shared" si="28"/>
        <v>5-Yaklaşık Maliyet Hesap Cetveli( 1 Adet )</v>
      </c>
      <c r="C138" s="2228"/>
      <c r="D138" s="2228"/>
      <c r="E138" s="2228"/>
      <c r="F138" s="2228"/>
      <c r="G138" s="2228"/>
      <c r="H138" s="2228"/>
      <c r="I138" s="2228"/>
      <c r="J138" s="2228"/>
      <c r="K138" s="2228" t="str">
        <f t="shared" si="29"/>
        <v>5-Yaklaşık Maliyet Hesap Cetveli( 1 Adet )</v>
      </c>
      <c r="L138" s="2228"/>
      <c r="M138" s="2228"/>
      <c r="N138" s="2228"/>
      <c r="O138" s="2228"/>
      <c r="P138" s="2228"/>
      <c r="Q138" s="622">
        <f t="shared" si="25"/>
        <v>0</v>
      </c>
      <c r="R138" s="623">
        <f t="shared" si="26"/>
        <v>0</v>
      </c>
      <c r="S138" s="623">
        <f t="shared" si="27"/>
        <v>0</v>
      </c>
      <c r="AS138" s="617"/>
    </row>
    <row r="139" spans="2:45" s="612" customFormat="1" ht="5.25" hidden="1" customHeight="1">
      <c r="B139" s="2228" t="str">
        <f t="shared" si="28"/>
        <v>6-Piyasa Fiyat Araştırması Tutanağı( 1 Adet )</v>
      </c>
      <c r="C139" s="2228"/>
      <c r="D139" s="2228"/>
      <c r="E139" s="2228"/>
      <c r="F139" s="2228"/>
      <c r="G139" s="2228"/>
      <c r="H139" s="2228"/>
      <c r="I139" s="2228"/>
      <c r="J139" s="2228"/>
      <c r="K139" s="2228" t="str">
        <f t="shared" si="29"/>
        <v>6-Piyasa Fiyat Araştırması Tutanağı( 1 Adet )</v>
      </c>
      <c r="L139" s="2228"/>
      <c r="M139" s="2228"/>
      <c r="N139" s="2228"/>
      <c r="O139" s="2228"/>
      <c r="P139" s="2228"/>
      <c r="Q139" s="622">
        <f t="shared" si="25"/>
        <v>0</v>
      </c>
      <c r="R139" s="623">
        <f t="shared" si="26"/>
        <v>0</v>
      </c>
      <c r="S139" s="623">
        <f t="shared" si="27"/>
        <v>0</v>
      </c>
      <c r="AS139" s="617"/>
    </row>
    <row r="140" spans="2:45" s="612" customFormat="1" ht="5.25" hidden="1" customHeight="1">
      <c r="B140" s="2228" t="str">
        <f>CONCATENATE(B143,"",F143,"",O143)</f>
        <v>7-Hakediş Raporu( 1 Adet )</v>
      </c>
      <c r="C140" s="2228"/>
      <c r="D140" s="2228"/>
      <c r="E140" s="2228"/>
      <c r="F140" s="2228"/>
      <c r="G140" s="2228"/>
      <c r="H140" s="2228"/>
      <c r="I140" s="2228"/>
      <c r="J140" s="2228"/>
      <c r="K140" s="2228" t="str">
        <f>IF(ISTEXT(F143),B146,"")</f>
        <v>7-Hakediş Raporu( 1 Adet )</v>
      </c>
      <c r="L140" s="2228"/>
      <c r="M140" s="2228"/>
      <c r="N140" s="2228"/>
      <c r="O140" s="2228"/>
      <c r="P140" s="2228"/>
      <c r="Q140" s="622">
        <f t="shared" si="25"/>
        <v>0</v>
      </c>
      <c r="R140" s="623">
        <f t="shared" si="26"/>
        <v>0</v>
      </c>
      <c r="S140" s="623">
        <f t="shared" si="27"/>
        <v>0</v>
      </c>
      <c r="AS140" s="617"/>
    </row>
    <row r="141" spans="2:45" s="612" customFormat="1" ht="5.25" hidden="1" customHeight="1">
      <c r="B141" s="617"/>
      <c r="P141" s="617"/>
      <c r="Q141" s="622">
        <f t="shared" si="25"/>
        <v>0</v>
      </c>
      <c r="R141" s="623">
        <f t="shared" si="26"/>
        <v>0</v>
      </c>
      <c r="S141" s="623">
        <f t="shared" si="27"/>
        <v>0</v>
      </c>
      <c r="AS141" s="617"/>
    </row>
    <row r="142" spans="2:45" s="612" customFormat="1" ht="5.25" hidden="1" customHeight="1">
      <c r="B142" s="617"/>
      <c r="P142" s="617"/>
      <c r="Q142" s="622">
        <f t="shared" si="25"/>
        <v>0</v>
      </c>
      <c r="R142" s="623">
        <f t="shared" si="26"/>
        <v>0</v>
      </c>
      <c r="S142" s="623">
        <f t="shared" si="27"/>
        <v>0</v>
      </c>
      <c r="AS142" s="617"/>
    </row>
    <row r="143" spans="2:45" s="612" customFormat="1" ht="5.25" hidden="1" customHeight="1">
      <c r="B143" s="2228" t="s">
        <v>393</v>
      </c>
      <c r="C143" s="2228"/>
      <c r="D143" s="2228"/>
      <c r="E143" s="2228"/>
      <c r="F143" s="2228" t="str">
        <f>INDEX('VERİ GİRİŞİ'!BT3:BT20,A410)</f>
        <v>Hakediş Raporu</v>
      </c>
      <c r="G143" s="2228"/>
      <c r="H143" s="2228"/>
      <c r="I143" s="2228"/>
      <c r="J143" s="2228"/>
      <c r="K143" s="2228"/>
      <c r="L143" s="2228"/>
      <c r="M143" s="2228"/>
      <c r="N143" s="2228"/>
      <c r="O143" s="2228" t="str">
        <f>CONCATENATE("("," ",BT73," ","Adet )")</f>
        <v>( 1 Adet )</v>
      </c>
      <c r="P143" s="2228"/>
      <c r="Q143" s="622">
        <f t="shared" si="25"/>
        <v>0</v>
      </c>
      <c r="R143" s="623">
        <f t="shared" si="26"/>
        <v>0</v>
      </c>
      <c r="S143" s="623">
        <f t="shared" si="27"/>
        <v>37.5</v>
      </c>
      <c r="AS143" s="617"/>
    </row>
    <row r="144" spans="2:45" s="612" customFormat="1" ht="5.25" hidden="1" customHeight="1">
      <c r="B144" s="617"/>
      <c r="P144" s="617"/>
      <c r="Q144" s="622">
        <f t="shared" si="25"/>
        <v>0</v>
      </c>
      <c r="R144" s="623">
        <f t="shared" si="26"/>
        <v>0</v>
      </c>
      <c r="S144" s="623">
        <f t="shared" si="27"/>
        <v>0</v>
      </c>
      <c r="AS144" s="617"/>
    </row>
    <row r="145" spans="2:45" s="612" customFormat="1" ht="5.25" hidden="1" customHeight="1">
      <c r="B145" s="617"/>
      <c r="P145" s="617"/>
      <c r="Q145" s="622">
        <f t="shared" si="25"/>
        <v>0</v>
      </c>
      <c r="R145" s="623">
        <f t="shared" si="26"/>
        <v>0</v>
      </c>
      <c r="S145" s="623">
        <f t="shared" si="27"/>
        <v>0</v>
      </c>
      <c r="AS145" s="617"/>
    </row>
    <row r="146" spans="2:45" s="612" customFormat="1" ht="5.25" hidden="1" customHeight="1">
      <c r="B146" s="2228" t="str">
        <f>CONCATENATE(B140,"",F140,"",O140)</f>
        <v>7-Hakediş Raporu( 1 Adet )</v>
      </c>
      <c r="C146" s="2228"/>
      <c r="D146" s="2228"/>
      <c r="E146" s="2228"/>
      <c r="F146" s="2228"/>
      <c r="G146" s="2228"/>
      <c r="H146" s="2228"/>
      <c r="I146" s="2228"/>
      <c r="J146" s="2228"/>
      <c r="K146" s="2228" t="str">
        <f>IF(ISTEXT(F140),B146,"")</f>
        <v/>
      </c>
      <c r="L146" s="2228"/>
      <c r="M146" s="2228"/>
      <c r="N146" s="2228"/>
      <c r="O146" s="2228"/>
      <c r="P146" s="2228"/>
      <c r="Q146" s="622">
        <f t="shared" si="25"/>
        <v>0</v>
      </c>
      <c r="R146" s="623">
        <f t="shared" si="26"/>
        <v>0</v>
      </c>
      <c r="S146" s="623">
        <f t="shared" si="27"/>
        <v>0</v>
      </c>
      <c r="AS146" s="617"/>
    </row>
    <row r="147" spans="2:45" s="612" customFormat="1" ht="5.25" hidden="1" customHeight="1">
      <c r="B147" s="617"/>
      <c r="P147" s="617"/>
      <c r="Q147" s="622">
        <f t="shared" si="25"/>
        <v>0</v>
      </c>
      <c r="R147" s="623">
        <f t="shared" si="26"/>
        <v>0</v>
      </c>
      <c r="S147" s="623">
        <f t="shared" si="27"/>
        <v>4962</v>
      </c>
      <c r="AS147" s="617"/>
    </row>
    <row r="148" spans="2:45" s="612" customFormat="1" ht="5.25" hidden="1" customHeight="1">
      <c r="B148" s="617"/>
      <c r="P148" s="617"/>
      <c r="Q148" s="622">
        <f t="shared" si="25"/>
        <v>0</v>
      </c>
      <c r="R148" s="623">
        <f t="shared" si="26"/>
        <v>0</v>
      </c>
      <c r="S148" s="623"/>
      <c r="AS148" s="617"/>
    </row>
    <row r="149" spans="2:45" s="612" customFormat="1" ht="5.25" hidden="1" customHeight="1">
      <c r="B149" s="617"/>
      <c r="P149" s="617"/>
      <c r="Q149" s="2301">
        <f>SUM(Q128:Q148)</f>
        <v>0</v>
      </c>
      <c r="R149" s="2301">
        <f>SUM(R128:R148)</f>
        <v>4999.5</v>
      </c>
      <c r="S149" s="2301">
        <f>SUM(S128:S148)</f>
        <v>4999.5</v>
      </c>
      <c r="AS149" s="617"/>
    </row>
    <row r="150" spans="2:45" s="612" customFormat="1" ht="5.25" hidden="1" customHeight="1">
      <c r="B150" s="617"/>
      <c r="P150" s="617"/>
      <c r="Q150" s="2301"/>
      <c r="R150" s="2301"/>
      <c r="S150" s="2301"/>
      <c r="AS150" s="617"/>
    </row>
    <row r="151" spans="2:45" s="612" customFormat="1" ht="5.25" hidden="1" customHeight="1">
      <c r="B151" s="617"/>
      <c r="P151" s="617"/>
      <c r="Q151" s="617"/>
      <c r="R151" s="2301">
        <f>R149-S149</f>
        <v>0</v>
      </c>
      <c r="S151" s="2301"/>
      <c r="AS151" s="617"/>
    </row>
    <row r="152" spans="2:45" s="612" customFormat="1" ht="5.25" hidden="1" customHeight="1">
      <c r="B152" s="617"/>
      <c r="P152" s="617"/>
      <c r="Q152" s="617"/>
      <c r="AS152" s="617"/>
    </row>
    <row r="153" spans="2:45" s="612" customFormat="1" ht="5.25" hidden="1" customHeight="1">
      <c r="B153" s="617"/>
      <c r="P153" s="617"/>
      <c r="Q153" s="617"/>
      <c r="AS153" s="617"/>
    </row>
    <row r="154" spans="2:45" s="612" customFormat="1" ht="5.25" hidden="1" customHeight="1">
      <c r="B154" s="617"/>
      <c r="P154" s="617"/>
      <c r="Q154" s="617"/>
      <c r="AS154" s="617"/>
    </row>
    <row r="155" spans="2:45" s="612" customFormat="1" ht="5.25" hidden="1" customHeight="1">
      <c r="B155" s="617"/>
      <c r="P155" s="617"/>
      <c r="Q155" s="617"/>
      <c r="AS155" s="617"/>
    </row>
    <row r="156" spans="2:45" s="612" customFormat="1" ht="5.25" hidden="1" customHeight="1">
      <c r="B156" s="617"/>
      <c r="P156" s="617"/>
      <c r="Q156" s="617"/>
      <c r="AS156" s="617"/>
    </row>
    <row r="157" spans="2:45" s="612" customFormat="1" ht="5.25" hidden="1" customHeight="1">
      <c r="B157" s="617"/>
      <c r="P157" s="617"/>
      <c r="Q157" s="617"/>
      <c r="AS157" s="617"/>
    </row>
    <row r="158" spans="2:45" s="612" customFormat="1" ht="5.25" hidden="1" customHeight="1">
      <c r="B158" s="617"/>
      <c r="P158" s="617"/>
      <c r="Q158" s="617"/>
      <c r="AS158" s="617"/>
    </row>
    <row r="159" spans="2:45" s="612" customFormat="1" ht="5.25" hidden="1" customHeight="1">
      <c r="B159" s="617"/>
      <c r="P159" s="617"/>
      <c r="Q159" s="617"/>
      <c r="AS159" s="617"/>
    </row>
    <row r="160" spans="2:45" s="612" customFormat="1" ht="5.25" hidden="1" customHeight="1">
      <c r="B160" s="617"/>
      <c r="P160" s="617"/>
      <c r="Q160" s="617"/>
      <c r="AS160" s="617"/>
    </row>
    <row r="161" spans="2:45" s="612" customFormat="1" ht="5.25" hidden="1" customHeight="1">
      <c r="B161" s="617"/>
      <c r="P161" s="617"/>
      <c r="Q161" s="617"/>
      <c r="AS161" s="617"/>
    </row>
    <row r="162" spans="2:45" s="612" customFormat="1" ht="5.25" hidden="1" customHeight="1">
      <c r="B162" s="617"/>
      <c r="P162" s="617"/>
      <c r="Q162" s="617"/>
      <c r="AS162" s="617"/>
    </row>
    <row r="163" spans="2:45" s="612" customFormat="1" ht="5.25" hidden="1" customHeight="1">
      <c r="B163" s="617"/>
      <c r="P163" s="617"/>
      <c r="Q163" s="617"/>
      <c r="AS163" s="617"/>
    </row>
    <row r="164" spans="2:45" s="612" customFormat="1" ht="5.25" hidden="1" customHeight="1">
      <c r="B164" s="617"/>
      <c r="P164" s="617"/>
      <c r="Q164" s="617"/>
      <c r="AS164" s="617"/>
    </row>
    <row r="165" spans="2:45" s="612" customFormat="1" ht="5.25" hidden="1" customHeight="1">
      <c r="B165" s="617"/>
      <c r="P165" s="617"/>
      <c r="Q165" s="617"/>
      <c r="AS165" s="617"/>
    </row>
    <row r="166" spans="2:45" s="612" customFormat="1" ht="5.25" hidden="1" customHeight="1">
      <c r="B166" s="617"/>
      <c r="P166" s="617"/>
      <c r="Q166" s="617"/>
      <c r="AS166" s="617"/>
    </row>
    <row r="167" spans="2:45" s="612" customFormat="1" ht="5.25" hidden="1" customHeight="1">
      <c r="B167" s="617"/>
      <c r="P167" s="617"/>
      <c r="Q167" s="617"/>
      <c r="AS167" s="617"/>
    </row>
    <row r="168" spans="2:45" s="612" customFormat="1" ht="5.25" hidden="1" customHeight="1">
      <c r="B168" s="617"/>
      <c r="P168" s="617"/>
      <c r="Q168" s="617"/>
      <c r="AS168" s="617"/>
    </row>
    <row r="169" spans="2:45" s="612" customFormat="1" ht="5.25" hidden="1" customHeight="1">
      <c r="B169" s="617"/>
      <c r="P169" s="617"/>
      <c r="Q169" s="617"/>
      <c r="AS169" s="617"/>
    </row>
    <row r="170" spans="2:45" s="612" customFormat="1" ht="5.25" hidden="1" customHeight="1">
      <c r="B170" s="617"/>
      <c r="P170" s="617"/>
      <c r="Q170" s="617"/>
      <c r="AS170" s="617"/>
    </row>
    <row r="171" spans="2:45" s="612" customFormat="1" ht="5.25" hidden="1" customHeight="1">
      <c r="B171" s="617"/>
      <c r="P171" s="617"/>
      <c r="Q171" s="617"/>
      <c r="AS171" s="617"/>
    </row>
    <row r="172" spans="2:45" s="612" customFormat="1" ht="5.25" hidden="1" customHeight="1">
      <c r="B172" s="617"/>
      <c r="P172" s="617"/>
      <c r="Q172" s="617"/>
      <c r="AS172" s="617"/>
    </row>
    <row r="173" spans="2:45" s="612" customFormat="1" ht="5.25" hidden="1" customHeight="1">
      <c r="B173" s="617"/>
      <c r="P173" s="617"/>
      <c r="Q173" s="617"/>
      <c r="AS173" s="617"/>
    </row>
    <row r="174" spans="2:45" s="612" customFormat="1" ht="5.25" hidden="1" customHeight="1">
      <c r="B174" s="617"/>
      <c r="P174" s="617"/>
      <c r="Q174" s="617"/>
      <c r="AS174" s="617"/>
    </row>
    <row r="175" spans="2:45" s="612" customFormat="1" ht="5.25" hidden="1" customHeight="1">
      <c r="B175" s="617"/>
      <c r="P175" s="617"/>
      <c r="Q175" s="617"/>
      <c r="AS175" s="617"/>
    </row>
    <row r="176" spans="2:45" s="612" customFormat="1" ht="5.25" hidden="1" customHeight="1">
      <c r="B176" s="617"/>
      <c r="P176" s="617"/>
      <c r="Q176" s="617"/>
      <c r="AS176" s="617"/>
    </row>
    <row r="177" spans="2:45" s="612" customFormat="1" ht="5.25" hidden="1" customHeight="1">
      <c r="B177" s="617"/>
      <c r="P177" s="617"/>
      <c r="Q177" s="617"/>
      <c r="AS177" s="617"/>
    </row>
    <row r="178" spans="2:45" s="612" customFormat="1" ht="5.25" hidden="1" customHeight="1">
      <c r="B178" s="617"/>
      <c r="P178" s="617"/>
      <c r="Q178" s="617"/>
      <c r="AS178" s="617"/>
    </row>
    <row r="179" spans="2:45" s="612" customFormat="1" ht="5.25" hidden="1" customHeight="1">
      <c r="B179" s="617"/>
      <c r="P179" s="617"/>
      <c r="Q179" s="617"/>
      <c r="AS179" s="617"/>
    </row>
    <row r="180" spans="2:45" s="612" customFormat="1" ht="5.25" hidden="1" customHeight="1">
      <c r="B180" s="617"/>
      <c r="P180" s="617"/>
      <c r="Q180" s="617"/>
      <c r="AS180" s="617"/>
    </row>
    <row r="181" spans="2:45" s="612" customFormat="1" ht="5.25" hidden="1" customHeight="1">
      <c r="B181" s="617"/>
      <c r="P181" s="617"/>
      <c r="Q181" s="617"/>
      <c r="AS181" s="617"/>
    </row>
    <row r="182" spans="2:45" s="612" customFormat="1" ht="5.25" hidden="1" customHeight="1">
      <c r="B182" s="617"/>
      <c r="P182" s="617"/>
      <c r="Q182" s="617"/>
      <c r="AS182" s="617"/>
    </row>
    <row r="183" spans="2:45" s="612" customFormat="1" ht="5.25" hidden="1" customHeight="1">
      <c r="B183" s="617"/>
      <c r="P183" s="617"/>
      <c r="Q183" s="617"/>
      <c r="AS183" s="617"/>
    </row>
    <row r="184" spans="2:45" s="612" customFormat="1" ht="5.25" hidden="1" customHeight="1">
      <c r="B184" s="617"/>
      <c r="P184" s="617"/>
      <c r="Q184" s="617"/>
      <c r="AS184" s="617"/>
    </row>
    <row r="185" spans="2:45" s="612" customFormat="1" ht="5.25" hidden="1" customHeight="1">
      <c r="B185" s="617"/>
      <c r="P185" s="617"/>
      <c r="Q185" s="617"/>
      <c r="AS185" s="617"/>
    </row>
    <row r="186" spans="2:45" s="612" customFormat="1" ht="5.25" hidden="1" customHeight="1">
      <c r="B186" s="617"/>
      <c r="P186" s="617"/>
      <c r="Q186" s="617"/>
      <c r="AS186" s="617"/>
    </row>
    <row r="187" spans="2:45" s="612" customFormat="1" ht="5.25" hidden="1" customHeight="1">
      <c r="B187" s="617"/>
      <c r="P187" s="617"/>
      <c r="Q187" s="617"/>
      <c r="AS187" s="617"/>
    </row>
    <row r="188" spans="2:45" s="612" customFormat="1" ht="5.25" hidden="1" customHeight="1">
      <c r="B188" s="617"/>
      <c r="P188" s="617"/>
      <c r="Q188" s="617"/>
      <c r="AS188" s="617"/>
    </row>
    <row r="189" spans="2:45" s="612" customFormat="1" ht="5.25" hidden="1" customHeight="1">
      <c r="B189" s="617"/>
      <c r="P189" s="617"/>
      <c r="Q189" s="617"/>
      <c r="AS189" s="617"/>
    </row>
    <row r="190" spans="2:45" s="612" customFormat="1" ht="5.25" hidden="1" customHeight="1">
      <c r="B190" s="617"/>
      <c r="P190" s="617"/>
      <c r="Q190" s="617"/>
      <c r="AS190" s="617"/>
    </row>
    <row r="191" spans="2:45" s="612" customFormat="1" ht="5.25" hidden="1" customHeight="1">
      <c r="B191" s="617"/>
      <c r="P191" s="617"/>
      <c r="Q191" s="617"/>
      <c r="AS191" s="617"/>
    </row>
    <row r="192" spans="2:45" s="612" customFormat="1" ht="5.25" hidden="1" customHeight="1">
      <c r="B192" s="617"/>
      <c r="P192" s="617"/>
      <c r="Q192" s="617"/>
      <c r="AS192" s="617"/>
    </row>
    <row r="193" spans="2:45" s="612" customFormat="1" ht="5.25" hidden="1" customHeight="1">
      <c r="B193" s="617"/>
      <c r="P193" s="617"/>
      <c r="Q193" s="617"/>
      <c r="AS193" s="617"/>
    </row>
    <row r="194" spans="2:45" s="612" customFormat="1" ht="5.25" hidden="1" customHeight="1">
      <c r="B194" s="617"/>
      <c r="P194" s="617"/>
      <c r="Q194" s="617"/>
      <c r="AS194" s="617"/>
    </row>
    <row r="195" spans="2:45" s="612" customFormat="1" ht="5.25" hidden="1" customHeight="1">
      <c r="B195" s="617"/>
      <c r="P195" s="617"/>
      <c r="Q195" s="617"/>
      <c r="AS195" s="617"/>
    </row>
    <row r="196" spans="2:45" s="612" customFormat="1" ht="5.25" hidden="1" customHeight="1">
      <c r="B196" s="617"/>
      <c r="P196" s="617"/>
      <c r="Q196" s="617"/>
      <c r="AS196" s="617"/>
    </row>
    <row r="197" spans="2:45" s="612" customFormat="1" ht="5.25" hidden="1" customHeight="1">
      <c r="B197" s="617"/>
      <c r="P197" s="617"/>
      <c r="Q197" s="617"/>
      <c r="AS197" s="617"/>
    </row>
    <row r="198" spans="2:45" s="612" customFormat="1" ht="5.25" hidden="1" customHeight="1">
      <c r="B198" s="617"/>
      <c r="P198" s="617"/>
      <c r="Q198" s="617"/>
      <c r="AS198" s="617"/>
    </row>
    <row r="199" spans="2:45" s="612" customFormat="1" ht="5.25" hidden="1" customHeight="1">
      <c r="B199" s="617"/>
      <c r="P199" s="617"/>
      <c r="Q199" s="617"/>
      <c r="AS199" s="617"/>
    </row>
    <row r="200" spans="2:45" s="612" customFormat="1" ht="5.25" hidden="1" customHeight="1">
      <c r="B200" s="617"/>
      <c r="P200" s="617"/>
      <c r="Q200" s="617"/>
      <c r="AS200" s="617"/>
    </row>
    <row r="201" spans="2:45" s="612" customFormat="1" ht="5.25" hidden="1" customHeight="1">
      <c r="B201" s="617"/>
      <c r="P201" s="617"/>
      <c r="Q201" s="617"/>
      <c r="AS201" s="617"/>
    </row>
    <row r="202" spans="2:45" s="612" customFormat="1" ht="5.25" hidden="1" customHeight="1">
      <c r="B202" s="617"/>
      <c r="P202" s="617"/>
      <c r="Q202" s="617"/>
      <c r="AS202" s="617"/>
    </row>
    <row r="203" spans="2:45" s="612" customFormat="1" ht="5.25" hidden="1" customHeight="1">
      <c r="B203" s="617"/>
      <c r="P203" s="617"/>
      <c r="Q203" s="617"/>
      <c r="AS203" s="617"/>
    </row>
    <row r="204" spans="2:45" s="612" customFormat="1" ht="5.25" hidden="1" customHeight="1">
      <c r="B204" s="617"/>
      <c r="P204" s="617"/>
      <c r="Q204" s="617"/>
      <c r="AS204" s="617"/>
    </row>
    <row r="205" spans="2:45" s="612" customFormat="1" ht="5.25" hidden="1" customHeight="1">
      <c r="B205" s="617"/>
      <c r="P205" s="617"/>
      <c r="Q205" s="617"/>
      <c r="AS205" s="617"/>
    </row>
    <row r="206" spans="2:45" s="612" customFormat="1" ht="5.25" hidden="1" customHeight="1">
      <c r="B206" s="617"/>
      <c r="P206" s="617"/>
      <c r="Q206" s="617"/>
      <c r="AS206" s="617"/>
    </row>
    <row r="207" spans="2:45" s="612" customFormat="1" ht="5.25" hidden="1" customHeight="1">
      <c r="B207" s="617"/>
      <c r="P207" s="617"/>
      <c r="Q207" s="617"/>
      <c r="AS207" s="617"/>
    </row>
    <row r="208" spans="2:45" s="612" customFormat="1" ht="5.25" hidden="1" customHeight="1">
      <c r="B208" s="617"/>
      <c r="P208" s="617"/>
      <c r="Q208" s="617"/>
      <c r="AS208" s="617"/>
    </row>
    <row r="209" spans="2:45" s="612" customFormat="1" ht="5.25" hidden="1" customHeight="1">
      <c r="B209" s="617"/>
      <c r="P209" s="617"/>
      <c r="Q209" s="617"/>
      <c r="AS209" s="617"/>
    </row>
    <row r="210" spans="2:45" s="612" customFormat="1" ht="5.25" hidden="1" customHeight="1">
      <c r="B210" s="617"/>
      <c r="P210" s="617"/>
      <c r="Q210" s="617"/>
      <c r="AS210" s="617"/>
    </row>
    <row r="211" spans="2:45" s="612" customFormat="1" ht="5.25" hidden="1" customHeight="1">
      <c r="B211" s="617"/>
      <c r="P211" s="617"/>
      <c r="Q211" s="617"/>
      <c r="AS211" s="617"/>
    </row>
    <row r="212" spans="2:45" s="612" customFormat="1" ht="5.25" hidden="1" customHeight="1">
      <c r="B212" s="617"/>
      <c r="P212" s="617"/>
      <c r="Q212" s="617"/>
      <c r="AS212" s="617"/>
    </row>
    <row r="213" spans="2:45" s="612" customFormat="1" ht="5.25" hidden="1" customHeight="1">
      <c r="B213" s="617"/>
      <c r="P213" s="617"/>
      <c r="Q213" s="617"/>
      <c r="AS213" s="617"/>
    </row>
    <row r="214" spans="2:45" s="612" customFormat="1" ht="5.25" hidden="1" customHeight="1">
      <c r="B214" s="617"/>
      <c r="P214" s="617"/>
      <c r="Q214" s="617"/>
      <c r="AS214" s="617"/>
    </row>
    <row r="215" spans="2:45" s="612" customFormat="1" ht="5.25" hidden="1" customHeight="1">
      <c r="B215" s="617"/>
      <c r="P215" s="617"/>
      <c r="Q215" s="617"/>
      <c r="AS215" s="617"/>
    </row>
    <row r="216" spans="2:45" s="612" customFormat="1" ht="5.25" hidden="1" customHeight="1">
      <c r="B216" s="617"/>
      <c r="P216" s="617"/>
      <c r="Q216" s="617"/>
      <c r="AS216" s="617"/>
    </row>
    <row r="217" spans="2:45" s="612" customFormat="1" ht="5.25" hidden="1" customHeight="1">
      <c r="B217" s="617"/>
      <c r="P217" s="617"/>
      <c r="Q217" s="617"/>
      <c r="AS217" s="617"/>
    </row>
    <row r="218" spans="2:45" s="612" customFormat="1" ht="5.25" hidden="1" customHeight="1">
      <c r="B218" s="617"/>
      <c r="P218" s="617"/>
      <c r="Q218" s="617"/>
      <c r="AS218" s="617"/>
    </row>
    <row r="219" spans="2:45" s="612" customFormat="1" ht="5.25" hidden="1" customHeight="1">
      <c r="B219" s="617"/>
      <c r="P219" s="617"/>
      <c r="Q219" s="617"/>
      <c r="AS219" s="617"/>
    </row>
    <row r="220" spans="2:45" s="612" customFormat="1" ht="5.25" hidden="1" customHeight="1">
      <c r="B220" s="617"/>
      <c r="P220" s="617"/>
      <c r="Q220" s="617"/>
      <c r="AS220" s="617"/>
    </row>
    <row r="221" spans="2:45" s="612" customFormat="1" ht="5.25" hidden="1" customHeight="1">
      <c r="B221" s="617"/>
      <c r="P221" s="617"/>
      <c r="Q221" s="617"/>
      <c r="AS221" s="617"/>
    </row>
    <row r="222" spans="2:45" s="612" customFormat="1" ht="5.25" hidden="1" customHeight="1">
      <c r="B222" s="617"/>
      <c r="P222" s="617"/>
      <c r="Q222" s="617"/>
      <c r="AS222" s="617"/>
    </row>
    <row r="223" spans="2:45" s="612" customFormat="1" ht="5.25" hidden="1" customHeight="1">
      <c r="B223" s="617"/>
      <c r="P223" s="617"/>
      <c r="Q223" s="617"/>
      <c r="AS223" s="617"/>
    </row>
    <row r="224" spans="2:45" s="612" customFormat="1" ht="5.25" hidden="1" customHeight="1">
      <c r="B224" s="617"/>
      <c r="P224" s="617"/>
      <c r="Q224" s="617"/>
      <c r="AS224" s="617"/>
    </row>
    <row r="225" spans="2:45" s="612" customFormat="1" ht="5.25" hidden="1" customHeight="1">
      <c r="B225" s="617"/>
      <c r="P225" s="617"/>
      <c r="Q225" s="617"/>
      <c r="AS225" s="617"/>
    </row>
    <row r="226" spans="2:45" s="612" customFormat="1" ht="5.25" hidden="1" customHeight="1">
      <c r="B226" s="617"/>
      <c r="P226" s="617"/>
      <c r="Q226" s="617"/>
      <c r="AS226" s="617"/>
    </row>
    <row r="227" spans="2:45" s="612" customFormat="1" ht="5.25" hidden="1" customHeight="1">
      <c r="B227" s="617"/>
      <c r="P227" s="617"/>
      <c r="Q227" s="617"/>
      <c r="AS227" s="617"/>
    </row>
    <row r="228" spans="2:45" s="612" customFormat="1" ht="5.25" hidden="1" customHeight="1">
      <c r="B228" s="617"/>
      <c r="P228" s="617"/>
      <c r="Q228" s="617"/>
      <c r="AS228" s="617"/>
    </row>
    <row r="229" spans="2:45" s="612" customFormat="1" ht="5.25" hidden="1" customHeight="1">
      <c r="B229" s="617"/>
      <c r="P229" s="617"/>
      <c r="Q229" s="617"/>
      <c r="AS229" s="617"/>
    </row>
    <row r="230" spans="2:45" s="612" customFormat="1" ht="5.25" hidden="1" customHeight="1">
      <c r="B230" s="617"/>
      <c r="P230" s="617"/>
      <c r="Q230" s="617"/>
      <c r="AS230" s="617"/>
    </row>
    <row r="231" spans="2:45" s="612" customFormat="1" ht="5.25" hidden="1" customHeight="1">
      <c r="B231" s="617"/>
      <c r="P231" s="617"/>
      <c r="Q231" s="617"/>
      <c r="AS231" s="617"/>
    </row>
    <row r="232" spans="2:45" s="612" customFormat="1" ht="5.25" hidden="1" customHeight="1">
      <c r="B232" s="617"/>
      <c r="P232" s="617"/>
      <c r="Q232" s="617"/>
      <c r="AS232" s="617"/>
    </row>
    <row r="233" spans="2:45" s="612" customFormat="1" ht="5.25" hidden="1" customHeight="1">
      <c r="B233" s="617"/>
      <c r="P233" s="617"/>
      <c r="Q233" s="617"/>
      <c r="AS233" s="617"/>
    </row>
    <row r="234" spans="2:45" s="612" customFormat="1" ht="5.25" hidden="1" customHeight="1">
      <c r="B234" s="617"/>
      <c r="P234" s="617"/>
      <c r="Q234" s="617"/>
      <c r="AS234" s="617"/>
    </row>
    <row r="235" spans="2:45" s="612" customFormat="1" ht="5.25" hidden="1" customHeight="1">
      <c r="B235" s="617"/>
      <c r="P235" s="617"/>
      <c r="Q235" s="617"/>
      <c r="AS235" s="617"/>
    </row>
    <row r="236" spans="2:45" s="612" customFormat="1" ht="5.25" hidden="1" customHeight="1">
      <c r="B236" s="617"/>
      <c r="P236" s="617"/>
      <c r="Q236" s="617"/>
      <c r="AS236" s="617"/>
    </row>
    <row r="237" spans="2:45" s="612" customFormat="1" ht="5.25" hidden="1" customHeight="1">
      <c r="B237" s="617"/>
      <c r="P237" s="617"/>
      <c r="Q237" s="617"/>
      <c r="AS237" s="617"/>
    </row>
    <row r="238" spans="2:45" s="612" customFormat="1" ht="5.25" hidden="1" customHeight="1">
      <c r="B238" s="617"/>
      <c r="P238" s="617"/>
      <c r="Q238" s="617"/>
      <c r="AS238" s="617"/>
    </row>
    <row r="239" spans="2:45" s="612" customFormat="1" ht="5.25" hidden="1" customHeight="1">
      <c r="B239" s="617"/>
      <c r="P239" s="617"/>
      <c r="Q239" s="617"/>
      <c r="AS239" s="617"/>
    </row>
    <row r="240" spans="2:45" s="612" customFormat="1" ht="5.25" hidden="1" customHeight="1">
      <c r="B240" s="617"/>
      <c r="P240" s="617"/>
      <c r="Q240" s="617"/>
      <c r="AS240" s="617"/>
    </row>
    <row r="241" spans="2:45" s="612" customFormat="1" ht="5.25" hidden="1" customHeight="1">
      <c r="B241" s="617"/>
      <c r="P241" s="617"/>
      <c r="Q241" s="617"/>
      <c r="AS241" s="617"/>
    </row>
    <row r="242" spans="2:45" s="612" customFormat="1" ht="5.25" hidden="1" customHeight="1">
      <c r="B242" s="617"/>
      <c r="P242" s="617"/>
      <c r="Q242" s="617"/>
      <c r="AS242" s="617"/>
    </row>
    <row r="243" spans="2:45" s="612" customFormat="1" ht="5.25" hidden="1" customHeight="1">
      <c r="B243" s="617"/>
      <c r="P243" s="617"/>
      <c r="Q243" s="617"/>
      <c r="AS243" s="617"/>
    </row>
    <row r="244" spans="2:45" s="612" customFormat="1" ht="5.25" hidden="1" customHeight="1">
      <c r="B244" s="617"/>
      <c r="P244" s="617"/>
      <c r="Q244" s="617"/>
      <c r="AS244" s="617"/>
    </row>
    <row r="245" spans="2:45" s="612" customFormat="1" ht="5.25" hidden="1" customHeight="1">
      <c r="B245" s="617"/>
      <c r="P245" s="617"/>
      <c r="Q245" s="617"/>
      <c r="AS245" s="617"/>
    </row>
    <row r="246" spans="2:45" s="612" customFormat="1" ht="5.25" hidden="1" customHeight="1">
      <c r="B246" s="617"/>
      <c r="P246" s="617"/>
      <c r="Q246" s="617"/>
      <c r="AS246" s="617"/>
    </row>
    <row r="247" spans="2:45" s="612" customFormat="1" ht="5.25" hidden="1" customHeight="1">
      <c r="B247" s="617"/>
      <c r="P247" s="617"/>
      <c r="Q247" s="617"/>
      <c r="AS247" s="617"/>
    </row>
    <row r="248" spans="2:45" s="612" customFormat="1" ht="5.25" hidden="1" customHeight="1">
      <c r="B248" s="617"/>
      <c r="P248" s="617"/>
      <c r="Q248" s="617"/>
      <c r="AS248" s="617"/>
    </row>
    <row r="249" spans="2:45" s="612" customFormat="1" ht="5.25" hidden="1" customHeight="1">
      <c r="B249" s="617"/>
      <c r="P249" s="617"/>
      <c r="Q249" s="617"/>
      <c r="AS249" s="617"/>
    </row>
    <row r="250" spans="2:45" s="612" customFormat="1" ht="5.25" hidden="1" customHeight="1">
      <c r="B250" s="617"/>
      <c r="P250" s="617"/>
      <c r="Q250" s="617"/>
      <c r="AS250" s="617"/>
    </row>
    <row r="251" spans="2:45" s="612" customFormat="1" ht="5.25" hidden="1" customHeight="1">
      <c r="B251" s="617"/>
      <c r="P251" s="617"/>
      <c r="Q251" s="617"/>
      <c r="AS251" s="617"/>
    </row>
    <row r="252" spans="2:45" s="612" customFormat="1" ht="5.25" hidden="1" customHeight="1">
      <c r="B252" s="617"/>
      <c r="P252" s="617"/>
      <c r="Q252" s="617"/>
      <c r="AS252" s="617"/>
    </row>
    <row r="253" spans="2:45" s="612" customFormat="1" ht="5.25" hidden="1" customHeight="1">
      <c r="B253" s="617"/>
      <c r="P253" s="617"/>
      <c r="Q253" s="617"/>
      <c r="AS253" s="617"/>
    </row>
    <row r="254" spans="2:45" s="612" customFormat="1" ht="5.25" hidden="1" customHeight="1">
      <c r="B254" s="617"/>
      <c r="P254" s="617"/>
      <c r="Q254" s="617"/>
      <c r="AS254" s="617"/>
    </row>
    <row r="255" spans="2:45" s="612" customFormat="1" ht="5.25" hidden="1" customHeight="1">
      <c r="B255" s="617"/>
      <c r="P255" s="617"/>
      <c r="Q255" s="617"/>
      <c r="AS255" s="617"/>
    </row>
    <row r="256" spans="2:45" s="612" customFormat="1" ht="5.25" hidden="1" customHeight="1">
      <c r="B256" s="617"/>
      <c r="P256" s="617"/>
      <c r="Q256" s="617"/>
      <c r="AS256" s="617"/>
    </row>
    <row r="257" spans="2:45" s="612" customFormat="1" ht="5.25" hidden="1" customHeight="1">
      <c r="B257" s="617"/>
      <c r="P257" s="617"/>
      <c r="Q257" s="617"/>
      <c r="AS257" s="617"/>
    </row>
    <row r="258" spans="2:45" s="612" customFormat="1" ht="5.25" hidden="1" customHeight="1">
      <c r="B258" s="617"/>
      <c r="P258" s="617"/>
      <c r="Q258" s="617"/>
      <c r="AS258" s="617"/>
    </row>
    <row r="259" spans="2:45" s="612" customFormat="1" ht="5.25" hidden="1" customHeight="1">
      <c r="B259" s="617"/>
      <c r="P259" s="617"/>
      <c r="Q259" s="617"/>
      <c r="AS259" s="617"/>
    </row>
    <row r="260" spans="2:45" s="612" customFormat="1" ht="5.25" hidden="1" customHeight="1">
      <c r="B260" s="617"/>
      <c r="P260" s="617"/>
      <c r="Q260" s="617"/>
      <c r="AS260" s="617"/>
    </row>
    <row r="261" spans="2:45" s="612" customFormat="1" ht="5.25" hidden="1" customHeight="1">
      <c r="B261" s="617"/>
      <c r="P261" s="617"/>
      <c r="Q261" s="617"/>
      <c r="AS261" s="617"/>
    </row>
    <row r="262" spans="2:45" s="612" customFormat="1" ht="5.25" hidden="1" customHeight="1">
      <c r="B262" s="617"/>
      <c r="P262" s="617"/>
      <c r="Q262" s="617"/>
      <c r="AS262" s="617"/>
    </row>
    <row r="263" spans="2:45" s="612" customFormat="1" ht="5.25" hidden="1" customHeight="1">
      <c r="B263" s="617"/>
      <c r="P263" s="617"/>
      <c r="Q263" s="617"/>
      <c r="AS263" s="617"/>
    </row>
    <row r="264" spans="2:45" s="612" customFormat="1" ht="5.25" hidden="1" customHeight="1">
      <c r="B264" s="617"/>
      <c r="P264" s="617"/>
      <c r="Q264" s="617"/>
      <c r="AS264" s="617"/>
    </row>
    <row r="265" spans="2:45" s="612" customFormat="1" ht="5.25" hidden="1" customHeight="1">
      <c r="B265" s="617"/>
      <c r="P265" s="617"/>
      <c r="Q265" s="617"/>
      <c r="AS265" s="617"/>
    </row>
    <row r="266" spans="2:45" s="612" customFormat="1" ht="5.25" hidden="1" customHeight="1">
      <c r="B266" s="617"/>
      <c r="P266" s="617"/>
      <c r="Q266" s="617"/>
      <c r="AS266" s="617"/>
    </row>
    <row r="267" spans="2:45" s="612" customFormat="1" ht="5.25" hidden="1" customHeight="1">
      <c r="B267" s="617"/>
      <c r="P267" s="617"/>
      <c r="Q267" s="617"/>
      <c r="AS267" s="617"/>
    </row>
    <row r="268" spans="2:45" s="612" customFormat="1" ht="5.25" hidden="1" customHeight="1">
      <c r="B268" s="617"/>
      <c r="P268" s="617"/>
      <c r="Q268" s="617"/>
      <c r="AS268" s="617"/>
    </row>
    <row r="269" spans="2:45" s="612" customFormat="1" ht="5.25" hidden="1" customHeight="1">
      <c r="B269" s="617"/>
      <c r="P269" s="617"/>
      <c r="Q269" s="617"/>
      <c r="AS269" s="617"/>
    </row>
    <row r="270" spans="2:45" s="612" customFormat="1" ht="5.25" hidden="1" customHeight="1">
      <c r="B270" s="617"/>
      <c r="P270" s="617"/>
      <c r="Q270" s="617"/>
      <c r="AS270" s="617"/>
    </row>
    <row r="271" spans="2:45" s="612" customFormat="1" ht="5.25" hidden="1" customHeight="1">
      <c r="B271" s="617"/>
      <c r="P271" s="617"/>
      <c r="Q271" s="617"/>
      <c r="AS271" s="617"/>
    </row>
    <row r="272" spans="2:45" s="612" customFormat="1" ht="5.25" hidden="1" customHeight="1">
      <c r="B272" s="617"/>
      <c r="P272" s="617"/>
      <c r="Q272" s="617"/>
      <c r="AS272" s="617"/>
    </row>
    <row r="273" spans="2:45" s="612" customFormat="1" ht="5.25" hidden="1" customHeight="1">
      <c r="B273" s="617"/>
      <c r="P273" s="617"/>
      <c r="Q273" s="617"/>
      <c r="AS273" s="617"/>
    </row>
    <row r="274" spans="2:45" s="612" customFormat="1" ht="5.25" hidden="1" customHeight="1">
      <c r="B274" s="617"/>
      <c r="P274" s="617"/>
      <c r="Q274" s="617"/>
      <c r="AS274" s="617"/>
    </row>
    <row r="275" spans="2:45" s="612" customFormat="1" ht="5.25" hidden="1" customHeight="1">
      <c r="B275" s="617"/>
      <c r="P275" s="617"/>
      <c r="Q275" s="617"/>
      <c r="AS275" s="617"/>
    </row>
    <row r="276" spans="2:45" s="612" customFormat="1" ht="5.25" hidden="1" customHeight="1">
      <c r="B276" s="617"/>
      <c r="P276" s="617"/>
      <c r="Q276" s="617"/>
      <c r="AS276" s="617"/>
    </row>
    <row r="277" spans="2:45" s="612" customFormat="1" ht="5.25" hidden="1" customHeight="1">
      <c r="B277" s="617"/>
      <c r="P277" s="617"/>
      <c r="Q277" s="617"/>
      <c r="AS277" s="617"/>
    </row>
    <row r="278" spans="2:45" s="612" customFormat="1" ht="5.25" hidden="1" customHeight="1">
      <c r="B278" s="617"/>
      <c r="P278" s="617"/>
      <c r="Q278" s="617"/>
      <c r="AS278" s="617"/>
    </row>
    <row r="279" spans="2:45" s="612" customFormat="1" ht="5.25" hidden="1" customHeight="1">
      <c r="B279" s="617"/>
      <c r="P279" s="617"/>
      <c r="Q279" s="617"/>
      <c r="AS279" s="617"/>
    </row>
    <row r="280" spans="2:45" s="612" customFormat="1" ht="5.25" hidden="1" customHeight="1">
      <c r="B280" s="617"/>
      <c r="P280" s="617"/>
      <c r="Q280" s="617"/>
      <c r="AS280" s="617"/>
    </row>
    <row r="281" spans="2:45" s="612" customFormat="1" ht="5.25" hidden="1" customHeight="1">
      <c r="B281" s="617"/>
      <c r="P281" s="617"/>
      <c r="Q281" s="617"/>
      <c r="AS281" s="617"/>
    </row>
    <row r="282" spans="2:45" s="612" customFormat="1" ht="5.25" hidden="1" customHeight="1">
      <c r="B282" s="617"/>
      <c r="P282" s="617"/>
      <c r="Q282" s="617"/>
      <c r="AS282" s="617"/>
    </row>
    <row r="283" spans="2:45" s="612" customFormat="1" ht="5.25" hidden="1" customHeight="1">
      <c r="B283" s="617"/>
      <c r="P283" s="617"/>
      <c r="Q283" s="617"/>
      <c r="AS283" s="617"/>
    </row>
    <row r="284" spans="2:45" s="612" customFormat="1" ht="5.25" hidden="1" customHeight="1">
      <c r="B284" s="617"/>
      <c r="P284" s="617"/>
      <c r="Q284" s="617"/>
      <c r="AS284" s="617"/>
    </row>
    <row r="285" spans="2:45" s="612" customFormat="1" ht="5.25" hidden="1" customHeight="1">
      <c r="B285" s="617"/>
      <c r="P285" s="617"/>
      <c r="Q285" s="617"/>
      <c r="AS285" s="617"/>
    </row>
    <row r="286" spans="2:45" s="612" customFormat="1" ht="5.25" hidden="1" customHeight="1">
      <c r="B286" s="617"/>
      <c r="P286" s="617"/>
      <c r="Q286" s="617"/>
      <c r="AS286" s="617"/>
    </row>
    <row r="287" spans="2:45" s="612" customFormat="1" ht="5.25" hidden="1" customHeight="1">
      <c r="B287" s="617"/>
      <c r="P287" s="617"/>
      <c r="Q287" s="617"/>
      <c r="AS287" s="617"/>
    </row>
    <row r="288" spans="2:45" s="612" customFormat="1" ht="5.25" hidden="1" customHeight="1">
      <c r="B288" s="617"/>
      <c r="P288" s="617"/>
      <c r="Q288" s="617"/>
      <c r="AS288" s="617"/>
    </row>
    <row r="289" spans="2:45" s="612" customFormat="1" ht="5.25" hidden="1" customHeight="1">
      <c r="B289" s="617"/>
      <c r="P289" s="617"/>
      <c r="Q289" s="617"/>
      <c r="AS289" s="617"/>
    </row>
    <row r="290" spans="2:45" s="612" customFormat="1" ht="5.25" hidden="1" customHeight="1">
      <c r="B290" s="617"/>
      <c r="P290" s="617"/>
      <c r="Q290" s="617"/>
      <c r="AS290" s="617"/>
    </row>
    <row r="291" spans="2:45" s="612" customFormat="1" ht="5.25" hidden="1" customHeight="1">
      <c r="B291" s="617"/>
      <c r="P291" s="617"/>
      <c r="Q291" s="617"/>
      <c r="AS291" s="617"/>
    </row>
    <row r="292" spans="2:45" s="612" customFormat="1" ht="5.25" hidden="1" customHeight="1">
      <c r="B292" s="617"/>
      <c r="P292" s="617"/>
      <c r="Q292" s="617"/>
      <c r="AS292" s="617"/>
    </row>
    <row r="293" spans="2:45" s="612" customFormat="1" ht="5.25" hidden="1" customHeight="1">
      <c r="B293" s="617"/>
      <c r="P293" s="617"/>
      <c r="Q293" s="617"/>
      <c r="AS293" s="617"/>
    </row>
    <row r="294" spans="2:45" s="612" customFormat="1" ht="5.25" hidden="1" customHeight="1">
      <c r="B294" s="617"/>
      <c r="P294" s="617"/>
      <c r="Q294" s="617"/>
      <c r="AS294" s="617"/>
    </row>
    <row r="295" spans="2:45" s="612" customFormat="1" ht="5.25" hidden="1" customHeight="1">
      <c r="B295" s="617"/>
      <c r="P295" s="617"/>
      <c r="Q295" s="617"/>
      <c r="AS295" s="617"/>
    </row>
    <row r="296" spans="2:45" s="612" customFormat="1" ht="5.25" hidden="1" customHeight="1">
      <c r="B296" s="617"/>
      <c r="P296" s="617"/>
      <c r="Q296" s="617"/>
      <c r="AS296" s="617"/>
    </row>
    <row r="297" spans="2:45" s="612" customFormat="1" ht="5.25" hidden="1" customHeight="1">
      <c r="B297" s="617"/>
      <c r="P297" s="617"/>
      <c r="Q297" s="617"/>
      <c r="AS297" s="617"/>
    </row>
    <row r="298" spans="2:45" s="612" customFormat="1" ht="5.25" hidden="1" customHeight="1">
      <c r="B298" s="617"/>
      <c r="P298" s="617"/>
      <c r="Q298" s="617"/>
      <c r="AS298" s="617"/>
    </row>
    <row r="299" spans="2:45" s="612" customFormat="1" ht="5.25" hidden="1" customHeight="1">
      <c r="B299" s="617"/>
      <c r="P299" s="617"/>
      <c r="Q299" s="617"/>
      <c r="AS299" s="617"/>
    </row>
    <row r="300" spans="2:45" s="612" customFormat="1" ht="5.25" hidden="1" customHeight="1">
      <c r="B300" s="617"/>
      <c r="P300" s="617"/>
      <c r="Q300" s="617"/>
      <c r="AS300" s="617"/>
    </row>
    <row r="301" spans="2:45" s="612" customFormat="1" ht="5.25" hidden="1" customHeight="1">
      <c r="B301" s="617"/>
      <c r="P301" s="617"/>
      <c r="Q301" s="617"/>
      <c r="AS301" s="617"/>
    </row>
    <row r="302" spans="2:45" s="612" customFormat="1" ht="5.25" hidden="1" customHeight="1">
      <c r="B302" s="617"/>
      <c r="P302" s="617"/>
      <c r="Q302" s="617"/>
      <c r="AS302" s="617"/>
    </row>
    <row r="303" spans="2:45" s="612" customFormat="1" ht="5.25" hidden="1" customHeight="1">
      <c r="B303" s="617"/>
      <c r="P303" s="617"/>
      <c r="Q303" s="617"/>
      <c r="AS303" s="617"/>
    </row>
    <row r="304" spans="2:45" s="612" customFormat="1" ht="5.25" hidden="1" customHeight="1">
      <c r="B304" s="617"/>
      <c r="P304" s="617"/>
      <c r="Q304" s="617"/>
      <c r="AS304" s="617"/>
    </row>
    <row r="305" spans="2:45" s="612" customFormat="1" ht="5.25" hidden="1" customHeight="1">
      <c r="B305" s="617"/>
      <c r="P305" s="617"/>
      <c r="Q305" s="617"/>
      <c r="AS305" s="617"/>
    </row>
    <row r="306" spans="2:45" s="612" customFormat="1" ht="5.25" hidden="1" customHeight="1">
      <c r="B306" s="617"/>
      <c r="P306" s="617"/>
      <c r="Q306" s="617"/>
      <c r="AS306" s="617"/>
    </row>
    <row r="307" spans="2:45" s="612" customFormat="1" ht="5.25" hidden="1" customHeight="1">
      <c r="B307" s="617"/>
      <c r="P307" s="617"/>
      <c r="Q307" s="617"/>
      <c r="AS307" s="617"/>
    </row>
    <row r="308" spans="2:45" s="612" customFormat="1" ht="5.25" hidden="1" customHeight="1">
      <c r="B308" s="617"/>
      <c r="P308" s="617"/>
      <c r="Q308" s="617"/>
      <c r="AS308" s="617"/>
    </row>
    <row r="309" spans="2:45" s="612" customFormat="1" ht="5.25" hidden="1" customHeight="1">
      <c r="B309" s="617"/>
      <c r="P309" s="617"/>
      <c r="Q309" s="617"/>
      <c r="AS309" s="617"/>
    </row>
    <row r="310" spans="2:45" s="612" customFormat="1" ht="5.25" hidden="1" customHeight="1">
      <c r="B310" s="617"/>
      <c r="P310" s="617"/>
      <c r="Q310" s="617"/>
      <c r="AS310" s="617"/>
    </row>
    <row r="311" spans="2:45" s="612" customFormat="1" ht="5.25" hidden="1" customHeight="1">
      <c r="B311" s="617"/>
      <c r="P311" s="617"/>
      <c r="Q311" s="617"/>
      <c r="AS311" s="617"/>
    </row>
    <row r="312" spans="2:45" s="612" customFormat="1" ht="5.25" hidden="1" customHeight="1">
      <c r="B312" s="617"/>
      <c r="P312" s="617"/>
      <c r="Q312" s="617"/>
      <c r="AS312" s="617"/>
    </row>
    <row r="313" spans="2:45" s="612" customFormat="1" ht="5.25" hidden="1" customHeight="1">
      <c r="B313" s="617"/>
      <c r="P313" s="617"/>
      <c r="Q313" s="617"/>
      <c r="AS313" s="617"/>
    </row>
    <row r="314" spans="2:45" s="612" customFormat="1" ht="5.25" hidden="1" customHeight="1">
      <c r="B314" s="617"/>
      <c r="P314" s="617"/>
      <c r="Q314" s="617"/>
      <c r="AS314" s="617"/>
    </row>
    <row r="315" spans="2:45" s="612" customFormat="1" ht="5.25" hidden="1" customHeight="1">
      <c r="B315" s="617"/>
      <c r="P315" s="617"/>
      <c r="Q315" s="617"/>
      <c r="AS315" s="617"/>
    </row>
    <row r="316" spans="2:45" s="612" customFormat="1" ht="5.25" hidden="1" customHeight="1">
      <c r="B316" s="617"/>
      <c r="P316" s="617"/>
      <c r="Q316" s="617"/>
      <c r="AS316" s="617"/>
    </row>
    <row r="317" spans="2:45" s="612" customFormat="1" ht="5.25" hidden="1" customHeight="1">
      <c r="B317" s="617"/>
      <c r="P317" s="617"/>
      <c r="Q317" s="617"/>
      <c r="AS317" s="617"/>
    </row>
    <row r="318" spans="2:45" s="612" customFormat="1" ht="5.25" hidden="1" customHeight="1">
      <c r="B318" s="617"/>
      <c r="P318" s="617"/>
      <c r="Q318" s="617"/>
      <c r="AS318" s="617"/>
    </row>
    <row r="319" spans="2:45" s="612" customFormat="1" ht="5.25" hidden="1" customHeight="1">
      <c r="B319" s="617"/>
      <c r="P319" s="617"/>
      <c r="Q319" s="617"/>
      <c r="AS319" s="617"/>
    </row>
    <row r="320" spans="2:45" s="612" customFormat="1" ht="5.25" hidden="1" customHeight="1">
      <c r="B320" s="617"/>
      <c r="P320" s="617"/>
      <c r="Q320" s="617"/>
      <c r="AS320" s="617"/>
    </row>
    <row r="321" spans="2:45" s="612" customFormat="1" ht="5.25" hidden="1" customHeight="1">
      <c r="B321" s="617"/>
      <c r="P321" s="617"/>
      <c r="Q321" s="617"/>
      <c r="AS321" s="617"/>
    </row>
    <row r="322" spans="2:45" s="612" customFormat="1" ht="5.25" hidden="1" customHeight="1">
      <c r="B322" s="617"/>
      <c r="P322" s="617"/>
      <c r="Q322" s="617"/>
      <c r="AS322" s="617"/>
    </row>
    <row r="323" spans="2:45" s="612" customFormat="1" ht="5.25" hidden="1" customHeight="1">
      <c r="B323" s="617"/>
      <c r="P323" s="617"/>
      <c r="Q323" s="617"/>
      <c r="AS323" s="617"/>
    </row>
    <row r="324" spans="2:45" s="612" customFormat="1" ht="5.25" hidden="1" customHeight="1">
      <c r="B324" s="617"/>
      <c r="P324" s="617"/>
      <c r="Q324" s="617"/>
      <c r="AS324" s="617"/>
    </row>
    <row r="325" spans="2:45" s="612" customFormat="1" ht="5.25" hidden="1" customHeight="1">
      <c r="B325" s="617"/>
      <c r="P325" s="617"/>
      <c r="Q325" s="617"/>
      <c r="AS325" s="617"/>
    </row>
    <row r="326" spans="2:45" s="612" customFormat="1" ht="5.25" hidden="1" customHeight="1">
      <c r="B326" s="617"/>
      <c r="P326" s="617"/>
      <c r="Q326" s="617"/>
      <c r="AS326" s="617"/>
    </row>
    <row r="327" spans="2:45" s="612" customFormat="1" ht="5.25" hidden="1" customHeight="1">
      <c r="B327" s="617"/>
      <c r="P327" s="617"/>
      <c r="Q327" s="617"/>
      <c r="AS327" s="617"/>
    </row>
    <row r="328" spans="2:45" s="612" customFormat="1" ht="5.25" hidden="1" customHeight="1">
      <c r="B328" s="617"/>
      <c r="P328" s="617"/>
      <c r="Q328" s="617"/>
      <c r="AS328" s="617"/>
    </row>
    <row r="329" spans="2:45" s="612" customFormat="1" ht="5.25" hidden="1" customHeight="1">
      <c r="B329" s="617"/>
      <c r="P329" s="617"/>
      <c r="Q329" s="617"/>
      <c r="AS329" s="617"/>
    </row>
    <row r="330" spans="2:45" s="612" customFormat="1" ht="5.25" hidden="1" customHeight="1">
      <c r="B330" s="617"/>
      <c r="P330" s="617"/>
      <c r="Q330" s="617"/>
      <c r="AS330" s="617"/>
    </row>
    <row r="331" spans="2:45" s="612" customFormat="1" ht="5.25" hidden="1" customHeight="1">
      <c r="B331" s="617"/>
      <c r="P331" s="617"/>
      <c r="Q331" s="617"/>
      <c r="AS331" s="617"/>
    </row>
    <row r="332" spans="2:45" s="612" customFormat="1" ht="5.25" hidden="1" customHeight="1">
      <c r="B332" s="617"/>
      <c r="P332" s="617"/>
      <c r="Q332" s="617"/>
      <c r="AS332" s="617"/>
    </row>
    <row r="333" spans="2:45" s="612" customFormat="1" ht="5.25" hidden="1" customHeight="1">
      <c r="B333" s="617"/>
      <c r="P333" s="617"/>
      <c r="Q333" s="617"/>
      <c r="AS333" s="617"/>
    </row>
    <row r="334" spans="2:45" s="612" customFormat="1" ht="5.25" hidden="1" customHeight="1">
      <c r="B334" s="617"/>
      <c r="P334" s="617"/>
      <c r="Q334" s="617"/>
      <c r="AS334" s="617"/>
    </row>
    <row r="335" spans="2:45" s="612" customFormat="1" ht="5.25" hidden="1" customHeight="1">
      <c r="B335" s="617"/>
      <c r="P335" s="617"/>
      <c r="Q335" s="617"/>
      <c r="AS335" s="617"/>
    </row>
    <row r="336" spans="2:45" s="612" customFormat="1" ht="5.25" hidden="1" customHeight="1">
      <c r="B336" s="617"/>
      <c r="P336" s="617"/>
      <c r="Q336" s="617"/>
      <c r="AS336" s="617"/>
    </row>
    <row r="337" spans="2:45" s="612" customFormat="1" ht="5.25" hidden="1" customHeight="1">
      <c r="B337" s="617"/>
      <c r="P337" s="617"/>
      <c r="Q337" s="617"/>
      <c r="AS337" s="617"/>
    </row>
    <row r="338" spans="2:45" s="612" customFormat="1" ht="5.25" hidden="1" customHeight="1">
      <c r="B338" s="617"/>
      <c r="P338" s="617"/>
      <c r="Q338" s="617"/>
      <c r="AS338" s="617"/>
    </row>
    <row r="339" spans="2:45" s="612" customFormat="1" ht="5.25" hidden="1" customHeight="1">
      <c r="B339" s="617"/>
      <c r="P339" s="617"/>
      <c r="Q339" s="617"/>
      <c r="AS339" s="617"/>
    </row>
    <row r="340" spans="2:45" s="612" customFormat="1" ht="5.25" hidden="1" customHeight="1">
      <c r="B340" s="617"/>
      <c r="P340" s="617"/>
      <c r="Q340" s="617"/>
      <c r="AS340" s="617"/>
    </row>
    <row r="341" spans="2:45" s="612" customFormat="1" ht="5.25" hidden="1" customHeight="1">
      <c r="B341" s="617"/>
      <c r="P341" s="617"/>
      <c r="Q341" s="617"/>
      <c r="AS341" s="617"/>
    </row>
    <row r="342" spans="2:45" s="612" customFormat="1" ht="5.25" hidden="1" customHeight="1">
      <c r="B342" s="617"/>
      <c r="P342" s="617"/>
      <c r="Q342" s="617"/>
      <c r="AS342" s="617"/>
    </row>
    <row r="343" spans="2:45" s="612" customFormat="1" ht="5.25" hidden="1" customHeight="1">
      <c r="B343" s="617"/>
      <c r="P343" s="617"/>
      <c r="Q343" s="617"/>
      <c r="AS343" s="617"/>
    </row>
    <row r="344" spans="2:45" s="612" customFormat="1" ht="5.25" hidden="1" customHeight="1">
      <c r="B344" s="617"/>
      <c r="P344" s="617"/>
      <c r="Q344" s="617"/>
      <c r="AS344" s="617"/>
    </row>
    <row r="345" spans="2:45" s="612" customFormat="1" ht="5.25" hidden="1" customHeight="1">
      <c r="B345" s="617"/>
      <c r="P345" s="617"/>
      <c r="Q345" s="617"/>
      <c r="AS345" s="617"/>
    </row>
    <row r="346" spans="2:45" s="612" customFormat="1" ht="5.25" hidden="1" customHeight="1">
      <c r="B346" s="617"/>
      <c r="P346" s="617"/>
      <c r="Q346" s="617"/>
      <c r="AS346" s="617"/>
    </row>
    <row r="347" spans="2:45" s="612" customFormat="1" ht="5.25" hidden="1" customHeight="1">
      <c r="B347" s="617"/>
      <c r="P347" s="617"/>
      <c r="Q347" s="617"/>
      <c r="AS347" s="617"/>
    </row>
    <row r="348" spans="2:45" s="612" customFormat="1" ht="5.25" hidden="1" customHeight="1">
      <c r="B348" s="617"/>
      <c r="P348" s="617"/>
      <c r="Q348" s="617"/>
      <c r="AS348" s="617"/>
    </row>
    <row r="349" spans="2:45" s="612" customFormat="1" ht="5.25" hidden="1" customHeight="1">
      <c r="B349" s="617"/>
      <c r="P349" s="617"/>
      <c r="Q349" s="617"/>
      <c r="AS349" s="617"/>
    </row>
    <row r="350" spans="2:45" s="612" customFormat="1" ht="5.25" hidden="1" customHeight="1">
      <c r="B350" s="617"/>
      <c r="P350" s="617"/>
      <c r="Q350" s="617"/>
      <c r="AS350" s="617"/>
    </row>
    <row r="351" spans="2:45" s="612" customFormat="1" ht="5.25" hidden="1" customHeight="1">
      <c r="B351" s="617"/>
      <c r="P351" s="617"/>
      <c r="Q351" s="617"/>
      <c r="AS351" s="617"/>
    </row>
    <row r="352" spans="2:45" s="612" customFormat="1" ht="5.25" hidden="1" customHeight="1">
      <c r="B352" s="617"/>
      <c r="P352" s="617"/>
      <c r="Q352" s="617"/>
      <c r="AS352" s="617"/>
    </row>
    <row r="353" spans="2:45" s="612" customFormat="1" ht="5.25" hidden="1" customHeight="1">
      <c r="B353" s="617"/>
      <c r="P353" s="617"/>
      <c r="Q353" s="617"/>
      <c r="AS353" s="617"/>
    </row>
    <row r="354" spans="2:45" s="612" customFormat="1" ht="5.25" hidden="1" customHeight="1">
      <c r="B354" s="617"/>
      <c r="P354" s="617"/>
      <c r="Q354" s="617"/>
      <c r="AS354" s="617"/>
    </row>
    <row r="355" spans="2:45" s="612" customFormat="1" ht="5.25" hidden="1" customHeight="1">
      <c r="B355" s="617"/>
      <c r="P355" s="617"/>
      <c r="Q355" s="617"/>
      <c r="AS355" s="617"/>
    </row>
    <row r="356" spans="2:45" s="612" customFormat="1" ht="5.25" hidden="1" customHeight="1">
      <c r="B356" s="617"/>
      <c r="P356" s="617"/>
      <c r="Q356" s="617"/>
      <c r="AS356" s="617"/>
    </row>
    <row r="357" spans="2:45" s="612" customFormat="1" ht="5.25" hidden="1" customHeight="1">
      <c r="B357" s="617"/>
      <c r="P357" s="617"/>
      <c r="Q357" s="617"/>
      <c r="AS357" s="617"/>
    </row>
    <row r="358" spans="2:45" s="612" customFormat="1" ht="5.25" hidden="1" customHeight="1">
      <c r="B358" s="617"/>
      <c r="P358" s="617"/>
      <c r="Q358" s="617"/>
      <c r="AS358" s="617"/>
    </row>
    <row r="359" spans="2:45" s="612" customFormat="1" ht="5.25" hidden="1" customHeight="1">
      <c r="B359" s="617"/>
      <c r="P359" s="617"/>
      <c r="Q359" s="617"/>
      <c r="AS359" s="617"/>
    </row>
    <row r="360" spans="2:45" s="612" customFormat="1" ht="5.25" hidden="1" customHeight="1">
      <c r="B360" s="617"/>
      <c r="P360" s="617"/>
      <c r="Q360" s="617"/>
      <c r="AS360" s="617"/>
    </row>
    <row r="361" spans="2:45" s="612" customFormat="1" ht="5.25" hidden="1" customHeight="1">
      <c r="B361" s="617"/>
      <c r="P361" s="617"/>
      <c r="Q361" s="617"/>
      <c r="AS361" s="617"/>
    </row>
    <row r="362" spans="2:45" s="612" customFormat="1" ht="5.25" hidden="1" customHeight="1">
      <c r="B362" s="617"/>
      <c r="P362" s="617"/>
      <c r="Q362" s="617"/>
      <c r="AS362" s="617"/>
    </row>
    <row r="363" spans="2:45" s="612" customFormat="1" ht="5.25" hidden="1" customHeight="1">
      <c r="B363" s="617"/>
      <c r="P363" s="617"/>
      <c r="Q363" s="617"/>
      <c r="AS363" s="617"/>
    </row>
    <row r="364" spans="2:45" s="612" customFormat="1" ht="5.25" hidden="1" customHeight="1">
      <c r="B364" s="617"/>
      <c r="P364" s="617"/>
      <c r="Q364" s="617"/>
      <c r="AS364" s="617"/>
    </row>
    <row r="365" spans="2:45" s="612" customFormat="1" ht="5.25" hidden="1" customHeight="1">
      <c r="B365" s="617"/>
      <c r="P365" s="617"/>
      <c r="Q365" s="617"/>
      <c r="AS365" s="617"/>
    </row>
    <row r="366" spans="2:45" s="612" customFormat="1" ht="5.25" hidden="1" customHeight="1">
      <c r="B366" s="617"/>
      <c r="P366" s="617"/>
      <c r="Q366" s="617"/>
      <c r="AS366" s="617"/>
    </row>
    <row r="367" spans="2:45" s="612" customFormat="1" ht="5.25" hidden="1" customHeight="1">
      <c r="B367" s="617"/>
      <c r="P367" s="617"/>
      <c r="Q367" s="617"/>
      <c r="AS367" s="617"/>
    </row>
    <row r="368" spans="2:45" s="612" customFormat="1" ht="5.25" hidden="1" customHeight="1">
      <c r="B368" s="617"/>
      <c r="P368" s="617"/>
      <c r="Q368" s="617"/>
      <c r="AS368" s="617"/>
    </row>
    <row r="369" spans="2:45" s="612" customFormat="1" ht="5.25" hidden="1" customHeight="1">
      <c r="B369" s="617"/>
      <c r="P369" s="617"/>
      <c r="Q369" s="617"/>
      <c r="AS369" s="617"/>
    </row>
    <row r="370" spans="2:45" s="612" customFormat="1" ht="5.25" hidden="1" customHeight="1">
      <c r="B370" s="617"/>
      <c r="P370" s="617"/>
      <c r="Q370" s="617"/>
      <c r="AS370" s="617"/>
    </row>
    <row r="371" spans="2:45" s="612" customFormat="1" ht="5.25" hidden="1" customHeight="1">
      <c r="B371" s="617"/>
      <c r="P371" s="617"/>
      <c r="Q371" s="617"/>
      <c r="AS371" s="617"/>
    </row>
    <row r="372" spans="2:45" s="612" customFormat="1" ht="5.25" hidden="1" customHeight="1">
      <c r="B372" s="617"/>
      <c r="P372" s="617"/>
      <c r="Q372" s="617"/>
      <c r="AS372" s="617"/>
    </row>
    <row r="373" spans="2:45" s="612" customFormat="1" ht="5.25" hidden="1" customHeight="1">
      <c r="B373" s="617"/>
      <c r="P373" s="617"/>
      <c r="Q373" s="617"/>
      <c r="AS373" s="617"/>
    </row>
    <row r="374" spans="2:45" s="612" customFormat="1" ht="5.25" hidden="1" customHeight="1">
      <c r="B374" s="617"/>
      <c r="P374" s="617"/>
      <c r="Q374" s="617"/>
      <c r="AS374" s="617"/>
    </row>
    <row r="375" spans="2:45" s="612" customFormat="1" ht="5.25" hidden="1" customHeight="1">
      <c r="B375" s="617"/>
      <c r="P375" s="617"/>
      <c r="Q375" s="617"/>
      <c r="AS375" s="617"/>
    </row>
    <row r="376" spans="2:45" s="612" customFormat="1" ht="5.25" hidden="1" customHeight="1">
      <c r="B376" s="617"/>
      <c r="P376" s="617"/>
      <c r="Q376" s="617"/>
      <c r="AS376" s="617"/>
    </row>
    <row r="377" spans="2:45" s="612" customFormat="1" ht="5.25" hidden="1" customHeight="1">
      <c r="B377" s="617"/>
      <c r="P377" s="617"/>
      <c r="Q377" s="617"/>
      <c r="AS377" s="617"/>
    </row>
    <row r="378" spans="2:45" s="612" customFormat="1" ht="5.25" hidden="1" customHeight="1">
      <c r="B378" s="617"/>
      <c r="P378" s="617"/>
      <c r="Q378" s="617"/>
      <c r="AS378" s="617"/>
    </row>
    <row r="379" spans="2:45" s="612" customFormat="1" ht="5.25" hidden="1" customHeight="1">
      <c r="B379" s="617"/>
      <c r="P379" s="617"/>
      <c r="Q379" s="617"/>
      <c r="AS379" s="617"/>
    </row>
    <row r="380" spans="2:45" s="612" customFormat="1" ht="5.25" hidden="1" customHeight="1">
      <c r="B380" s="617"/>
      <c r="P380" s="617"/>
      <c r="Q380" s="617"/>
      <c r="AS380" s="617"/>
    </row>
    <row r="381" spans="2:45" s="612" customFormat="1" ht="5.25" hidden="1" customHeight="1">
      <c r="B381" s="617"/>
      <c r="P381" s="617"/>
      <c r="Q381" s="617"/>
      <c r="AS381" s="617"/>
    </row>
    <row r="382" spans="2:45" s="612" customFormat="1" ht="5.25" hidden="1" customHeight="1">
      <c r="B382" s="617"/>
      <c r="P382" s="617"/>
      <c r="Q382" s="617"/>
      <c r="AS382" s="617"/>
    </row>
    <row r="383" spans="2:45" s="612" customFormat="1" ht="5.25" hidden="1" customHeight="1">
      <c r="B383" s="617"/>
      <c r="P383" s="617"/>
      <c r="Q383" s="617"/>
      <c r="AS383" s="617"/>
    </row>
    <row r="384" spans="2:45" s="612" customFormat="1" ht="5.25" hidden="1" customHeight="1">
      <c r="B384" s="617"/>
      <c r="P384" s="617"/>
      <c r="Q384" s="617"/>
      <c r="AS384" s="617"/>
    </row>
    <row r="385" spans="1:45" s="612" customFormat="1" ht="5.25" hidden="1" customHeight="1">
      <c r="B385" s="617"/>
      <c r="P385" s="617"/>
      <c r="Q385" s="617"/>
      <c r="AS385" s="617"/>
    </row>
    <row r="386" spans="1:45" s="612" customFormat="1" ht="5.25" hidden="1" customHeight="1">
      <c r="B386" s="617"/>
      <c r="P386" s="617"/>
      <c r="Q386" s="617"/>
      <c r="AS386" s="617"/>
    </row>
    <row r="387" spans="1:45" s="612" customFormat="1" ht="5.25" hidden="1" customHeight="1">
      <c r="B387" s="617"/>
      <c r="P387" s="617"/>
      <c r="Q387" s="617"/>
      <c r="AS387" s="617"/>
    </row>
    <row r="388" spans="1:45" s="612" customFormat="1" ht="5.25" hidden="1" customHeight="1">
      <c r="B388" s="617"/>
      <c r="P388" s="617"/>
      <c r="Q388" s="617"/>
      <c r="AS388" s="617"/>
    </row>
    <row r="389" spans="1:45" s="612" customFormat="1" ht="5.25" hidden="1" customHeight="1">
      <c r="B389" s="617"/>
      <c r="P389" s="617"/>
      <c r="Q389" s="617"/>
      <c r="AS389" s="617"/>
    </row>
    <row r="390" spans="1:45" s="612" customFormat="1" ht="5.25" hidden="1" customHeight="1">
      <c r="B390" s="617"/>
      <c r="P390" s="617"/>
      <c r="Q390" s="617"/>
      <c r="AS390" s="617"/>
    </row>
    <row r="391" spans="1:45" s="612" customFormat="1" ht="5.25" hidden="1" customHeight="1">
      <c r="B391" s="617"/>
      <c r="P391" s="617"/>
      <c r="Q391" s="617"/>
      <c r="AS391" s="617"/>
    </row>
    <row r="392" spans="1:45" s="612" customFormat="1" ht="5.25" hidden="1" customHeight="1">
      <c r="B392" s="617"/>
      <c r="P392" s="617"/>
      <c r="Q392" s="617"/>
      <c r="AS392" s="617"/>
    </row>
    <row r="393" spans="1:45" s="612" customFormat="1" ht="5.25" hidden="1" customHeight="1">
      <c r="B393" s="617"/>
      <c r="P393" s="617"/>
      <c r="Q393" s="617"/>
      <c r="AS393" s="617"/>
    </row>
    <row r="394" spans="1:45" s="612" customFormat="1" ht="5.25" hidden="1" customHeight="1">
      <c r="B394" s="617"/>
      <c r="P394" s="617"/>
      <c r="Q394" s="617"/>
      <c r="AS394" s="617"/>
    </row>
    <row r="395" spans="1:45" s="612" customFormat="1" ht="5.25" hidden="1" customHeight="1">
      <c r="B395" s="617"/>
      <c r="P395" s="617"/>
      <c r="Q395" s="617"/>
      <c r="AS395" s="617"/>
    </row>
    <row r="396" spans="1:45" s="612" customFormat="1" ht="5.25" hidden="1" customHeight="1">
      <c r="B396" s="629"/>
      <c r="C396" s="621"/>
      <c r="D396" s="621"/>
      <c r="E396" s="621"/>
      <c r="F396" s="621"/>
      <c r="G396" s="621"/>
      <c r="H396" s="621"/>
      <c r="P396" s="617"/>
      <c r="Q396" s="617"/>
      <c r="AS396" s="617"/>
    </row>
    <row r="397" spans="1:45" s="612" customFormat="1" ht="5.25" hidden="1" customHeight="1">
      <c r="B397" s="629"/>
      <c r="C397" s="621"/>
      <c r="D397" s="621"/>
      <c r="E397" s="621"/>
      <c r="F397" s="621"/>
      <c r="G397" s="621"/>
      <c r="H397" s="621"/>
      <c r="P397" s="617"/>
      <c r="Q397" s="617"/>
      <c r="AS397" s="617"/>
    </row>
    <row r="398" spans="1:45" s="612" customFormat="1" ht="5.25" hidden="1" customHeight="1">
      <c r="B398" s="629"/>
      <c r="C398" s="621"/>
      <c r="D398" s="621"/>
      <c r="E398" s="621"/>
      <c r="F398" s="621"/>
      <c r="G398" s="621"/>
      <c r="H398" s="621"/>
      <c r="P398" s="617"/>
      <c r="Q398" s="617"/>
      <c r="AS398" s="617"/>
    </row>
    <row r="399" spans="1:45" s="612" customFormat="1" ht="5.25" hidden="1" customHeight="1">
      <c r="B399" s="629"/>
      <c r="C399" s="621"/>
      <c r="D399" s="621"/>
      <c r="E399" s="621"/>
      <c r="F399" s="621"/>
      <c r="G399" s="621"/>
      <c r="H399" s="621"/>
      <c r="P399" s="617"/>
      <c r="Q399" s="617"/>
      <c r="AS399" s="617"/>
    </row>
    <row r="400" spans="1:45" s="612" customFormat="1" ht="5.25" hidden="1" customHeight="1">
      <c r="A400" s="621"/>
      <c r="B400" s="629"/>
      <c r="C400" s="621"/>
      <c r="D400" s="621"/>
      <c r="E400" s="621"/>
      <c r="F400" s="621"/>
      <c r="G400" s="621"/>
      <c r="H400" s="621"/>
      <c r="P400" s="617"/>
      <c r="Q400" s="617"/>
      <c r="AS400" s="617"/>
    </row>
    <row r="401" spans="1:45" s="612" customFormat="1" ht="5.25" hidden="1" customHeight="1">
      <c r="A401" s="621"/>
      <c r="B401" s="629"/>
      <c r="C401" s="621"/>
      <c r="D401" s="621"/>
      <c r="E401" s="621"/>
      <c r="F401" s="621"/>
      <c r="G401" s="621"/>
      <c r="H401" s="621"/>
      <c r="P401" s="617"/>
      <c r="Q401" s="617"/>
      <c r="AS401" s="617"/>
    </row>
    <row r="402" spans="1:45" s="612" customFormat="1" ht="5.25" hidden="1" customHeight="1">
      <c r="A402" s="621"/>
      <c r="B402" s="629"/>
      <c r="C402" s="621"/>
      <c r="D402" s="621"/>
      <c r="E402" s="621"/>
      <c r="F402" s="621"/>
      <c r="G402" s="621"/>
      <c r="H402" s="621"/>
      <c r="P402" s="617"/>
      <c r="Q402" s="617"/>
      <c r="AS402" s="617"/>
    </row>
    <row r="403" spans="1:45" s="612" customFormat="1" ht="5.25" hidden="1" customHeight="1">
      <c r="A403" s="621"/>
      <c r="B403" s="629">
        <v>2</v>
      </c>
      <c r="C403" s="621"/>
      <c r="D403" s="621"/>
      <c r="E403" s="621"/>
      <c r="F403" s="621"/>
      <c r="G403" s="621"/>
      <c r="H403" s="621"/>
      <c r="P403" s="617"/>
      <c r="Q403" s="617"/>
      <c r="AS403" s="617"/>
    </row>
    <row r="404" spans="1:45" s="612" customFormat="1" ht="5.25" hidden="1" customHeight="1">
      <c r="A404" s="621">
        <v>4</v>
      </c>
      <c r="B404" s="629">
        <v>3</v>
      </c>
      <c r="C404" s="621"/>
      <c r="D404" s="621"/>
      <c r="E404" s="621"/>
      <c r="F404" s="621"/>
      <c r="G404" s="621"/>
      <c r="H404" s="621"/>
      <c r="P404" s="617"/>
      <c r="Q404" s="617"/>
      <c r="AS404" s="617"/>
    </row>
    <row r="405" spans="1:45" hidden="1">
      <c r="A405" s="463">
        <v>5</v>
      </c>
      <c r="B405" s="464">
        <v>4</v>
      </c>
      <c r="C405" s="463"/>
      <c r="D405" s="463"/>
      <c r="E405" s="463"/>
      <c r="F405" s="463"/>
      <c r="G405" s="463"/>
      <c r="H405" s="463"/>
    </row>
    <row r="406" spans="1:45" hidden="1">
      <c r="A406" s="463">
        <v>6</v>
      </c>
      <c r="B406" s="464">
        <v>3</v>
      </c>
      <c r="C406" s="463"/>
      <c r="D406" s="463"/>
      <c r="E406" s="463"/>
      <c r="F406" s="463"/>
      <c r="G406" s="463"/>
      <c r="H406" s="463"/>
    </row>
    <row r="407" spans="1:45" hidden="1">
      <c r="A407" s="463">
        <v>8</v>
      </c>
      <c r="B407" s="464"/>
      <c r="C407" s="463"/>
      <c r="D407" s="463"/>
      <c r="E407" s="463"/>
      <c r="F407" s="463"/>
      <c r="G407" s="463"/>
      <c r="H407" s="463"/>
    </row>
    <row r="408" spans="1:45" hidden="1">
      <c r="A408" s="463">
        <v>9</v>
      </c>
      <c r="B408" s="464"/>
      <c r="C408" s="463"/>
      <c r="D408" s="463"/>
      <c r="E408" s="463"/>
      <c r="F408" s="463"/>
      <c r="G408" s="463"/>
      <c r="H408" s="463"/>
    </row>
    <row r="409" spans="1:45" hidden="1">
      <c r="A409" s="463">
        <v>7</v>
      </c>
      <c r="B409" s="464"/>
      <c r="C409" s="463"/>
      <c r="D409" s="463"/>
      <c r="E409" s="463"/>
      <c r="F409" s="463"/>
      <c r="G409" s="463"/>
      <c r="H409" s="463"/>
    </row>
    <row r="410" spans="1:45" hidden="1">
      <c r="A410" s="463">
        <v>4</v>
      </c>
      <c r="B410" s="464"/>
      <c r="C410" s="463"/>
      <c r="D410" s="463"/>
      <c r="E410" s="463"/>
      <c r="F410" s="463"/>
      <c r="G410" s="463"/>
      <c r="H410" s="463"/>
    </row>
    <row r="411" spans="1:45" hidden="1">
      <c r="A411" s="463">
        <v>2</v>
      </c>
      <c r="B411" s="464"/>
      <c r="C411" s="463"/>
      <c r="D411" s="463"/>
      <c r="E411" s="463"/>
      <c r="F411" s="463"/>
      <c r="G411" s="463"/>
      <c r="H411" s="463"/>
    </row>
    <row r="412" spans="1:45" hidden="1">
      <c r="A412" s="463">
        <v>2</v>
      </c>
      <c r="B412" s="464"/>
      <c r="C412" s="463"/>
      <c r="D412" s="463"/>
      <c r="E412" s="463"/>
      <c r="F412" s="463"/>
      <c r="G412" s="463"/>
      <c r="H412" s="463"/>
    </row>
    <row r="413" spans="1:45" hidden="1">
      <c r="A413" s="463">
        <v>2</v>
      </c>
      <c r="B413" s="464"/>
      <c r="C413" s="463"/>
      <c r="D413" s="463"/>
      <c r="E413" s="463"/>
      <c r="F413" s="463"/>
      <c r="G413" s="463"/>
      <c r="H413" s="463"/>
    </row>
    <row r="414" spans="1:45" hidden="1">
      <c r="A414" s="463">
        <v>2</v>
      </c>
      <c r="B414" s="464"/>
      <c r="C414" s="463"/>
      <c r="D414" s="463"/>
      <c r="E414" s="463"/>
      <c r="F414" s="463"/>
      <c r="G414" s="463"/>
      <c r="H414" s="463"/>
    </row>
    <row r="415" spans="1:45" hidden="1">
      <c r="A415" s="463">
        <v>2</v>
      </c>
      <c r="B415" s="464"/>
      <c r="C415" s="463"/>
      <c r="D415" s="463"/>
      <c r="E415" s="463"/>
      <c r="F415" s="463"/>
      <c r="G415" s="463"/>
      <c r="H415" s="463"/>
    </row>
    <row r="416" spans="1:45" hidden="1">
      <c r="A416" s="463"/>
      <c r="B416" s="464"/>
      <c r="C416" s="463"/>
      <c r="D416" s="463"/>
      <c r="E416" s="463"/>
      <c r="F416" s="463"/>
      <c r="G416" s="463"/>
      <c r="H416" s="463"/>
    </row>
    <row r="417" spans="1:8" hidden="1">
      <c r="A417" s="463"/>
      <c r="B417" s="464"/>
      <c r="C417" s="463"/>
      <c r="D417" s="463"/>
      <c r="E417" s="463"/>
      <c r="F417" s="463"/>
      <c r="G417" s="463"/>
      <c r="H417" s="463"/>
    </row>
    <row r="418" spans="1:8" hidden="1">
      <c r="A418" s="463"/>
      <c r="B418" s="464"/>
    </row>
    <row r="419" spans="1:8" hidden="1">
      <c r="A419" s="463"/>
      <c r="B419" s="464"/>
    </row>
    <row r="420" spans="1:8" hidden="1">
      <c r="A420" s="463"/>
      <c r="B420" s="464"/>
    </row>
    <row r="421" spans="1:8" hidden="1"/>
    <row r="422" spans="1:8" hidden="1"/>
    <row r="423" spans="1:8" hidden="1"/>
    <row r="424" spans="1:8" hidden="1"/>
    <row r="425" spans="1:8" hidden="1"/>
    <row r="426" spans="1:8" hidden="1"/>
    <row r="427" spans="1:8" hidden="1"/>
    <row r="428" spans="1:8" hidden="1"/>
    <row r="429" spans="1:8" hidden="1"/>
    <row r="430" spans="1:8" hidden="1"/>
    <row r="431" spans="1:8" hidden="1"/>
    <row r="432" spans="1:8"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spans="1:72" hidden="1"/>
    <row r="834" spans="1:72" hidden="1"/>
    <row r="835" spans="1:72" hidden="1"/>
    <row r="836" spans="1:72" hidden="1"/>
    <row r="837" spans="1:72" hidden="1"/>
    <row r="838" spans="1:72" hidden="1"/>
    <row r="839" spans="1:72" hidden="1"/>
    <row r="840" spans="1:72" hidden="1"/>
    <row r="841" spans="1:72" hidden="1"/>
    <row r="842" spans="1:72" hidden="1"/>
    <row r="843" spans="1:72" hidden="1"/>
    <row r="844" spans="1:72" hidden="1"/>
    <row r="845" spans="1:72" hidden="1"/>
    <row r="846" spans="1:72" hidden="1"/>
    <row r="847" spans="1:72" hidden="1"/>
    <row r="848" spans="1:72">
      <c r="A848" s="460"/>
      <c r="B848" s="1070"/>
      <c r="C848" s="460"/>
      <c r="D848" s="460"/>
      <c r="E848" s="460"/>
      <c r="F848" s="460"/>
      <c r="G848" s="460"/>
      <c r="H848" s="460"/>
      <c r="I848" s="460"/>
      <c r="J848" s="460"/>
      <c r="K848" s="460"/>
      <c r="L848" s="460"/>
      <c r="M848" s="460"/>
      <c r="N848" s="460"/>
      <c r="O848" s="460"/>
      <c r="P848" s="1070"/>
      <c r="Q848" s="1070"/>
      <c r="R848" s="460"/>
      <c r="S848" s="460"/>
      <c r="T848" s="460"/>
      <c r="U848" s="460"/>
      <c r="V848" s="460"/>
      <c r="W848" s="460"/>
      <c r="X848" s="460"/>
      <c r="Y848" s="460"/>
      <c r="Z848" s="460"/>
      <c r="AA848" s="460"/>
      <c r="AB848" s="460"/>
      <c r="AC848" s="460"/>
      <c r="AD848" s="460"/>
      <c r="AE848" s="460"/>
      <c r="AF848" s="460"/>
      <c r="AG848" s="460"/>
      <c r="AH848" s="460"/>
      <c r="AI848" s="460"/>
      <c r="AJ848" s="460"/>
      <c r="AK848" s="460"/>
      <c r="AL848" s="460"/>
      <c r="AN848" s="460"/>
      <c r="AP848" s="460"/>
      <c r="AQ848" s="460"/>
      <c r="AR848" s="460"/>
      <c r="AS848" s="1070"/>
      <c r="AT848" s="460"/>
      <c r="AU848" s="460"/>
      <c r="AV848" s="460"/>
      <c r="AW848" s="460"/>
      <c r="AX848" s="460"/>
      <c r="AY848" s="460"/>
      <c r="AZ848" s="460"/>
      <c r="BA848" s="460"/>
      <c r="BB848" s="460"/>
      <c r="BC848" s="460"/>
      <c r="BD848" s="460"/>
      <c r="BE848" s="460"/>
      <c r="BF848" s="460"/>
      <c r="BG848" s="460"/>
      <c r="BH848" s="460"/>
      <c r="BI848" s="460"/>
      <c r="BJ848" s="460"/>
      <c r="BK848" s="460"/>
      <c r="BL848" s="460"/>
      <c r="BM848" s="460"/>
      <c r="BN848" s="460"/>
      <c r="BO848" s="460"/>
      <c r="BP848" s="460"/>
      <c r="BQ848" s="460"/>
      <c r="BR848" s="460"/>
      <c r="BT848" s="460"/>
    </row>
    <row r="849" spans="1:72">
      <c r="A849" s="460"/>
      <c r="B849" s="1070"/>
      <c r="C849" s="460"/>
      <c r="D849" s="460"/>
      <c r="E849" s="460"/>
      <c r="F849" s="460"/>
      <c r="G849" s="460"/>
      <c r="H849" s="460"/>
      <c r="I849" s="460"/>
      <c r="J849" s="460"/>
      <c r="K849" s="460"/>
      <c r="L849" s="460"/>
      <c r="M849" s="460"/>
      <c r="N849" s="460"/>
      <c r="O849" s="460"/>
      <c r="P849" s="1070"/>
      <c r="Q849" s="1070"/>
      <c r="R849" s="460"/>
      <c r="S849" s="460"/>
      <c r="T849" s="460"/>
      <c r="U849" s="460"/>
      <c r="V849" s="460"/>
      <c r="W849" s="460"/>
      <c r="X849" s="460"/>
      <c r="Y849" s="460"/>
      <c r="Z849" s="460"/>
      <c r="AA849" s="460"/>
      <c r="AB849" s="460"/>
      <c r="AC849" s="460"/>
      <c r="AD849" s="460"/>
      <c r="AE849" s="460"/>
      <c r="AF849" s="460"/>
      <c r="AG849" s="460"/>
      <c r="AH849" s="460"/>
      <c r="AI849" s="460"/>
      <c r="AJ849" s="460"/>
      <c r="AK849" s="460"/>
      <c r="AL849" s="460"/>
      <c r="AN849" s="460"/>
      <c r="AP849" s="460"/>
      <c r="AQ849" s="460"/>
      <c r="AR849" s="460"/>
      <c r="AS849" s="1070"/>
      <c r="AT849" s="460"/>
      <c r="AU849" s="460"/>
      <c r="AV849" s="460"/>
      <c r="AW849" s="460"/>
      <c r="AX849" s="460"/>
      <c r="AY849" s="460"/>
      <c r="AZ849" s="460"/>
      <c r="BA849" s="460"/>
      <c r="BB849" s="460"/>
      <c r="BC849" s="460"/>
      <c r="BD849" s="460"/>
      <c r="BE849" s="460"/>
      <c r="BF849" s="460"/>
      <c r="BG849" s="460"/>
      <c r="BH849" s="460"/>
      <c r="BI849" s="460"/>
      <c r="BJ849" s="460"/>
      <c r="BK849" s="460"/>
      <c r="BL849" s="460"/>
      <c r="BM849" s="460"/>
      <c r="BN849" s="460"/>
      <c r="BO849" s="460"/>
      <c r="BP849" s="460"/>
      <c r="BQ849" s="460"/>
      <c r="BR849" s="460"/>
      <c r="BT849" s="460"/>
    </row>
    <row r="850" spans="1:72">
      <c r="A850" s="460"/>
      <c r="B850" s="1070"/>
      <c r="C850" s="460"/>
      <c r="D850" s="460"/>
      <c r="E850" s="460"/>
      <c r="F850" s="460"/>
      <c r="G850" s="460"/>
      <c r="H850" s="460"/>
      <c r="I850" s="460"/>
      <c r="J850" s="460"/>
      <c r="K850" s="460"/>
      <c r="L850" s="460"/>
      <c r="M850" s="460"/>
      <c r="N850" s="460"/>
      <c r="O850" s="460"/>
      <c r="P850" s="1070"/>
      <c r="Q850" s="1070"/>
      <c r="R850" s="460"/>
      <c r="S850" s="460"/>
      <c r="T850" s="460"/>
      <c r="U850" s="460"/>
      <c r="V850" s="460"/>
      <c r="W850" s="460"/>
      <c r="X850" s="460"/>
      <c r="Y850" s="460"/>
      <c r="Z850" s="460"/>
      <c r="AA850" s="460"/>
      <c r="AB850" s="460"/>
      <c r="AC850" s="460"/>
      <c r="AD850" s="460"/>
      <c r="AE850" s="460"/>
      <c r="AF850" s="460"/>
      <c r="AG850" s="460"/>
      <c r="AH850" s="460"/>
      <c r="AI850" s="460"/>
      <c r="AJ850" s="460"/>
      <c r="AK850" s="460"/>
      <c r="AL850" s="460"/>
      <c r="AN850" s="460"/>
      <c r="AP850" s="460"/>
      <c r="AQ850" s="460"/>
      <c r="AR850" s="460"/>
      <c r="AS850" s="1070"/>
      <c r="AT850" s="460"/>
      <c r="AU850" s="460"/>
      <c r="AV850" s="460"/>
      <c r="AW850" s="460"/>
      <c r="AX850" s="460"/>
      <c r="AY850" s="460"/>
      <c r="AZ850" s="460"/>
      <c r="BA850" s="460"/>
      <c r="BB850" s="460"/>
      <c r="BC850" s="460"/>
      <c r="BD850" s="460"/>
      <c r="BE850" s="460"/>
      <c r="BF850" s="460"/>
      <c r="BG850" s="460"/>
      <c r="BH850" s="460"/>
      <c r="BI850" s="460"/>
      <c r="BJ850" s="460"/>
      <c r="BK850" s="460"/>
      <c r="BL850" s="460"/>
      <c r="BM850" s="460"/>
      <c r="BN850" s="460"/>
      <c r="BO850" s="460"/>
      <c r="BP850" s="460"/>
      <c r="BQ850" s="460"/>
      <c r="BR850" s="460"/>
      <c r="BT850" s="460"/>
    </row>
    <row r="851" spans="1:72">
      <c r="A851" s="460"/>
      <c r="B851" s="1070"/>
      <c r="C851" s="460"/>
      <c r="D851" s="460"/>
      <c r="E851" s="460"/>
      <c r="F851" s="460"/>
      <c r="G851" s="460"/>
      <c r="H851" s="460"/>
      <c r="I851" s="460"/>
      <c r="J851" s="460"/>
      <c r="K851" s="460"/>
      <c r="L851" s="460"/>
      <c r="M851" s="460"/>
      <c r="N851" s="460"/>
      <c r="O851" s="460"/>
      <c r="P851" s="1070"/>
      <c r="Q851" s="1070"/>
      <c r="R851" s="460"/>
      <c r="S851" s="460"/>
      <c r="T851" s="460"/>
      <c r="U851" s="460"/>
      <c r="V851" s="460"/>
      <c r="W851" s="460"/>
      <c r="X851" s="460"/>
      <c r="Y851" s="460"/>
      <c r="Z851" s="460"/>
      <c r="AA851" s="460"/>
      <c r="AB851" s="460"/>
      <c r="AC851" s="460"/>
      <c r="AD851" s="460"/>
      <c r="AE851" s="460"/>
      <c r="AF851" s="460"/>
      <c r="AG851" s="460"/>
      <c r="AH851" s="460"/>
      <c r="AI851" s="460"/>
      <c r="AJ851" s="460"/>
      <c r="AK851" s="460"/>
      <c r="AL851" s="460"/>
      <c r="AN851" s="460"/>
      <c r="AP851" s="460"/>
      <c r="AQ851" s="460"/>
      <c r="AR851" s="460"/>
      <c r="AS851" s="1070"/>
      <c r="AT851" s="460"/>
      <c r="AU851" s="460"/>
      <c r="AV851" s="460"/>
      <c r="AW851" s="460"/>
      <c r="AX851" s="460"/>
      <c r="AY851" s="460"/>
      <c r="AZ851" s="460"/>
      <c r="BA851" s="460"/>
      <c r="BB851" s="460"/>
      <c r="BC851" s="460"/>
      <c r="BD851" s="460"/>
      <c r="BE851" s="460"/>
      <c r="BF851" s="460"/>
      <c r="BG851" s="460"/>
      <c r="BH851" s="460"/>
      <c r="BI851" s="460"/>
      <c r="BJ851" s="460"/>
      <c r="BK851" s="460"/>
      <c r="BL851" s="460"/>
      <c r="BM851" s="460"/>
      <c r="BN851" s="460"/>
      <c r="BO851" s="460"/>
      <c r="BP851" s="460"/>
      <c r="BQ851" s="460"/>
      <c r="BR851" s="460"/>
      <c r="BT851" s="460"/>
    </row>
    <row r="852" spans="1:72">
      <c r="A852" s="460"/>
      <c r="B852" s="1070"/>
      <c r="C852" s="460"/>
      <c r="D852" s="460"/>
      <c r="E852" s="460"/>
      <c r="F852" s="460"/>
      <c r="G852" s="460"/>
      <c r="H852" s="460"/>
      <c r="I852" s="460"/>
      <c r="J852" s="460"/>
      <c r="K852" s="460"/>
      <c r="L852" s="460"/>
      <c r="M852" s="460"/>
      <c r="N852" s="460"/>
      <c r="O852" s="460"/>
      <c r="P852" s="1070"/>
      <c r="Q852" s="1070"/>
      <c r="R852" s="460"/>
      <c r="S852" s="460"/>
      <c r="T852" s="460"/>
      <c r="U852" s="460"/>
      <c r="V852" s="460"/>
      <c r="W852" s="460"/>
      <c r="X852" s="460"/>
      <c r="Y852" s="460"/>
      <c r="Z852" s="460"/>
      <c r="AA852" s="460"/>
      <c r="AB852" s="460"/>
      <c r="AC852" s="460"/>
      <c r="AD852" s="460"/>
      <c r="AE852" s="460"/>
      <c r="AF852" s="460"/>
      <c r="AG852" s="460"/>
      <c r="AH852" s="460"/>
      <c r="AI852" s="460"/>
      <c r="AJ852" s="460"/>
      <c r="AK852" s="460"/>
      <c r="AL852" s="460"/>
      <c r="AN852" s="460"/>
      <c r="AP852" s="460"/>
      <c r="AQ852" s="460"/>
      <c r="AR852" s="460"/>
      <c r="AS852" s="1070"/>
      <c r="AT852" s="460"/>
      <c r="AU852" s="460"/>
      <c r="AV852" s="460"/>
      <c r="AW852" s="460"/>
      <c r="AX852" s="460"/>
      <c r="AY852" s="460"/>
      <c r="AZ852" s="460"/>
      <c r="BA852" s="460"/>
      <c r="BB852" s="460"/>
      <c r="BC852" s="460"/>
      <c r="BD852" s="460"/>
      <c r="BE852" s="460"/>
      <c r="BF852" s="460"/>
      <c r="BG852" s="460"/>
      <c r="BH852" s="460"/>
      <c r="BI852" s="460"/>
      <c r="BJ852" s="460"/>
      <c r="BK852" s="460"/>
      <c r="BL852" s="460"/>
      <c r="BM852" s="460"/>
      <c r="BN852" s="460"/>
      <c r="BO852" s="460"/>
      <c r="BP852" s="460"/>
      <c r="BQ852" s="460"/>
      <c r="BR852" s="460"/>
      <c r="BT852" s="460"/>
    </row>
    <row r="853" spans="1:72">
      <c r="A853" s="460"/>
      <c r="B853" s="1070"/>
      <c r="C853" s="460"/>
      <c r="D853" s="460"/>
      <c r="E853" s="460"/>
      <c r="F853" s="460"/>
      <c r="G853" s="460"/>
      <c r="H853" s="460"/>
      <c r="I853" s="460"/>
      <c r="J853" s="460"/>
      <c r="K853" s="460"/>
      <c r="L853" s="460"/>
      <c r="M853" s="460"/>
      <c r="N853" s="460"/>
      <c r="O853" s="460"/>
      <c r="P853" s="1070"/>
      <c r="Q853" s="1070"/>
      <c r="R853" s="460"/>
      <c r="S853" s="460"/>
      <c r="T853" s="460"/>
      <c r="U853" s="460"/>
      <c r="V853" s="460"/>
      <c r="W853" s="460"/>
      <c r="X853" s="460"/>
      <c r="Y853" s="460"/>
      <c r="Z853" s="460"/>
      <c r="AA853" s="460"/>
      <c r="AB853" s="460"/>
      <c r="AC853" s="460"/>
      <c r="AD853" s="460"/>
      <c r="AE853" s="460"/>
      <c r="AF853" s="460"/>
      <c r="AG853" s="460"/>
      <c r="AH853" s="460"/>
      <c r="AI853" s="460"/>
      <c r="AJ853" s="460"/>
      <c r="AK853" s="460"/>
      <c r="AL853" s="460"/>
      <c r="AN853" s="460"/>
      <c r="AP853" s="460"/>
      <c r="AQ853" s="460"/>
      <c r="AR853" s="460"/>
      <c r="AS853" s="1070"/>
      <c r="AT853" s="460"/>
      <c r="AU853" s="460"/>
      <c r="AV853" s="460"/>
      <c r="AW853" s="460"/>
      <c r="AX853" s="460"/>
      <c r="AY853" s="460"/>
      <c r="AZ853" s="460"/>
      <c r="BA853" s="460"/>
      <c r="BB853" s="460"/>
      <c r="BC853" s="460"/>
      <c r="BD853" s="460"/>
      <c r="BE853" s="460"/>
      <c r="BF853" s="460"/>
      <c r="BG853" s="460"/>
      <c r="BH853" s="460"/>
      <c r="BI853" s="460"/>
      <c r="BJ853" s="460"/>
      <c r="BK853" s="460"/>
      <c r="BL853" s="460"/>
      <c r="BM853" s="460"/>
      <c r="BN853" s="460"/>
      <c r="BO853" s="460"/>
      <c r="BP853" s="460"/>
      <c r="BQ853" s="460"/>
      <c r="BR853" s="460"/>
      <c r="BT853" s="460"/>
    </row>
    <row r="854" spans="1:72">
      <c r="A854" s="460"/>
      <c r="B854" s="1070"/>
      <c r="C854" s="460"/>
      <c r="D854" s="460"/>
      <c r="E854" s="460"/>
      <c r="F854" s="460"/>
      <c r="G854" s="460"/>
      <c r="H854" s="460"/>
      <c r="I854" s="460"/>
      <c r="J854" s="460"/>
      <c r="K854" s="460"/>
      <c r="L854" s="460"/>
      <c r="M854" s="460"/>
      <c r="N854" s="460"/>
      <c r="O854" s="460"/>
      <c r="P854" s="1070"/>
      <c r="Q854" s="1070"/>
      <c r="R854" s="460"/>
      <c r="S854" s="460"/>
      <c r="T854" s="460"/>
      <c r="U854" s="460"/>
      <c r="V854" s="460"/>
      <c r="W854" s="460"/>
      <c r="X854" s="460"/>
      <c r="Y854" s="460"/>
      <c r="Z854" s="460"/>
      <c r="AA854" s="460"/>
      <c r="AB854" s="460"/>
      <c r="AC854" s="460"/>
      <c r="AD854" s="460"/>
      <c r="AE854" s="460"/>
      <c r="AF854" s="460"/>
      <c r="AG854" s="460"/>
      <c r="AH854" s="460"/>
      <c r="AI854" s="460"/>
      <c r="AJ854" s="460"/>
      <c r="AK854" s="460"/>
      <c r="AL854" s="460"/>
      <c r="AN854" s="460"/>
      <c r="AP854" s="460"/>
      <c r="AQ854" s="460"/>
      <c r="AR854" s="460"/>
      <c r="AS854" s="1070"/>
      <c r="AT854" s="460"/>
      <c r="AU854" s="460"/>
      <c r="AV854" s="460"/>
      <c r="AW854" s="460"/>
      <c r="AX854" s="460"/>
      <c r="AY854" s="460"/>
      <c r="AZ854" s="460"/>
      <c r="BA854" s="460"/>
      <c r="BB854" s="460"/>
      <c r="BC854" s="460"/>
      <c r="BD854" s="460"/>
      <c r="BE854" s="460"/>
      <c r="BF854" s="460"/>
      <c r="BG854" s="460"/>
      <c r="BH854" s="460"/>
      <c r="BI854" s="460"/>
      <c r="BJ854" s="460"/>
      <c r="BK854" s="460"/>
      <c r="BL854" s="460"/>
      <c r="BM854" s="460"/>
      <c r="BN854" s="460"/>
      <c r="BO854" s="460"/>
      <c r="BP854" s="460"/>
      <c r="BQ854" s="460"/>
      <c r="BR854" s="460"/>
      <c r="BT854" s="460"/>
    </row>
    <row r="855" spans="1:72">
      <c r="A855" s="460"/>
      <c r="B855" s="1070"/>
      <c r="C855" s="460"/>
      <c r="D855" s="460"/>
      <c r="E855" s="460"/>
      <c r="F855" s="460"/>
      <c r="G855" s="460"/>
      <c r="H855" s="460"/>
      <c r="I855" s="460"/>
      <c r="J855" s="460"/>
      <c r="K855" s="460"/>
      <c r="L855" s="460"/>
      <c r="M855" s="460"/>
      <c r="N855" s="460"/>
      <c r="O855" s="460"/>
      <c r="P855" s="1070"/>
      <c r="Q855" s="1070"/>
      <c r="R855" s="460"/>
      <c r="S855" s="460"/>
      <c r="T855" s="460"/>
      <c r="U855" s="460"/>
      <c r="V855" s="460"/>
      <c r="W855" s="460"/>
      <c r="X855" s="460"/>
      <c r="Y855" s="460"/>
      <c r="Z855" s="460"/>
      <c r="AA855" s="460"/>
      <c r="AB855" s="460"/>
      <c r="AC855" s="460"/>
      <c r="AD855" s="460"/>
      <c r="AE855" s="460"/>
      <c r="AF855" s="460"/>
      <c r="AG855" s="460"/>
      <c r="AH855" s="460"/>
      <c r="AI855" s="460"/>
      <c r="AJ855" s="460"/>
      <c r="AK855" s="460"/>
      <c r="AL855" s="460"/>
      <c r="AN855" s="460"/>
      <c r="AP855" s="460"/>
      <c r="AQ855" s="460"/>
      <c r="AR855" s="460"/>
      <c r="AS855" s="1070"/>
      <c r="AT855" s="460"/>
      <c r="AU855" s="460"/>
      <c r="AV855" s="460"/>
      <c r="AW855" s="460"/>
      <c r="AX855" s="460"/>
      <c r="AY855" s="460"/>
      <c r="AZ855" s="460"/>
      <c r="BA855" s="460"/>
      <c r="BB855" s="460"/>
      <c r="BC855" s="460"/>
      <c r="BD855" s="460"/>
      <c r="BE855" s="460"/>
      <c r="BF855" s="460"/>
      <c r="BG855" s="460"/>
      <c r="BH855" s="460"/>
      <c r="BI855" s="460"/>
      <c r="BJ855" s="460"/>
      <c r="BK855" s="460"/>
      <c r="BL855" s="460"/>
      <c r="BM855" s="460"/>
      <c r="BN855" s="460"/>
      <c r="BO855" s="460"/>
      <c r="BP855" s="460"/>
      <c r="BQ855" s="460"/>
      <c r="BR855" s="460"/>
      <c r="BT855" s="460"/>
    </row>
    <row r="856" spans="1:72">
      <c r="A856" s="460"/>
      <c r="B856" s="1070"/>
      <c r="C856" s="460"/>
      <c r="D856" s="460"/>
      <c r="E856" s="460"/>
      <c r="F856" s="460"/>
      <c r="G856" s="460"/>
      <c r="H856" s="460"/>
      <c r="I856" s="460"/>
      <c r="J856" s="460"/>
      <c r="K856" s="460"/>
      <c r="L856" s="460"/>
      <c r="M856" s="460"/>
      <c r="N856" s="460"/>
      <c r="O856" s="460"/>
      <c r="P856" s="1070"/>
      <c r="Q856" s="1070"/>
      <c r="R856" s="460"/>
      <c r="S856" s="460"/>
      <c r="T856" s="460"/>
      <c r="U856" s="460"/>
      <c r="V856" s="460"/>
      <c r="W856" s="460"/>
      <c r="X856" s="460"/>
      <c r="Y856" s="460"/>
      <c r="Z856" s="460"/>
      <c r="AA856" s="460"/>
      <c r="AB856" s="460"/>
      <c r="AC856" s="460"/>
      <c r="AD856" s="460"/>
      <c r="AE856" s="460"/>
      <c r="AF856" s="460"/>
      <c r="AG856" s="460"/>
      <c r="AH856" s="460"/>
      <c r="AI856" s="460"/>
      <c r="AJ856" s="460"/>
      <c r="AK856" s="460"/>
      <c r="AL856" s="460"/>
      <c r="AN856" s="460"/>
      <c r="AP856" s="460"/>
      <c r="AQ856" s="460"/>
      <c r="AR856" s="460"/>
      <c r="AS856" s="1070"/>
      <c r="AT856" s="460"/>
      <c r="AU856" s="460"/>
      <c r="AV856" s="460"/>
      <c r="AW856" s="460"/>
      <c r="AX856" s="460"/>
      <c r="AY856" s="460"/>
      <c r="AZ856" s="460"/>
      <c r="BA856" s="460"/>
      <c r="BB856" s="460"/>
      <c r="BC856" s="460"/>
      <c r="BD856" s="460"/>
      <c r="BE856" s="460"/>
      <c r="BF856" s="460"/>
      <c r="BG856" s="460"/>
      <c r="BH856" s="460"/>
      <c r="BI856" s="460"/>
      <c r="BJ856" s="460"/>
      <c r="BK856" s="460"/>
      <c r="BL856" s="460"/>
      <c r="BM856" s="460"/>
      <c r="BN856" s="460"/>
      <c r="BO856" s="460"/>
      <c r="BP856" s="460"/>
      <c r="BQ856" s="460"/>
      <c r="BR856" s="460"/>
      <c r="BT856" s="460"/>
    </row>
    <row r="857" spans="1:72">
      <c r="A857" s="460"/>
      <c r="B857" s="1070"/>
      <c r="C857" s="460"/>
      <c r="D857" s="460"/>
      <c r="E857" s="460"/>
      <c r="F857" s="460"/>
      <c r="G857" s="460"/>
      <c r="H857" s="460"/>
      <c r="I857" s="460"/>
      <c r="J857" s="460"/>
      <c r="K857" s="460"/>
      <c r="L857" s="460"/>
      <c r="M857" s="460"/>
      <c r="N857" s="460"/>
      <c r="O857" s="460"/>
      <c r="P857" s="1070"/>
      <c r="Q857" s="1070"/>
      <c r="R857" s="460"/>
      <c r="S857" s="460"/>
      <c r="T857" s="460"/>
      <c r="U857" s="460"/>
      <c r="V857" s="460"/>
      <c r="W857" s="460"/>
      <c r="X857" s="460"/>
      <c r="Y857" s="460"/>
      <c r="Z857" s="460"/>
      <c r="AA857" s="460"/>
      <c r="AB857" s="460"/>
      <c r="AC857" s="460"/>
      <c r="AD857" s="460"/>
      <c r="AE857" s="460"/>
      <c r="AF857" s="460"/>
      <c r="AG857" s="460"/>
      <c r="AH857" s="460"/>
      <c r="AI857" s="460"/>
      <c r="AJ857" s="460"/>
      <c r="AK857" s="460"/>
      <c r="AL857" s="460"/>
      <c r="AN857" s="460"/>
      <c r="AP857" s="460"/>
      <c r="AQ857" s="460"/>
      <c r="AR857" s="460"/>
      <c r="AS857" s="1070"/>
      <c r="AT857" s="460"/>
      <c r="AU857" s="460"/>
      <c r="AV857" s="460"/>
      <c r="AW857" s="460"/>
      <c r="AX857" s="460"/>
      <c r="AY857" s="460"/>
      <c r="AZ857" s="460"/>
      <c r="BA857" s="460"/>
      <c r="BB857" s="460"/>
      <c r="BC857" s="460"/>
      <c r="BD857" s="460"/>
      <c r="BE857" s="460"/>
      <c r="BF857" s="460"/>
      <c r="BG857" s="460"/>
      <c r="BH857" s="460"/>
      <c r="BI857" s="460"/>
      <c r="BJ857" s="460"/>
      <c r="BK857" s="460"/>
      <c r="BL857" s="460"/>
      <c r="BM857" s="460"/>
      <c r="BN857" s="460"/>
      <c r="BO857" s="460"/>
      <c r="BP857" s="460"/>
      <c r="BQ857" s="460"/>
      <c r="BR857" s="460"/>
      <c r="BT857" s="460"/>
    </row>
    <row r="858" spans="1:72">
      <c r="A858" s="460"/>
      <c r="B858" s="1070"/>
      <c r="C858" s="460"/>
      <c r="D858" s="460"/>
      <c r="E858" s="460"/>
      <c r="F858" s="460"/>
      <c r="G858" s="460"/>
      <c r="H858" s="460"/>
      <c r="I858" s="460"/>
      <c r="J858" s="460"/>
      <c r="K858" s="460"/>
      <c r="L858" s="460"/>
      <c r="M858" s="460"/>
      <c r="N858" s="460"/>
      <c r="O858" s="460"/>
      <c r="P858" s="1070"/>
      <c r="Q858" s="1070"/>
      <c r="R858" s="460"/>
      <c r="S858" s="460"/>
      <c r="T858" s="460"/>
      <c r="U858" s="460"/>
      <c r="V858" s="460"/>
      <c r="W858" s="460"/>
      <c r="X858" s="460"/>
      <c r="Y858" s="460"/>
      <c r="Z858" s="460"/>
      <c r="AA858" s="460"/>
      <c r="AB858" s="460"/>
      <c r="AC858" s="460"/>
      <c r="AD858" s="460"/>
      <c r="AE858" s="460"/>
      <c r="AF858" s="460"/>
      <c r="AG858" s="460"/>
      <c r="AH858" s="460"/>
      <c r="AI858" s="460"/>
      <c r="AJ858" s="460"/>
      <c r="AK858" s="460"/>
      <c r="AL858" s="460"/>
      <c r="AN858" s="460"/>
      <c r="AP858" s="460"/>
      <c r="AQ858" s="460"/>
      <c r="AR858" s="460"/>
      <c r="AS858" s="1070"/>
      <c r="AT858" s="460"/>
      <c r="AU858" s="460"/>
      <c r="AV858" s="460"/>
      <c r="AW858" s="460"/>
      <c r="AX858" s="460"/>
      <c r="AY858" s="460"/>
      <c r="AZ858" s="460"/>
      <c r="BA858" s="460"/>
      <c r="BB858" s="460"/>
      <c r="BC858" s="460"/>
      <c r="BD858" s="460"/>
      <c r="BE858" s="460"/>
      <c r="BF858" s="460"/>
      <c r="BG858" s="460"/>
      <c r="BH858" s="460"/>
      <c r="BI858" s="460"/>
      <c r="BJ858" s="460"/>
      <c r="BK858" s="460"/>
      <c r="BL858" s="460"/>
      <c r="BM858" s="460"/>
      <c r="BN858" s="460"/>
      <c r="BO858" s="460"/>
      <c r="BP858" s="460"/>
      <c r="BQ858" s="460"/>
      <c r="BR858" s="460"/>
      <c r="BT858" s="460"/>
    </row>
    <row r="859" spans="1:72">
      <c r="A859" s="460"/>
      <c r="B859" s="1070"/>
      <c r="C859" s="460"/>
      <c r="D859" s="460"/>
      <c r="E859" s="460"/>
      <c r="F859" s="460"/>
      <c r="G859" s="460"/>
      <c r="H859" s="460"/>
      <c r="I859" s="460"/>
      <c r="J859" s="460"/>
      <c r="K859" s="460"/>
      <c r="L859" s="460"/>
      <c r="M859" s="460"/>
      <c r="N859" s="460"/>
      <c r="O859" s="460"/>
      <c r="P859" s="1070"/>
      <c r="Q859" s="1070"/>
      <c r="R859" s="460"/>
      <c r="S859" s="460"/>
      <c r="T859" s="460"/>
      <c r="U859" s="460"/>
      <c r="V859" s="460"/>
      <c r="W859" s="460"/>
      <c r="X859" s="460"/>
      <c r="Y859" s="460"/>
      <c r="Z859" s="460"/>
      <c r="AA859" s="460"/>
      <c r="AB859" s="460"/>
      <c r="AC859" s="460"/>
      <c r="AD859" s="460"/>
      <c r="AE859" s="460"/>
      <c r="AF859" s="460"/>
      <c r="AG859" s="460"/>
      <c r="AH859" s="460"/>
      <c r="AI859" s="460"/>
      <c r="AJ859" s="460"/>
      <c r="AK859" s="460"/>
      <c r="AL859" s="460"/>
      <c r="AN859" s="460"/>
      <c r="AP859" s="460"/>
      <c r="AQ859" s="460"/>
      <c r="AR859" s="460"/>
      <c r="AS859" s="1070"/>
      <c r="AT859" s="460"/>
      <c r="AU859" s="460"/>
      <c r="AV859" s="460"/>
      <c r="AW859" s="460"/>
      <c r="AX859" s="460"/>
      <c r="AY859" s="460"/>
      <c r="AZ859" s="460"/>
      <c r="BA859" s="460"/>
      <c r="BB859" s="460"/>
      <c r="BC859" s="460"/>
      <c r="BD859" s="460"/>
      <c r="BE859" s="460"/>
      <c r="BF859" s="460"/>
      <c r="BG859" s="460"/>
      <c r="BH859" s="460"/>
      <c r="BI859" s="460"/>
      <c r="BJ859" s="460"/>
      <c r="BK859" s="460"/>
      <c r="BL859" s="460"/>
      <c r="BM859" s="460"/>
      <c r="BN859" s="460"/>
      <c r="BO859" s="460"/>
      <c r="BP859" s="460"/>
      <c r="BQ859" s="460"/>
      <c r="BR859" s="460"/>
      <c r="BT859" s="460"/>
    </row>
    <row r="860" spans="1:72">
      <c r="A860" s="460"/>
      <c r="B860" s="1070"/>
      <c r="C860" s="460"/>
      <c r="D860" s="460"/>
      <c r="E860" s="460"/>
      <c r="F860" s="460"/>
      <c r="G860" s="460"/>
      <c r="H860" s="460"/>
      <c r="I860" s="460"/>
      <c r="J860" s="460"/>
      <c r="K860" s="460"/>
      <c r="L860" s="460"/>
      <c r="M860" s="460"/>
      <c r="N860" s="460"/>
      <c r="O860" s="460"/>
      <c r="P860" s="1070"/>
      <c r="Q860" s="1070"/>
      <c r="R860" s="460"/>
      <c r="S860" s="460"/>
      <c r="T860" s="460"/>
      <c r="U860" s="460"/>
      <c r="V860" s="460"/>
      <c r="W860" s="460"/>
      <c r="X860" s="460"/>
      <c r="Y860" s="460"/>
      <c r="Z860" s="460"/>
      <c r="AA860" s="460"/>
      <c r="AB860" s="460"/>
      <c r="AC860" s="460"/>
      <c r="AD860" s="460"/>
      <c r="AE860" s="460"/>
      <c r="AF860" s="460"/>
      <c r="AG860" s="460"/>
      <c r="AH860" s="460"/>
      <c r="AI860" s="460"/>
      <c r="AJ860" s="460"/>
      <c r="AK860" s="460"/>
      <c r="AL860" s="460"/>
      <c r="AN860" s="460"/>
      <c r="AP860" s="460"/>
      <c r="AQ860" s="460"/>
      <c r="AR860" s="460"/>
      <c r="AS860" s="1070"/>
      <c r="AT860" s="460"/>
      <c r="AU860" s="460"/>
      <c r="AV860" s="460"/>
      <c r="AW860" s="460"/>
      <c r="AX860" s="460"/>
      <c r="AY860" s="460"/>
      <c r="AZ860" s="460"/>
      <c r="BA860" s="460"/>
      <c r="BB860" s="460"/>
      <c r="BC860" s="460"/>
      <c r="BD860" s="460"/>
      <c r="BE860" s="460"/>
      <c r="BF860" s="460"/>
      <c r="BG860" s="460"/>
      <c r="BH860" s="460"/>
      <c r="BI860" s="460"/>
      <c r="BJ860" s="460"/>
      <c r="BK860" s="460"/>
      <c r="BL860" s="460"/>
      <c r="BM860" s="460"/>
      <c r="BN860" s="460"/>
      <c r="BO860" s="460"/>
      <c r="BP860" s="460"/>
      <c r="BQ860" s="460"/>
      <c r="BR860" s="460"/>
      <c r="BT860" s="460"/>
    </row>
    <row r="861" spans="1:72">
      <c r="A861" s="460"/>
      <c r="B861" s="1070"/>
      <c r="C861" s="460"/>
      <c r="D861" s="460"/>
      <c r="E861" s="460"/>
      <c r="F861" s="460"/>
      <c r="G861" s="460"/>
      <c r="H861" s="460"/>
      <c r="I861" s="460"/>
      <c r="J861" s="460"/>
      <c r="K861" s="460"/>
      <c r="L861" s="460"/>
      <c r="M861" s="460"/>
      <c r="N861" s="460"/>
      <c r="O861" s="460"/>
      <c r="P861" s="1070"/>
      <c r="Q861" s="1070"/>
      <c r="R861" s="460"/>
      <c r="S861" s="460"/>
      <c r="T861" s="460"/>
      <c r="U861" s="460"/>
      <c r="V861" s="460"/>
      <c r="W861" s="460"/>
      <c r="X861" s="460"/>
      <c r="Y861" s="460"/>
      <c r="Z861" s="460"/>
      <c r="AA861" s="460"/>
      <c r="AB861" s="460"/>
      <c r="AC861" s="460"/>
      <c r="AD861" s="460"/>
      <c r="AE861" s="460"/>
      <c r="AF861" s="460"/>
      <c r="AG861" s="460"/>
      <c r="AH861" s="460"/>
      <c r="AI861" s="460"/>
      <c r="AJ861" s="460"/>
      <c r="AK861" s="460"/>
      <c r="AL861" s="460"/>
      <c r="AN861" s="460"/>
      <c r="AP861" s="460"/>
      <c r="AQ861" s="460"/>
      <c r="AR861" s="460"/>
      <c r="AS861" s="1070"/>
      <c r="AT861" s="460"/>
      <c r="AU861" s="460"/>
      <c r="AV861" s="460"/>
      <c r="AW861" s="460"/>
      <c r="AX861" s="460"/>
      <c r="AY861" s="460"/>
      <c r="AZ861" s="460"/>
      <c r="BA861" s="460"/>
      <c r="BB861" s="460"/>
      <c r="BC861" s="460"/>
      <c r="BD861" s="460"/>
      <c r="BE861" s="460"/>
      <c r="BF861" s="460"/>
      <c r="BG861" s="460"/>
      <c r="BH861" s="460"/>
      <c r="BI861" s="460"/>
      <c r="BJ861" s="460"/>
      <c r="BK861" s="460"/>
      <c r="BL861" s="460"/>
      <c r="BM861" s="460"/>
      <c r="BN861" s="460"/>
      <c r="BO861" s="460"/>
      <c r="BP861" s="460"/>
      <c r="BQ861" s="460"/>
      <c r="BR861" s="460"/>
      <c r="BT861" s="460"/>
    </row>
    <row r="862" spans="1:72">
      <c r="A862" s="460"/>
      <c r="B862" s="1070"/>
      <c r="C862" s="460"/>
      <c r="D862" s="460"/>
      <c r="E862" s="460"/>
      <c r="F862" s="460"/>
      <c r="G862" s="460"/>
      <c r="H862" s="460"/>
      <c r="I862" s="460"/>
      <c r="J862" s="460"/>
      <c r="K862" s="460"/>
      <c r="L862" s="460"/>
      <c r="M862" s="460"/>
      <c r="N862" s="460"/>
      <c r="O862" s="460"/>
      <c r="P862" s="1070"/>
      <c r="Q862" s="1070"/>
      <c r="R862" s="460"/>
      <c r="S862" s="460"/>
      <c r="T862" s="460"/>
      <c r="U862" s="460"/>
      <c r="V862" s="460"/>
      <c r="W862" s="460"/>
      <c r="X862" s="460"/>
      <c r="Y862" s="460"/>
      <c r="Z862" s="460"/>
      <c r="AA862" s="460"/>
      <c r="AB862" s="460"/>
      <c r="AC862" s="460"/>
      <c r="AD862" s="460"/>
      <c r="AE862" s="460"/>
      <c r="AF862" s="460"/>
      <c r="AG862" s="460"/>
      <c r="AH862" s="460"/>
      <c r="AI862" s="460"/>
      <c r="AJ862" s="460"/>
      <c r="AK862" s="460"/>
      <c r="AL862" s="460"/>
      <c r="AN862" s="460"/>
      <c r="AP862" s="460"/>
      <c r="AQ862" s="460"/>
      <c r="AR862" s="460"/>
      <c r="AS862" s="1070"/>
      <c r="AT862" s="460"/>
      <c r="AU862" s="460"/>
      <c r="AV862" s="460"/>
      <c r="AW862" s="460"/>
      <c r="AX862" s="460"/>
      <c r="AY862" s="460"/>
      <c r="AZ862" s="460"/>
      <c r="BA862" s="460"/>
      <c r="BB862" s="460"/>
      <c r="BC862" s="460"/>
      <c r="BD862" s="460"/>
      <c r="BE862" s="460"/>
      <c r="BF862" s="460"/>
      <c r="BG862" s="460"/>
      <c r="BH862" s="460"/>
      <c r="BI862" s="460"/>
      <c r="BJ862" s="460"/>
      <c r="BK862" s="460"/>
      <c r="BL862" s="460"/>
      <c r="BM862" s="460"/>
      <c r="BN862" s="460"/>
      <c r="BO862" s="460"/>
      <c r="BP862" s="460"/>
      <c r="BQ862" s="460"/>
      <c r="BR862" s="460"/>
      <c r="BT862" s="460"/>
    </row>
    <row r="863" spans="1:72">
      <c r="A863" s="460"/>
      <c r="B863" s="1070"/>
      <c r="C863" s="460"/>
      <c r="D863" s="460"/>
      <c r="E863" s="460"/>
      <c r="F863" s="460"/>
      <c r="G863" s="460"/>
      <c r="H863" s="460"/>
      <c r="I863" s="460"/>
      <c r="J863" s="460"/>
      <c r="K863" s="460"/>
      <c r="L863" s="460"/>
      <c r="M863" s="460"/>
      <c r="N863" s="460"/>
      <c r="O863" s="460"/>
      <c r="P863" s="1070"/>
      <c r="Q863" s="1070"/>
      <c r="R863" s="460"/>
      <c r="S863" s="460"/>
      <c r="T863" s="460"/>
      <c r="U863" s="460"/>
      <c r="V863" s="460"/>
      <c r="W863" s="460"/>
      <c r="X863" s="460"/>
      <c r="Y863" s="460"/>
      <c r="Z863" s="460"/>
      <c r="AA863" s="460"/>
      <c r="AB863" s="460"/>
      <c r="AC863" s="460"/>
      <c r="AD863" s="460"/>
      <c r="AE863" s="460"/>
      <c r="AF863" s="460"/>
      <c r="AG863" s="460"/>
      <c r="AH863" s="460"/>
      <c r="AI863" s="460"/>
      <c r="AJ863" s="460"/>
      <c r="AK863" s="460"/>
      <c r="AL863" s="460"/>
      <c r="AN863" s="460"/>
      <c r="AP863" s="460"/>
      <c r="AQ863" s="460"/>
      <c r="AR863" s="460"/>
      <c r="AS863" s="1070"/>
      <c r="AT863" s="460"/>
      <c r="AU863" s="460"/>
      <c r="AV863" s="460"/>
      <c r="AW863" s="460"/>
      <c r="AX863" s="460"/>
      <c r="AY863" s="460"/>
      <c r="AZ863" s="460"/>
      <c r="BA863" s="460"/>
      <c r="BB863" s="460"/>
      <c r="BC863" s="460"/>
      <c r="BD863" s="460"/>
      <c r="BE863" s="460"/>
      <c r="BF863" s="460"/>
      <c r="BG863" s="460"/>
      <c r="BH863" s="460"/>
      <c r="BI863" s="460"/>
      <c r="BJ863" s="460"/>
      <c r="BK863" s="460"/>
      <c r="BL863" s="460"/>
      <c r="BM863" s="460"/>
      <c r="BN863" s="460"/>
      <c r="BO863" s="460"/>
      <c r="BP863" s="460"/>
      <c r="BQ863" s="460"/>
      <c r="BR863" s="460"/>
      <c r="BT863" s="460"/>
    </row>
    <row r="864" spans="1:72">
      <c r="A864" s="460"/>
      <c r="B864" s="1070"/>
      <c r="C864" s="460"/>
      <c r="D864" s="460"/>
      <c r="E864" s="460"/>
      <c r="F864" s="460"/>
      <c r="G864" s="460"/>
      <c r="H864" s="460"/>
      <c r="I864" s="460"/>
      <c r="J864" s="460"/>
      <c r="K864" s="460"/>
      <c r="L864" s="460"/>
      <c r="M864" s="460"/>
      <c r="N864" s="460"/>
      <c r="O864" s="460"/>
      <c r="P864" s="1070"/>
      <c r="Q864" s="1070"/>
      <c r="R864" s="460"/>
      <c r="S864" s="460"/>
      <c r="T864" s="460"/>
      <c r="U864" s="460"/>
      <c r="V864" s="460"/>
      <c r="W864" s="460"/>
      <c r="X864" s="460"/>
      <c r="Y864" s="460"/>
      <c r="Z864" s="460"/>
      <c r="AA864" s="460"/>
      <c r="AB864" s="460"/>
      <c r="AC864" s="460"/>
      <c r="AD864" s="460"/>
      <c r="AE864" s="460"/>
      <c r="AF864" s="460"/>
      <c r="AG864" s="460"/>
      <c r="AH864" s="460"/>
      <c r="AI864" s="460"/>
      <c r="AJ864" s="460"/>
      <c r="AK864" s="460"/>
      <c r="AL864" s="460"/>
      <c r="AN864" s="460"/>
      <c r="AP864" s="460"/>
      <c r="AQ864" s="460"/>
      <c r="AR864" s="460"/>
      <c r="AS864" s="1070"/>
      <c r="AT864" s="460"/>
      <c r="AU864" s="460"/>
      <c r="AV864" s="460"/>
      <c r="AW864" s="460"/>
      <c r="AX864" s="460"/>
      <c r="AY864" s="460"/>
      <c r="AZ864" s="460"/>
      <c r="BA864" s="460"/>
      <c r="BB864" s="460"/>
      <c r="BC864" s="460"/>
      <c r="BD864" s="460"/>
      <c r="BE864" s="460"/>
      <c r="BF864" s="460"/>
      <c r="BG864" s="460"/>
      <c r="BH864" s="460"/>
      <c r="BI864" s="460"/>
      <c r="BJ864" s="460"/>
      <c r="BK864" s="460"/>
      <c r="BL864" s="460"/>
      <c r="BM864" s="460"/>
      <c r="BN864" s="460"/>
      <c r="BO864" s="460"/>
      <c r="BP864" s="460"/>
      <c r="BQ864" s="460"/>
      <c r="BR864" s="460"/>
      <c r="BT864" s="460"/>
    </row>
    <row r="865" spans="1:72">
      <c r="A865" s="460"/>
      <c r="B865" s="1070"/>
      <c r="C865" s="460"/>
      <c r="D865" s="460"/>
      <c r="E865" s="460"/>
      <c r="F865" s="460"/>
      <c r="G865" s="460"/>
      <c r="H865" s="460"/>
      <c r="I865" s="460"/>
      <c r="J865" s="460"/>
      <c r="K865" s="460"/>
      <c r="L865" s="460"/>
      <c r="M865" s="460"/>
      <c r="N865" s="460"/>
      <c r="O865" s="460"/>
      <c r="P865" s="1070"/>
      <c r="Q865" s="1070"/>
      <c r="R865" s="460"/>
      <c r="S865" s="460"/>
      <c r="T865" s="460"/>
      <c r="U865" s="460"/>
      <c r="V865" s="460"/>
      <c r="W865" s="460"/>
      <c r="X865" s="460"/>
      <c r="Y865" s="460"/>
      <c r="Z865" s="460"/>
      <c r="AA865" s="460"/>
      <c r="AB865" s="460"/>
      <c r="AC865" s="460"/>
      <c r="AD865" s="460"/>
      <c r="AE865" s="460"/>
      <c r="AF865" s="460"/>
      <c r="AG865" s="460"/>
      <c r="AH865" s="460"/>
      <c r="AI865" s="460"/>
      <c r="AJ865" s="460"/>
      <c r="AK865" s="460"/>
      <c r="AL865" s="460"/>
      <c r="AN865" s="460"/>
      <c r="AP865" s="460"/>
      <c r="AQ865" s="460"/>
      <c r="AR865" s="460"/>
      <c r="AS865" s="1070"/>
      <c r="AT865" s="460"/>
      <c r="AU865" s="460"/>
      <c r="AV865" s="460"/>
      <c r="AW865" s="460"/>
      <c r="AX865" s="460"/>
      <c r="AY865" s="460"/>
      <c r="AZ865" s="460"/>
      <c r="BA865" s="460"/>
      <c r="BB865" s="460"/>
      <c r="BC865" s="460"/>
      <c r="BD865" s="460"/>
      <c r="BE865" s="460"/>
      <c r="BF865" s="460"/>
      <c r="BG865" s="460"/>
      <c r="BH865" s="460"/>
      <c r="BI865" s="460"/>
      <c r="BJ865" s="460"/>
      <c r="BK865" s="460"/>
      <c r="BL865" s="460"/>
      <c r="BM865" s="460"/>
      <c r="BN865" s="460"/>
      <c r="BO865" s="460"/>
      <c r="BP865" s="460"/>
      <c r="BQ865" s="460"/>
      <c r="BR865" s="460"/>
      <c r="BT865" s="460"/>
    </row>
    <row r="866" spans="1:72">
      <c r="A866" s="460"/>
      <c r="B866" s="1070"/>
      <c r="C866" s="460"/>
      <c r="D866" s="460"/>
      <c r="E866" s="460"/>
      <c r="F866" s="460"/>
      <c r="G866" s="460"/>
      <c r="H866" s="460"/>
      <c r="I866" s="460"/>
      <c r="J866" s="460"/>
      <c r="K866" s="460"/>
      <c r="L866" s="460"/>
      <c r="M866" s="460"/>
      <c r="N866" s="460"/>
      <c r="O866" s="460"/>
      <c r="P866" s="1070"/>
      <c r="Q866" s="1070"/>
      <c r="R866" s="460"/>
      <c r="S866" s="460"/>
      <c r="T866" s="460"/>
      <c r="U866" s="460"/>
      <c r="V866" s="460"/>
      <c r="W866" s="460"/>
      <c r="X866" s="460"/>
      <c r="Y866" s="460"/>
      <c r="Z866" s="460"/>
      <c r="AA866" s="460"/>
      <c r="AB866" s="460"/>
      <c r="AC866" s="460"/>
      <c r="AD866" s="460"/>
      <c r="AE866" s="460"/>
      <c r="AF866" s="460"/>
      <c r="AG866" s="460"/>
      <c r="AH866" s="460"/>
      <c r="AI866" s="460"/>
      <c r="AJ866" s="460"/>
      <c r="AK866" s="460"/>
      <c r="AL866" s="460"/>
      <c r="AN866" s="460"/>
      <c r="AP866" s="460"/>
      <c r="AQ866" s="460"/>
      <c r="AR866" s="460"/>
      <c r="AS866" s="1070"/>
      <c r="AT866" s="460"/>
      <c r="AU866" s="460"/>
      <c r="AV866" s="460"/>
      <c r="AW866" s="460"/>
      <c r="AX866" s="460"/>
      <c r="AY866" s="460"/>
      <c r="AZ866" s="460"/>
      <c r="BA866" s="460"/>
      <c r="BB866" s="460"/>
      <c r="BC866" s="460"/>
      <c r="BD866" s="460"/>
      <c r="BE866" s="460"/>
      <c r="BF866" s="460"/>
      <c r="BG866" s="460"/>
      <c r="BH866" s="460"/>
      <c r="BI866" s="460"/>
      <c r="BJ866" s="460"/>
      <c r="BK866" s="460"/>
      <c r="BL866" s="460"/>
      <c r="BM866" s="460"/>
      <c r="BN866" s="460"/>
      <c r="BO866" s="460"/>
      <c r="BP866" s="460"/>
      <c r="BQ866" s="460"/>
      <c r="BR866" s="460"/>
      <c r="BT866" s="460"/>
    </row>
    <row r="867" spans="1:72">
      <c r="A867" s="460"/>
      <c r="B867" s="1070"/>
      <c r="C867" s="460"/>
      <c r="D867" s="460"/>
      <c r="E867" s="460"/>
      <c r="F867" s="460"/>
      <c r="G867" s="460"/>
      <c r="H867" s="460"/>
      <c r="I867" s="460"/>
      <c r="J867" s="460"/>
      <c r="K867" s="460"/>
      <c r="L867" s="460"/>
      <c r="M867" s="460"/>
      <c r="N867" s="460"/>
      <c r="O867" s="460"/>
      <c r="P867" s="1070"/>
      <c r="Q867" s="1070"/>
      <c r="R867" s="460"/>
      <c r="S867" s="460"/>
      <c r="T867" s="460"/>
      <c r="U867" s="460"/>
      <c r="V867" s="460"/>
      <c r="W867" s="460"/>
      <c r="X867" s="460"/>
      <c r="Y867" s="460"/>
      <c r="Z867" s="460"/>
      <c r="AA867" s="460"/>
      <c r="AB867" s="460"/>
      <c r="AC867" s="460"/>
      <c r="AD867" s="460"/>
      <c r="AE867" s="460"/>
      <c r="AF867" s="460"/>
      <c r="AG867" s="460"/>
      <c r="AH867" s="460"/>
      <c r="AI867" s="460"/>
      <c r="AJ867" s="460"/>
      <c r="AK867" s="460"/>
      <c r="AL867" s="460"/>
      <c r="AN867" s="460"/>
      <c r="AP867" s="460"/>
      <c r="AQ867" s="460"/>
      <c r="AR867" s="460"/>
      <c r="AS867" s="1070"/>
      <c r="AT867" s="460"/>
      <c r="AU867" s="460"/>
      <c r="AV867" s="460"/>
      <c r="AW867" s="460"/>
      <c r="AX867" s="460"/>
      <c r="AY867" s="460"/>
      <c r="AZ867" s="460"/>
      <c r="BA867" s="460"/>
      <c r="BB867" s="460"/>
      <c r="BC867" s="460"/>
      <c r="BD867" s="460"/>
      <c r="BE867" s="460"/>
      <c r="BF867" s="460"/>
      <c r="BG867" s="460"/>
      <c r="BH867" s="460"/>
      <c r="BI867" s="460"/>
      <c r="BJ867" s="460"/>
      <c r="BK867" s="460"/>
      <c r="BL867" s="460"/>
      <c r="BM867" s="460"/>
      <c r="BN867" s="460"/>
      <c r="BO867" s="460"/>
      <c r="BP867" s="460"/>
      <c r="BQ867" s="460"/>
      <c r="BR867" s="460"/>
      <c r="BT867" s="460"/>
    </row>
    <row r="868" spans="1:72">
      <c r="A868" s="460"/>
      <c r="B868" s="1070"/>
      <c r="C868" s="460"/>
      <c r="D868" s="460"/>
      <c r="E868" s="460"/>
      <c r="F868" s="460"/>
      <c r="G868" s="460"/>
      <c r="H868" s="460"/>
      <c r="I868" s="460"/>
      <c r="J868" s="460"/>
      <c r="K868" s="460"/>
      <c r="L868" s="460"/>
      <c r="M868" s="460"/>
      <c r="N868" s="460"/>
      <c r="O868" s="460"/>
      <c r="P868" s="1070"/>
      <c r="Q868" s="1070"/>
      <c r="R868" s="460"/>
      <c r="S868" s="460"/>
      <c r="T868" s="460"/>
      <c r="U868" s="460"/>
      <c r="V868" s="460"/>
      <c r="W868" s="460"/>
      <c r="X868" s="460"/>
      <c r="Y868" s="460"/>
      <c r="Z868" s="460"/>
      <c r="AA868" s="460"/>
      <c r="AB868" s="460"/>
      <c r="AC868" s="460"/>
      <c r="AD868" s="460"/>
      <c r="AE868" s="460"/>
      <c r="AF868" s="460"/>
      <c r="AG868" s="460"/>
      <c r="AH868" s="460"/>
      <c r="AI868" s="460"/>
      <c r="AJ868" s="460"/>
      <c r="AK868" s="460"/>
      <c r="AL868" s="460"/>
      <c r="AN868" s="460"/>
      <c r="AP868" s="460"/>
      <c r="AQ868" s="460"/>
      <c r="AR868" s="460"/>
      <c r="AS868" s="1070"/>
      <c r="AT868" s="460"/>
      <c r="AU868" s="460"/>
      <c r="AV868" s="460"/>
      <c r="AW868" s="460"/>
      <c r="AX868" s="460"/>
      <c r="AY868" s="460"/>
      <c r="AZ868" s="460"/>
      <c r="BA868" s="460"/>
      <c r="BB868" s="460"/>
      <c r="BC868" s="460"/>
      <c r="BD868" s="460"/>
      <c r="BE868" s="460"/>
      <c r="BF868" s="460"/>
      <c r="BG868" s="460"/>
      <c r="BH868" s="460"/>
      <c r="BI868" s="460"/>
      <c r="BJ868" s="460"/>
      <c r="BK868" s="460"/>
      <c r="BL868" s="460"/>
      <c r="BM868" s="460"/>
      <c r="BN868" s="460"/>
      <c r="BO868" s="460"/>
      <c r="BP868" s="460"/>
      <c r="BQ868" s="460"/>
      <c r="BR868" s="460"/>
      <c r="BT868" s="460"/>
    </row>
    <row r="869" spans="1:72">
      <c r="A869" s="460"/>
      <c r="B869" s="1070"/>
      <c r="C869" s="460"/>
      <c r="D869" s="460"/>
      <c r="E869" s="460"/>
      <c r="F869" s="460"/>
      <c r="G869" s="460"/>
      <c r="H869" s="460"/>
      <c r="I869" s="460"/>
      <c r="J869" s="460"/>
      <c r="K869" s="460"/>
      <c r="L869" s="460"/>
      <c r="M869" s="460"/>
      <c r="N869" s="460"/>
      <c r="O869" s="460"/>
      <c r="P869" s="1070"/>
      <c r="Q869" s="1070"/>
      <c r="R869" s="460"/>
      <c r="S869" s="460"/>
      <c r="T869" s="460"/>
      <c r="U869" s="460"/>
      <c r="V869" s="460"/>
      <c r="W869" s="460"/>
      <c r="X869" s="460"/>
      <c r="Y869" s="460"/>
      <c r="Z869" s="460"/>
      <c r="AA869" s="460"/>
      <c r="AB869" s="460"/>
      <c r="AC869" s="460"/>
      <c r="AD869" s="460"/>
      <c r="AE869" s="460"/>
      <c r="AF869" s="460"/>
      <c r="AG869" s="460"/>
      <c r="AH869" s="460"/>
      <c r="AI869" s="460"/>
      <c r="AJ869" s="460"/>
      <c r="AK869" s="460"/>
      <c r="AL869" s="460"/>
      <c r="AN869" s="460"/>
      <c r="AP869" s="460"/>
      <c r="AQ869" s="460"/>
      <c r="AR869" s="460"/>
      <c r="AS869" s="1070"/>
      <c r="AT869" s="460"/>
      <c r="AU869" s="460"/>
      <c r="AV869" s="460"/>
      <c r="AW869" s="460"/>
      <c r="AX869" s="460"/>
      <c r="AY869" s="460"/>
      <c r="AZ869" s="460"/>
      <c r="BA869" s="460"/>
      <c r="BB869" s="460"/>
      <c r="BC869" s="460"/>
      <c r="BD869" s="460"/>
      <c r="BE869" s="460"/>
      <c r="BF869" s="460"/>
      <c r="BG869" s="460"/>
      <c r="BH869" s="460"/>
      <c r="BI869" s="460"/>
      <c r="BJ869" s="460"/>
      <c r="BK869" s="460"/>
      <c r="BL869" s="460"/>
      <c r="BM869" s="460"/>
      <c r="BN869" s="460"/>
      <c r="BO869" s="460"/>
      <c r="BP869" s="460"/>
      <c r="BQ869" s="460"/>
      <c r="BR869" s="460"/>
      <c r="BT869" s="460"/>
    </row>
    <row r="870" spans="1:72">
      <c r="A870" s="460"/>
      <c r="B870" s="1070"/>
      <c r="C870" s="460"/>
      <c r="D870" s="460"/>
      <c r="E870" s="460"/>
      <c r="F870" s="460"/>
      <c r="G870" s="460"/>
      <c r="H870" s="460"/>
      <c r="I870" s="460"/>
      <c r="J870" s="460"/>
      <c r="K870" s="460"/>
      <c r="L870" s="460"/>
      <c r="M870" s="460"/>
      <c r="N870" s="460"/>
      <c r="O870" s="460"/>
      <c r="P870" s="1070"/>
      <c r="Q870" s="1070"/>
      <c r="R870" s="460"/>
      <c r="S870" s="460"/>
      <c r="T870" s="460"/>
      <c r="U870" s="460"/>
      <c r="V870" s="460"/>
      <c r="W870" s="460"/>
      <c r="X870" s="460"/>
      <c r="Y870" s="460"/>
      <c r="Z870" s="460"/>
      <c r="AA870" s="460"/>
      <c r="AB870" s="460"/>
      <c r="AC870" s="460"/>
      <c r="AD870" s="460"/>
      <c r="AE870" s="460"/>
      <c r="AF870" s="460"/>
      <c r="AG870" s="460"/>
      <c r="AH870" s="460"/>
      <c r="AI870" s="460"/>
      <c r="AJ870" s="460"/>
      <c r="AK870" s="460"/>
      <c r="AL870" s="460"/>
      <c r="AN870" s="460"/>
      <c r="AP870" s="460"/>
      <c r="AQ870" s="460"/>
      <c r="AR870" s="460"/>
      <c r="AS870" s="1070"/>
      <c r="AT870" s="460"/>
      <c r="AU870" s="460"/>
      <c r="AV870" s="460"/>
      <c r="AW870" s="460"/>
      <c r="AX870" s="460"/>
      <c r="AY870" s="460"/>
      <c r="AZ870" s="460"/>
      <c r="BA870" s="460"/>
      <c r="BB870" s="460"/>
      <c r="BC870" s="460"/>
      <c r="BD870" s="460"/>
      <c r="BE870" s="460"/>
      <c r="BF870" s="460"/>
      <c r="BG870" s="460"/>
      <c r="BH870" s="460"/>
      <c r="BI870" s="460"/>
      <c r="BJ870" s="460"/>
      <c r="BK870" s="460"/>
      <c r="BL870" s="460"/>
      <c r="BM870" s="460"/>
      <c r="BN870" s="460"/>
      <c r="BO870" s="460"/>
      <c r="BP870" s="460"/>
      <c r="BQ870" s="460"/>
      <c r="BR870" s="460"/>
      <c r="BT870" s="460"/>
    </row>
    <row r="871" spans="1:72">
      <c r="A871" s="460"/>
      <c r="B871" s="1070"/>
      <c r="C871" s="460"/>
      <c r="D871" s="460"/>
      <c r="E871" s="460"/>
      <c r="F871" s="460"/>
      <c r="G871" s="460"/>
      <c r="H871" s="460"/>
      <c r="I871" s="460"/>
      <c r="J871" s="460"/>
      <c r="K871" s="460"/>
      <c r="L871" s="460"/>
      <c r="M871" s="460"/>
      <c r="N871" s="460"/>
      <c r="O871" s="460"/>
      <c r="P871" s="1070"/>
      <c r="Q871" s="1070"/>
      <c r="R871" s="460"/>
      <c r="S871" s="460"/>
      <c r="T871" s="460"/>
      <c r="U871" s="460"/>
      <c r="V871" s="460"/>
      <c r="W871" s="460"/>
      <c r="X871" s="460"/>
      <c r="Y871" s="460"/>
      <c r="Z871" s="460"/>
      <c r="AA871" s="460"/>
      <c r="AB871" s="460"/>
      <c r="AC871" s="460"/>
      <c r="AD871" s="460"/>
      <c r="AE871" s="460"/>
      <c r="AF871" s="460"/>
      <c r="AG871" s="460"/>
      <c r="AH871" s="460"/>
      <c r="AI871" s="460"/>
      <c r="AJ871" s="460"/>
      <c r="AK871" s="460"/>
      <c r="AL871" s="460"/>
      <c r="AN871" s="460"/>
      <c r="AP871" s="460"/>
      <c r="AQ871" s="460"/>
      <c r="AR871" s="460"/>
      <c r="AS871" s="1070"/>
      <c r="AT871" s="460"/>
      <c r="AU871" s="460"/>
      <c r="AV871" s="460"/>
      <c r="AW871" s="460"/>
      <c r="AX871" s="460"/>
      <c r="AY871" s="460"/>
      <c r="AZ871" s="460"/>
      <c r="BA871" s="460"/>
      <c r="BB871" s="460"/>
      <c r="BC871" s="460"/>
      <c r="BD871" s="460"/>
      <c r="BE871" s="460"/>
      <c r="BF871" s="460"/>
      <c r="BG871" s="460"/>
      <c r="BH871" s="460"/>
      <c r="BI871" s="460"/>
      <c r="BJ871" s="460"/>
      <c r="BK871" s="460"/>
      <c r="BL871" s="460"/>
      <c r="BM871" s="460"/>
      <c r="BN871" s="460"/>
      <c r="BO871" s="460"/>
      <c r="BP871" s="460"/>
      <c r="BQ871" s="460"/>
      <c r="BR871" s="460"/>
      <c r="BT871" s="460"/>
    </row>
    <row r="872" spans="1:72">
      <c r="A872" s="460"/>
      <c r="B872" s="1070"/>
      <c r="C872" s="460"/>
      <c r="D872" s="460"/>
      <c r="E872" s="460"/>
      <c r="F872" s="460"/>
      <c r="G872" s="460"/>
      <c r="H872" s="460"/>
      <c r="I872" s="460"/>
      <c r="J872" s="460"/>
      <c r="K872" s="460"/>
      <c r="L872" s="460"/>
      <c r="M872" s="460"/>
      <c r="N872" s="460"/>
      <c r="O872" s="460"/>
      <c r="P872" s="1070"/>
      <c r="Q872" s="1070"/>
      <c r="R872" s="460"/>
      <c r="S872" s="460"/>
      <c r="T872" s="460"/>
      <c r="U872" s="460"/>
      <c r="V872" s="460"/>
      <c r="W872" s="460"/>
      <c r="X872" s="460"/>
      <c r="Y872" s="460"/>
      <c r="Z872" s="460"/>
      <c r="AA872" s="460"/>
      <c r="AB872" s="460"/>
      <c r="AC872" s="460"/>
      <c r="AD872" s="460"/>
      <c r="AE872" s="460"/>
      <c r="AF872" s="460"/>
      <c r="AG872" s="460"/>
      <c r="AH872" s="460"/>
      <c r="AI872" s="460"/>
      <c r="AJ872" s="460"/>
      <c r="AK872" s="460"/>
      <c r="AL872" s="460"/>
      <c r="AN872" s="460"/>
      <c r="AP872" s="460"/>
      <c r="AQ872" s="460"/>
      <c r="AR872" s="460"/>
      <c r="AS872" s="1070"/>
      <c r="AT872" s="460"/>
      <c r="AU872" s="460"/>
      <c r="AV872" s="460"/>
      <c r="AW872" s="460"/>
      <c r="AX872" s="460"/>
      <c r="AY872" s="460"/>
      <c r="AZ872" s="460"/>
      <c r="BA872" s="460"/>
      <c r="BB872" s="460"/>
      <c r="BC872" s="460"/>
      <c r="BD872" s="460"/>
      <c r="BE872" s="460"/>
      <c r="BF872" s="460"/>
      <c r="BG872" s="460"/>
      <c r="BH872" s="460"/>
      <c r="BI872" s="460"/>
      <c r="BJ872" s="460"/>
      <c r="BK872" s="460"/>
      <c r="BL872" s="460"/>
      <c r="BM872" s="460"/>
      <c r="BN872" s="460"/>
      <c r="BO872" s="460"/>
      <c r="BP872" s="460"/>
      <c r="BQ872" s="460"/>
      <c r="BR872" s="460"/>
      <c r="BT872" s="460"/>
    </row>
    <row r="873" spans="1:72">
      <c r="A873" s="460"/>
      <c r="B873" s="1070"/>
      <c r="C873" s="460"/>
      <c r="D873" s="460"/>
      <c r="E873" s="460"/>
      <c r="F873" s="460"/>
      <c r="G873" s="460"/>
      <c r="H873" s="460"/>
      <c r="I873" s="460"/>
      <c r="J873" s="460"/>
      <c r="K873" s="460"/>
      <c r="L873" s="460"/>
      <c r="M873" s="460"/>
      <c r="N873" s="460"/>
      <c r="O873" s="460"/>
      <c r="P873" s="1070"/>
      <c r="Q873" s="1070"/>
      <c r="R873" s="460"/>
      <c r="S873" s="460"/>
      <c r="T873" s="460"/>
      <c r="U873" s="460"/>
      <c r="V873" s="460"/>
      <c r="W873" s="460"/>
      <c r="X873" s="460"/>
      <c r="Y873" s="460"/>
      <c r="Z873" s="460"/>
      <c r="AA873" s="460"/>
      <c r="AB873" s="460"/>
      <c r="AC873" s="460"/>
      <c r="AD873" s="460"/>
      <c r="AE873" s="460"/>
      <c r="AF873" s="460"/>
      <c r="AG873" s="460"/>
      <c r="AH873" s="460"/>
      <c r="AI873" s="460"/>
      <c r="AJ873" s="460"/>
      <c r="AK873" s="460"/>
      <c r="AL873" s="460"/>
      <c r="AN873" s="460"/>
      <c r="AP873" s="460"/>
      <c r="AQ873" s="460"/>
      <c r="AR873" s="460"/>
      <c r="AS873" s="1070"/>
      <c r="AT873" s="460"/>
      <c r="AU873" s="460"/>
      <c r="AV873" s="460"/>
      <c r="AW873" s="460"/>
      <c r="AX873" s="460"/>
      <c r="AY873" s="460"/>
      <c r="AZ873" s="460"/>
      <c r="BA873" s="460"/>
      <c r="BB873" s="460"/>
      <c r="BC873" s="460"/>
      <c r="BD873" s="460"/>
      <c r="BE873" s="460"/>
      <c r="BF873" s="460"/>
      <c r="BG873" s="460"/>
      <c r="BH873" s="460"/>
      <c r="BI873" s="460"/>
      <c r="BJ873" s="460"/>
      <c r="BK873" s="460"/>
      <c r="BL873" s="460"/>
      <c r="BM873" s="460"/>
      <c r="BN873" s="460"/>
      <c r="BO873" s="460"/>
      <c r="BP873" s="460"/>
      <c r="BQ873" s="460"/>
      <c r="BR873" s="460"/>
      <c r="BT873" s="460"/>
    </row>
    <row r="874" spans="1:72">
      <c r="A874" s="460"/>
      <c r="B874" s="1070"/>
      <c r="C874" s="460"/>
      <c r="D874" s="460"/>
      <c r="E874" s="460"/>
      <c r="F874" s="460"/>
      <c r="G874" s="460"/>
      <c r="H874" s="460"/>
      <c r="I874" s="460"/>
      <c r="J874" s="460"/>
      <c r="K874" s="460"/>
      <c r="L874" s="460"/>
      <c r="M874" s="460"/>
      <c r="N874" s="460"/>
      <c r="O874" s="460"/>
      <c r="P874" s="1070"/>
      <c r="Q874" s="1070"/>
      <c r="R874" s="460"/>
      <c r="S874" s="460"/>
      <c r="T874" s="460"/>
      <c r="U874" s="460"/>
      <c r="V874" s="460"/>
      <c r="W874" s="460"/>
      <c r="X874" s="460"/>
      <c r="Y874" s="460"/>
      <c r="Z874" s="460"/>
      <c r="AA874" s="460"/>
      <c r="AB874" s="460"/>
      <c r="AC874" s="460"/>
      <c r="AD874" s="460"/>
      <c r="AE874" s="460"/>
      <c r="AF874" s="460"/>
      <c r="AG874" s="460"/>
      <c r="AH874" s="460"/>
      <c r="AI874" s="460"/>
      <c r="AJ874" s="460"/>
      <c r="AK874" s="460"/>
      <c r="AL874" s="460"/>
      <c r="AN874" s="460"/>
      <c r="AP874" s="460"/>
      <c r="AQ874" s="460"/>
      <c r="AR874" s="460"/>
      <c r="AS874" s="1070"/>
      <c r="AT874" s="460"/>
      <c r="AU874" s="460"/>
      <c r="AV874" s="460"/>
      <c r="AW874" s="460"/>
      <c r="AX874" s="460"/>
      <c r="AY874" s="460"/>
      <c r="AZ874" s="460"/>
      <c r="BA874" s="460"/>
      <c r="BB874" s="460"/>
      <c r="BC874" s="460"/>
      <c r="BD874" s="460"/>
      <c r="BE874" s="460"/>
      <c r="BF874" s="460"/>
      <c r="BG874" s="460"/>
      <c r="BH874" s="460"/>
      <c r="BI874" s="460"/>
      <c r="BJ874" s="460"/>
      <c r="BK874" s="460"/>
      <c r="BL874" s="460"/>
      <c r="BM874" s="460"/>
      <c r="BN874" s="460"/>
      <c r="BO874" s="460"/>
      <c r="BP874" s="460"/>
      <c r="BQ874" s="460"/>
      <c r="BR874" s="460"/>
      <c r="BT874" s="460"/>
    </row>
    <row r="875" spans="1:72">
      <c r="A875" s="460"/>
      <c r="B875" s="1070"/>
      <c r="C875" s="460"/>
      <c r="D875" s="460"/>
      <c r="E875" s="460"/>
      <c r="F875" s="460"/>
      <c r="G875" s="460"/>
      <c r="H875" s="460"/>
      <c r="I875" s="460"/>
      <c r="J875" s="460"/>
      <c r="K875" s="460"/>
      <c r="L875" s="460"/>
      <c r="M875" s="460"/>
      <c r="N875" s="460"/>
      <c r="O875" s="460"/>
      <c r="P875" s="1070"/>
      <c r="Q875" s="1070"/>
      <c r="R875" s="460"/>
      <c r="S875" s="460"/>
      <c r="T875" s="460"/>
      <c r="U875" s="460"/>
      <c r="V875" s="460"/>
      <c r="W875" s="460"/>
      <c r="X875" s="460"/>
      <c r="Y875" s="460"/>
      <c r="Z875" s="460"/>
      <c r="AA875" s="460"/>
      <c r="AB875" s="460"/>
      <c r="AC875" s="460"/>
      <c r="AD875" s="460"/>
      <c r="AE875" s="460"/>
      <c r="AF875" s="460"/>
      <c r="AG875" s="460"/>
      <c r="AH875" s="460"/>
      <c r="AI875" s="460"/>
      <c r="AJ875" s="460"/>
      <c r="AK875" s="460"/>
      <c r="AL875" s="460"/>
      <c r="AN875" s="460"/>
      <c r="AP875" s="460"/>
      <c r="AQ875" s="460"/>
      <c r="AR875" s="460"/>
      <c r="AS875" s="1070"/>
      <c r="AT875" s="460"/>
      <c r="AU875" s="460"/>
      <c r="AV875" s="460"/>
      <c r="AW875" s="460"/>
      <c r="AX875" s="460"/>
      <c r="AY875" s="460"/>
      <c r="AZ875" s="460"/>
      <c r="BA875" s="460"/>
      <c r="BB875" s="460"/>
      <c r="BC875" s="460"/>
      <c r="BD875" s="460"/>
      <c r="BE875" s="460"/>
      <c r="BF875" s="460"/>
      <c r="BG875" s="460"/>
      <c r="BH875" s="460"/>
      <c r="BI875" s="460"/>
      <c r="BJ875" s="460"/>
      <c r="BK875" s="460"/>
      <c r="BL875" s="460"/>
      <c r="BM875" s="460"/>
      <c r="BN875" s="460"/>
      <c r="BO875" s="460"/>
      <c r="BP875" s="460"/>
      <c r="BQ875" s="460"/>
      <c r="BR875" s="460"/>
      <c r="BT875" s="460"/>
    </row>
    <row r="876" spans="1:72">
      <c r="A876" s="460"/>
      <c r="B876" s="1070"/>
      <c r="C876" s="460"/>
      <c r="D876" s="460"/>
      <c r="E876" s="460"/>
      <c r="F876" s="460"/>
      <c r="G876" s="460"/>
      <c r="H876" s="460"/>
      <c r="I876" s="460"/>
      <c r="J876" s="460"/>
      <c r="K876" s="460"/>
      <c r="L876" s="460"/>
      <c r="M876" s="460"/>
      <c r="N876" s="460"/>
      <c r="O876" s="460"/>
      <c r="P876" s="1070"/>
      <c r="Q876" s="1070"/>
      <c r="R876" s="460"/>
      <c r="S876" s="460"/>
      <c r="T876" s="460"/>
      <c r="U876" s="460"/>
      <c r="V876" s="460"/>
      <c r="W876" s="460"/>
      <c r="X876" s="460"/>
      <c r="Y876" s="460"/>
      <c r="Z876" s="460"/>
      <c r="AA876" s="460"/>
      <c r="AB876" s="460"/>
      <c r="AC876" s="460"/>
      <c r="AD876" s="460"/>
      <c r="AE876" s="460"/>
      <c r="AF876" s="460"/>
      <c r="AG876" s="460"/>
      <c r="AH876" s="460"/>
      <c r="AI876" s="460"/>
      <c r="AJ876" s="460"/>
      <c r="AK876" s="460"/>
      <c r="AL876" s="460"/>
      <c r="AN876" s="460"/>
      <c r="AP876" s="460"/>
      <c r="AQ876" s="460"/>
      <c r="AR876" s="460"/>
      <c r="AS876" s="1070"/>
      <c r="AT876" s="460"/>
      <c r="AU876" s="460"/>
      <c r="AV876" s="460"/>
      <c r="AW876" s="460"/>
      <c r="AX876" s="460"/>
      <c r="AY876" s="460"/>
      <c r="AZ876" s="460"/>
      <c r="BA876" s="460"/>
      <c r="BB876" s="460"/>
      <c r="BC876" s="460"/>
      <c r="BD876" s="460"/>
      <c r="BE876" s="460"/>
      <c r="BF876" s="460"/>
      <c r="BG876" s="460"/>
      <c r="BH876" s="460"/>
      <c r="BI876" s="460"/>
      <c r="BJ876" s="460"/>
      <c r="BK876" s="460"/>
      <c r="BL876" s="460"/>
      <c r="BM876" s="460"/>
      <c r="BN876" s="460"/>
      <c r="BO876" s="460"/>
      <c r="BP876" s="460"/>
      <c r="BQ876" s="460"/>
      <c r="BR876" s="460"/>
      <c r="BT876" s="460"/>
    </row>
    <row r="877" spans="1:72">
      <c r="A877" s="460"/>
      <c r="B877" s="1070"/>
      <c r="C877" s="460"/>
      <c r="D877" s="460"/>
      <c r="E877" s="460"/>
      <c r="F877" s="460"/>
      <c r="G877" s="460"/>
      <c r="H877" s="460"/>
      <c r="I877" s="460"/>
      <c r="J877" s="460"/>
      <c r="K877" s="460"/>
      <c r="L877" s="460"/>
      <c r="M877" s="460"/>
      <c r="N877" s="460"/>
      <c r="O877" s="460"/>
      <c r="P877" s="1070"/>
      <c r="Q877" s="1070"/>
      <c r="R877" s="460"/>
      <c r="S877" s="460"/>
      <c r="T877" s="460"/>
      <c r="U877" s="460"/>
      <c r="V877" s="460"/>
      <c r="W877" s="460"/>
      <c r="X877" s="460"/>
      <c r="Y877" s="460"/>
      <c r="Z877" s="460"/>
      <c r="AA877" s="460"/>
      <c r="AB877" s="460"/>
      <c r="AC877" s="460"/>
      <c r="AD877" s="460"/>
      <c r="AE877" s="460"/>
      <c r="AF877" s="460"/>
      <c r="AG877" s="460"/>
      <c r="AH877" s="460"/>
      <c r="AI877" s="460"/>
      <c r="AJ877" s="460"/>
      <c r="AK877" s="460"/>
      <c r="AL877" s="460"/>
      <c r="AN877" s="460"/>
      <c r="AP877" s="460"/>
      <c r="AQ877" s="460"/>
      <c r="AR877" s="460"/>
      <c r="AS877" s="1070"/>
      <c r="AT877" s="460"/>
      <c r="AU877" s="460"/>
      <c r="AV877" s="460"/>
      <c r="AW877" s="460"/>
      <c r="AX877" s="460"/>
      <c r="AY877" s="460"/>
      <c r="AZ877" s="460"/>
      <c r="BA877" s="460"/>
      <c r="BB877" s="460"/>
      <c r="BC877" s="460"/>
      <c r="BD877" s="460"/>
      <c r="BE877" s="460"/>
      <c r="BF877" s="460"/>
      <c r="BG877" s="460"/>
      <c r="BH877" s="460"/>
      <c r="BI877" s="460"/>
      <c r="BJ877" s="460"/>
      <c r="BK877" s="460"/>
      <c r="BL877" s="460"/>
      <c r="BM877" s="460"/>
      <c r="BN877" s="460"/>
      <c r="BO877" s="460"/>
      <c r="BP877" s="460"/>
      <c r="BQ877" s="460"/>
      <c r="BR877" s="460"/>
      <c r="BT877" s="460"/>
    </row>
    <row r="878" spans="1:72">
      <c r="A878" s="460"/>
      <c r="B878" s="1070"/>
      <c r="C878" s="460"/>
      <c r="D878" s="460"/>
      <c r="E878" s="460"/>
      <c r="F878" s="460"/>
      <c r="G878" s="460"/>
      <c r="H878" s="460"/>
      <c r="I878" s="460"/>
      <c r="J878" s="460"/>
      <c r="K878" s="460"/>
      <c r="L878" s="460"/>
      <c r="M878" s="460"/>
      <c r="N878" s="460"/>
      <c r="O878" s="460"/>
      <c r="P878" s="1070"/>
      <c r="Q878" s="1070"/>
      <c r="R878" s="460"/>
      <c r="S878" s="460"/>
      <c r="T878" s="460"/>
      <c r="U878" s="460"/>
      <c r="V878" s="460"/>
      <c r="W878" s="460"/>
      <c r="X878" s="460"/>
      <c r="Y878" s="460"/>
      <c r="Z878" s="460"/>
      <c r="AA878" s="460"/>
      <c r="AB878" s="460"/>
      <c r="AC878" s="460"/>
      <c r="AD878" s="460"/>
      <c r="AE878" s="460"/>
      <c r="AF878" s="460"/>
      <c r="AG878" s="460"/>
      <c r="AH878" s="460"/>
      <c r="AI878" s="460"/>
      <c r="AJ878" s="460"/>
      <c r="AK878" s="460"/>
      <c r="AL878" s="460"/>
      <c r="AN878" s="460"/>
      <c r="AP878" s="460"/>
      <c r="AQ878" s="460"/>
      <c r="AR878" s="460"/>
      <c r="AS878" s="1070"/>
      <c r="AT878" s="460"/>
      <c r="AU878" s="460"/>
      <c r="AV878" s="460"/>
      <c r="AW878" s="460"/>
      <c r="AX878" s="460"/>
      <c r="AY878" s="460"/>
      <c r="AZ878" s="460"/>
      <c r="BA878" s="460"/>
      <c r="BB878" s="460"/>
      <c r="BC878" s="460"/>
      <c r="BD878" s="460"/>
      <c r="BE878" s="460"/>
      <c r="BF878" s="460"/>
      <c r="BG878" s="460"/>
      <c r="BH878" s="460"/>
      <c r="BI878" s="460"/>
      <c r="BJ878" s="460"/>
      <c r="BK878" s="460"/>
      <c r="BL878" s="460"/>
      <c r="BM878" s="460"/>
      <c r="BN878" s="460"/>
      <c r="BO878" s="460"/>
      <c r="BP878" s="460"/>
      <c r="BQ878" s="460"/>
      <c r="BR878" s="460"/>
      <c r="BT878" s="460"/>
    </row>
    <row r="879" spans="1:72">
      <c r="A879" s="460"/>
      <c r="B879" s="1070"/>
      <c r="C879" s="460"/>
      <c r="D879" s="460"/>
      <c r="E879" s="460"/>
      <c r="F879" s="460"/>
      <c r="G879" s="460"/>
      <c r="H879" s="460"/>
      <c r="I879" s="460"/>
      <c r="J879" s="460"/>
      <c r="K879" s="460"/>
      <c r="L879" s="460"/>
      <c r="M879" s="460"/>
      <c r="N879" s="460"/>
      <c r="O879" s="460"/>
      <c r="P879" s="1070"/>
      <c r="Q879" s="1070"/>
      <c r="R879" s="460"/>
      <c r="S879" s="460"/>
      <c r="T879" s="460"/>
      <c r="U879" s="460"/>
      <c r="V879" s="460"/>
      <c r="W879" s="460"/>
      <c r="X879" s="460"/>
      <c r="Y879" s="460"/>
      <c r="Z879" s="460"/>
      <c r="AA879" s="460"/>
      <c r="AB879" s="460"/>
      <c r="AC879" s="460"/>
      <c r="AD879" s="460"/>
      <c r="AE879" s="460"/>
      <c r="AF879" s="460"/>
      <c r="AG879" s="460"/>
      <c r="AH879" s="460"/>
      <c r="AI879" s="460"/>
      <c r="AJ879" s="460"/>
      <c r="AK879" s="460"/>
      <c r="AL879" s="460"/>
      <c r="AN879" s="460"/>
      <c r="AP879" s="460"/>
      <c r="AQ879" s="460"/>
      <c r="AR879" s="460"/>
      <c r="AS879" s="1070"/>
      <c r="AT879" s="460"/>
      <c r="AU879" s="460"/>
      <c r="AV879" s="460"/>
      <c r="AW879" s="460"/>
      <c r="AX879" s="460"/>
      <c r="AY879" s="460"/>
      <c r="AZ879" s="460"/>
      <c r="BA879" s="460"/>
      <c r="BB879" s="460"/>
      <c r="BC879" s="460"/>
      <c r="BD879" s="460"/>
      <c r="BE879" s="460"/>
      <c r="BF879" s="460"/>
      <c r="BG879" s="460"/>
      <c r="BH879" s="460"/>
      <c r="BI879" s="460"/>
      <c r="BJ879" s="460"/>
      <c r="BK879" s="460"/>
      <c r="BL879" s="460"/>
      <c r="BM879" s="460"/>
      <c r="BN879" s="460"/>
      <c r="BO879" s="460"/>
      <c r="BP879" s="460"/>
      <c r="BQ879" s="460"/>
      <c r="BR879" s="460"/>
      <c r="BT879" s="460"/>
    </row>
    <row r="880" spans="1:72">
      <c r="A880" s="460"/>
      <c r="B880" s="1070"/>
      <c r="C880" s="460"/>
      <c r="D880" s="460"/>
      <c r="E880" s="460"/>
      <c r="F880" s="460"/>
      <c r="G880" s="460"/>
      <c r="H880" s="460"/>
      <c r="I880" s="460"/>
      <c r="J880" s="460"/>
      <c r="K880" s="460"/>
      <c r="L880" s="460"/>
      <c r="M880" s="460"/>
      <c r="N880" s="460"/>
      <c r="O880" s="460"/>
      <c r="P880" s="1070"/>
      <c r="Q880" s="1070"/>
      <c r="R880" s="460"/>
      <c r="S880" s="460"/>
      <c r="T880" s="460"/>
      <c r="U880" s="460"/>
      <c r="V880" s="460"/>
      <c r="W880" s="460"/>
      <c r="X880" s="460"/>
      <c r="Y880" s="460"/>
      <c r="Z880" s="460"/>
      <c r="AA880" s="460"/>
      <c r="AB880" s="460"/>
      <c r="AC880" s="460"/>
      <c r="AD880" s="460"/>
      <c r="AE880" s="460"/>
      <c r="AF880" s="460"/>
      <c r="AG880" s="460"/>
      <c r="AH880" s="460"/>
      <c r="AI880" s="460"/>
      <c r="AJ880" s="460"/>
      <c r="AK880" s="460"/>
      <c r="AL880" s="460"/>
      <c r="AN880" s="460"/>
      <c r="AP880" s="460"/>
      <c r="AQ880" s="460"/>
      <c r="AR880" s="460"/>
      <c r="AS880" s="1070"/>
      <c r="AT880" s="460"/>
      <c r="AU880" s="460"/>
      <c r="AV880" s="460"/>
      <c r="AW880" s="460"/>
      <c r="AX880" s="460"/>
      <c r="AY880" s="460"/>
      <c r="AZ880" s="460"/>
      <c r="BA880" s="460"/>
      <c r="BB880" s="460"/>
      <c r="BC880" s="460"/>
      <c r="BD880" s="460"/>
      <c r="BE880" s="460"/>
      <c r="BF880" s="460"/>
      <c r="BG880" s="460"/>
      <c r="BH880" s="460"/>
      <c r="BI880" s="460"/>
      <c r="BJ880" s="460"/>
      <c r="BK880" s="460"/>
      <c r="BL880" s="460"/>
      <c r="BM880" s="460"/>
      <c r="BN880" s="460"/>
      <c r="BO880" s="460"/>
      <c r="BP880" s="460"/>
      <c r="BQ880" s="460"/>
      <c r="BR880" s="460"/>
      <c r="BT880" s="460"/>
    </row>
    <row r="881" spans="1:72">
      <c r="A881" s="460"/>
      <c r="B881" s="1070"/>
      <c r="C881" s="460"/>
      <c r="D881" s="460"/>
      <c r="E881" s="460"/>
      <c r="F881" s="460"/>
      <c r="G881" s="460"/>
      <c r="H881" s="460"/>
      <c r="I881" s="460"/>
      <c r="J881" s="460"/>
      <c r="K881" s="460"/>
      <c r="L881" s="460"/>
      <c r="M881" s="460"/>
      <c r="N881" s="460"/>
      <c r="O881" s="460"/>
      <c r="P881" s="1070"/>
      <c r="Q881" s="1070"/>
      <c r="R881" s="460"/>
      <c r="S881" s="460"/>
      <c r="T881" s="460"/>
      <c r="U881" s="460"/>
      <c r="V881" s="460"/>
      <c r="W881" s="460"/>
      <c r="X881" s="460"/>
      <c r="Y881" s="460"/>
      <c r="Z881" s="460"/>
      <c r="AA881" s="460"/>
      <c r="AB881" s="460"/>
      <c r="AC881" s="460"/>
      <c r="AD881" s="460"/>
      <c r="AE881" s="460"/>
      <c r="AF881" s="460"/>
      <c r="AG881" s="460"/>
      <c r="AH881" s="460"/>
      <c r="AI881" s="460"/>
      <c r="AJ881" s="460"/>
      <c r="AK881" s="460"/>
      <c r="AL881" s="460"/>
      <c r="AN881" s="460"/>
      <c r="AP881" s="460"/>
      <c r="AQ881" s="460"/>
      <c r="AR881" s="460"/>
      <c r="AS881" s="1070"/>
      <c r="AT881" s="460"/>
      <c r="AU881" s="460"/>
      <c r="AV881" s="460"/>
      <c r="AW881" s="460"/>
      <c r="AX881" s="460"/>
      <c r="AY881" s="460"/>
      <c r="AZ881" s="460"/>
      <c r="BA881" s="460"/>
      <c r="BB881" s="460"/>
      <c r="BC881" s="460"/>
      <c r="BD881" s="460"/>
      <c r="BE881" s="460"/>
      <c r="BF881" s="460"/>
      <c r="BG881" s="460"/>
      <c r="BH881" s="460"/>
      <c r="BI881" s="460"/>
      <c r="BJ881" s="460"/>
      <c r="BK881" s="460"/>
      <c r="BL881" s="460"/>
      <c r="BM881" s="460"/>
      <c r="BN881" s="460"/>
      <c r="BO881" s="460"/>
      <c r="BP881" s="460"/>
      <c r="BQ881" s="460"/>
      <c r="BR881" s="460"/>
      <c r="BT881" s="460"/>
    </row>
    <row r="882" spans="1:72">
      <c r="A882" s="460"/>
      <c r="B882" s="1070"/>
      <c r="C882" s="460"/>
      <c r="D882" s="460"/>
      <c r="E882" s="460"/>
      <c r="F882" s="460"/>
      <c r="G882" s="460"/>
      <c r="H882" s="460"/>
      <c r="I882" s="460"/>
      <c r="J882" s="460"/>
      <c r="K882" s="460"/>
      <c r="L882" s="460"/>
      <c r="M882" s="460"/>
      <c r="N882" s="460"/>
      <c r="O882" s="460"/>
      <c r="P882" s="1070"/>
      <c r="Q882" s="1070"/>
      <c r="R882" s="460"/>
      <c r="S882" s="460"/>
      <c r="T882" s="460"/>
      <c r="U882" s="460"/>
      <c r="V882" s="460"/>
      <c r="W882" s="460"/>
      <c r="X882" s="460"/>
      <c r="Y882" s="460"/>
      <c r="Z882" s="460"/>
      <c r="AA882" s="460"/>
      <c r="AB882" s="460"/>
      <c r="AC882" s="460"/>
      <c r="AD882" s="460"/>
      <c r="AE882" s="460"/>
      <c r="AF882" s="460"/>
      <c r="AG882" s="460"/>
      <c r="AH882" s="460"/>
      <c r="AI882" s="460"/>
      <c r="AJ882" s="460"/>
      <c r="AK882" s="460"/>
      <c r="AL882" s="460"/>
      <c r="AN882" s="460"/>
      <c r="AP882" s="460"/>
      <c r="AQ882" s="460"/>
      <c r="AR882" s="460"/>
      <c r="AS882" s="1070"/>
      <c r="AT882" s="460"/>
      <c r="AU882" s="460"/>
      <c r="AV882" s="460"/>
      <c r="AW882" s="460"/>
      <c r="AX882" s="460"/>
      <c r="AY882" s="460"/>
      <c r="AZ882" s="460"/>
      <c r="BA882" s="460"/>
      <c r="BB882" s="460"/>
      <c r="BC882" s="460"/>
      <c r="BD882" s="460"/>
      <c r="BE882" s="460"/>
      <c r="BF882" s="460"/>
      <c r="BG882" s="460"/>
      <c r="BH882" s="460"/>
      <c r="BI882" s="460"/>
      <c r="BJ882" s="460"/>
      <c r="BK882" s="460"/>
      <c r="BL882" s="460"/>
      <c r="BM882" s="460"/>
      <c r="BN882" s="460"/>
      <c r="BO882" s="460"/>
      <c r="BP882" s="460"/>
      <c r="BQ882" s="460"/>
      <c r="BR882" s="460"/>
      <c r="BT882" s="460"/>
    </row>
    <row r="883" spans="1:72">
      <c r="A883" s="460"/>
      <c r="B883" s="1070"/>
      <c r="C883" s="460"/>
      <c r="D883" s="460"/>
      <c r="E883" s="460"/>
      <c r="F883" s="460"/>
      <c r="G883" s="460"/>
      <c r="H883" s="460"/>
      <c r="I883" s="460"/>
      <c r="J883" s="460"/>
      <c r="K883" s="460"/>
      <c r="L883" s="460"/>
      <c r="M883" s="460"/>
      <c r="N883" s="460"/>
      <c r="O883" s="460"/>
      <c r="P883" s="1070"/>
      <c r="Q883" s="1070"/>
      <c r="R883" s="460"/>
      <c r="S883" s="460"/>
      <c r="T883" s="460"/>
      <c r="U883" s="460"/>
      <c r="V883" s="460"/>
      <c r="W883" s="460"/>
      <c r="X883" s="460"/>
      <c r="Y883" s="460"/>
      <c r="Z883" s="460"/>
      <c r="AA883" s="460"/>
      <c r="AB883" s="460"/>
      <c r="AC883" s="460"/>
      <c r="AD883" s="460"/>
      <c r="AE883" s="460"/>
      <c r="AF883" s="460"/>
      <c r="AG883" s="460"/>
      <c r="AH883" s="460"/>
      <c r="AI883" s="460"/>
      <c r="AJ883" s="460"/>
      <c r="AK883" s="460"/>
      <c r="AL883" s="460"/>
      <c r="AN883" s="460"/>
      <c r="AP883" s="460"/>
      <c r="AQ883" s="460"/>
      <c r="AR883" s="460"/>
      <c r="AS883" s="1070"/>
      <c r="AT883" s="460"/>
      <c r="AU883" s="460"/>
      <c r="AV883" s="460"/>
      <c r="AW883" s="460"/>
      <c r="AX883" s="460"/>
      <c r="AY883" s="460"/>
      <c r="AZ883" s="460"/>
      <c r="BA883" s="460"/>
      <c r="BB883" s="460"/>
      <c r="BC883" s="460"/>
      <c r="BD883" s="460"/>
      <c r="BE883" s="460"/>
      <c r="BF883" s="460"/>
      <c r="BG883" s="460"/>
      <c r="BH883" s="460"/>
      <c r="BI883" s="460"/>
      <c r="BJ883" s="460"/>
      <c r="BK883" s="460"/>
      <c r="BL883" s="460"/>
      <c r="BM883" s="460"/>
      <c r="BN883" s="460"/>
      <c r="BO883" s="460"/>
      <c r="BP883" s="460"/>
      <c r="BQ883" s="460"/>
      <c r="BR883" s="460"/>
      <c r="BT883" s="460"/>
    </row>
    <row r="884" spans="1:72">
      <c r="A884" s="460"/>
      <c r="B884" s="1070"/>
      <c r="C884" s="460"/>
      <c r="D884" s="460"/>
      <c r="E884" s="460"/>
      <c r="F884" s="460"/>
      <c r="G884" s="460"/>
      <c r="H884" s="460"/>
      <c r="I884" s="460"/>
      <c r="J884" s="460"/>
      <c r="K884" s="460"/>
      <c r="L884" s="460"/>
      <c r="M884" s="460"/>
      <c r="N884" s="460"/>
      <c r="O884" s="460"/>
      <c r="P884" s="1070"/>
      <c r="Q884" s="1070"/>
      <c r="R884" s="460"/>
      <c r="S884" s="460"/>
      <c r="T884" s="460"/>
      <c r="U884" s="460"/>
      <c r="V884" s="460"/>
      <c r="W884" s="460"/>
      <c r="X884" s="460"/>
      <c r="Y884" s="460"/>
      <c r="Z884" s="460"/>
      <c r="AA884" s="460"/>
      <c r="AB884" s="460"/>
      <c r="AC884" s="460"/>
      <c r="AD884" s="460"/>
      <c r="AE884" s="460"/>
      <c r="AF884" s="460"/>
      <c r="AG884" s="460"/>
      <c r="AH884" s="460"/>
      <c r="AI884" s="460"/>
      <c r="AJ884" s="460"/>
      <c r="AK884" s="460"/>
      <c r="AL884" s="460"/>
      <c r="AN884" s="460"/>
      <c r="AP884" s="460"/>
      <c r="AQ884" s="460"/>
      <c r="AR884" s="460"/>
      <c r="AS884" s="1070"/>
      <c r="AT884" s="460"/>
      <c r="AU884" s="460"/>
      <c r="AV884" s="460"/>
      <c r="AW884" s="460"/>
      <c r="AX884" s="460"/>
      <c r="AY884" s="460"/>
      <c r="AZ884" s="460"/>
      <c r="BA884" s="460"/>
      <c r="BB884" s="460"/>
      <c r="BC884" s="460"/>
      <c r="BD884" s="460"/>
      <c r="BE884" s="460"/>
      <c r="BF884" s="460"/>
      <c r="BG884" s="460"/>
      <c r="BH884" s="460"/>
      <c r="BI884" s="460"/>
      <c r="BJ884" s="460"/>
      <c r="BK884" s="460"/>
      <c r="BL884" s="460"/>
      <c r="BM884" s="460"/>
      <c r="BN884" s="460"/>
      <c r="BO884" s="460"/>
      <c r="BP884" s="460"/>
      <c r="BQ884" s="460"/>
      <c r="BR884" s="460"/>
      <c r="BT884" s="460"/>
    </row>
    <row r="885" spans="1:72">
      <c r="A885" s="460"/>
      <c r="B885" s="1070"/>
      <c r="C885" s="460"/>
      <c r="D885" s="460"/>
      <c r="E885" s="460"/>
      <c r="F885" s="460"/>
      <c r="G885" s="460"/>
      <c r="H885" s="460"/>
      <c r="I885" s="460"/>
      <c r="J885" s="460"/>
      <c r="K885" s="460"/>
      <c r="L885" s="460"/>
      <c r="M885" s="460"/>
      <c r="N885" s="460"/>
      <c r="O885" s="460"/>
      <c r="P885" s="1070"/>
      <c r="Q885" s="1070"/>
      <c r="R885" s="460"/>
      <c r="S885" s="460"/>
      <c r="T885" s="460"/>
      <c r="U885" s="460"/>
      <c r="V885" s="460"/>
      <c r="W885" s="460"/>
      <c r="X885" s="460"/>
      <c r="Y885" s="460"/>
      <c r="Z885" s="460"/>
      <c r="AA885" s="460"/>
      <c r="AB885" s="460"/>
      <c r="AC885" s="460"/>
      <c r="AD885" s="460"/>
      <c r="AE885" s="460"/>
      <c r="AF885" s="460"/>
      <c r="AG885" s="460"/>
      <c r="AH885" s="460"/>
      <c r="AI885" s="460"/>
      <c r="AJ885" s="460"/>
      <c r="AK885" s="460"/>
      <c r="AL885" s="460"/>
      <c r="AN885" s="460"/>
      <c r="AP885" s="460"/>
      <c r="AQ885" s="460"/>
      <c r="AR885" s="460"/>
      <c r="AS885" s="1070"/>
      <c r="AT885" s="460"/>
      <c r="AU885" s="460"/>
      <c r="AV885" s="460"/>
      <c r="AW885" s="460"/>
      <c r="AX885" s="460"/>
      <c r="AY885" s="460"/>
      <c r="AZ885" s="460"/>
      <c r="BA885" s="460"/>
      <c r="BB885" s="460"/>
      <c r="BC885" s="460"/>
      <c r="BD885" s="460"/>
      <c r="BE885" s="460"/>
      <c r="BF885" s="460"/>
      <c r="BG885" s="460"/>
      <c r="BH885" s="460"/>
      <c r="BI885" s="460"/>
      <c r="BJ885" s="460"/>
      <c r="BK885" s="460"/>
      <c r="BL885" s="460"/>
      <c r="BM885" s="460"/>
      <c r="BN885" s="460"/>
      <c r="BO885" s="460"/>
      <c r="BP885" s="460"/>
      <c r="BQ885" s="460"/>
      <c r="BR885" s="460"/>
      <c r="BT885" s="460"/>
    </row>
    <row r="886" spans="1:72">
      <c r="A886" s="460"/>
      <c r="B886" s="1070"/>
      <c r="C886" s="460"/>
      <c r="D886" s="460"/>
      <c r="E886" s="460"/>
      <c r="F886" s="460"/>
      <c r="G886" s="460"/>
      <c r="H886" s="460"/>
      <c r="I886" s="460"/>
      <c r="J886" s="460"/>
      <c r="K886" s="460"/>
      <c r="L886" s="460"/>
      <c r="M886" s="460"/>
      <c r="N886" s="460"/>
      <c r="O886" s="460"/>
      <c r="P886" s="1070"/>
      <c r="Q886" s="1070"/>
      <c r="R886" s="460"/>
      <c r="S886" s="460"/>
      <c r="T886" s="460"/>
      <c r="U886" s="460"/>
      <c r="V886" s="460"/>
      <c r="W886" s="460"/>
      <c r="X886" s="460"/>
      <c r="Y886" s="460"/>
      <c r="Z886" s="460"/>
      <c r="AA886" s="460"/>
      <c r="AB886" s="460"/>
      <c r="AC886" s="460"/>
      <c r="AD886" s="460"/>
      <c r="AE886" s="460"/>
      <c r="AF886" s="460"/>
      <c r="AG886" s="460"/>
      <c r="AH886" s="460"/>
      <c r="AI886" s="460"/>
      <c r="AJ886" s="460"/>
      <c r="AK886" s="460"/>
      <c r="AL886" s="460"/>
      <c r="AN886" s="460"/>
      <c r="AP886" s="460"/>
      <c r="AQ886" s="460"/>
      <c r="AR886" s="460"/>
      <c r="AS886" s="1070"/>
      <c r="AT886" s="460"/>
      <c r="AU886" s="460"/>
      <c r="AV886" s="460"/>
      <c r="AW886" s="460"/>
      <c r="AX886" s="460"/>
      <c r="AY886" s="460"/>
      <c r="AZ886" s="460"/>
      <c r="BA886" s="460"/>
      <c r="BB886" s="460"/>
      <c r="BC886" s="460"/>
      <c r="BD886" s="460"/>
      <c r="BE886" s="460"/>
      <c r="BF886" s="460"/>
      <c r="BG886" s="460"/>
      <c r="BH886" s="460"/>
      <c r="BI886" s="460"/>
      <c r="BJ886" s="460"/>
      <c r="BK886" s="460"/>
      <c r="BL886" s="460"/>
      <c r="BM886" s="460"/>
      <c r="BN886" s="460"/>
      <c r="BO886" s="460"/>
      <c r="BP886" s="460"/>
      <c r="BQ886" s="460"/>
      <c r="BR886" s="460"/>
      <c r="BT886" s="460"/>
    </row>
    <row r="887" spans="1:72">
      <c r="A887" s="460"/>
      <c r="B887" s="1070"/>
      <c r="C887" s="460"/>
      <c r="D887" s="460"/>
      <c r="E887" s="460"/>
      <c r="F887" s="460"/>
      <c r="G887" s="460"/>
      <c r="H887" s="460"/>
      <c r="I887" s="460"/>
      <c r="J887" s="460"/>
      <c r="K887" s="460"/>
      <c r="L887" s="460"/>
      <c r="M887" s="460"/>
      <c r="N887" s="460"/>
      <c r="O887" s="460"/>
      <c r="P887" s="1070"/>
      <c r="Q887" s="1070"/>
      <c r="R887" s="460"/>
      <c r="S887" s="460"/>
      <c r="T887" s="460"/>
      <c r="U887" s="460"/>
      <c r="V887" s="460"/>
      <c r="W887" s="460"/>
      <c r="X887" s="460"/>
      <c r="Y887" s="460"/>
      <c r="Z887" s="460"/>
      <c r="AA887" s="460"/>
      <c r="AB887" s="460"/>
      <c r="AC887" s="460"/>
      <c r="AD887" s="460"/>
      <c r="AE887" s="460"/>
      <c r="AF887" s="460"/>
      <c r="AG887" s="460"/>
      <c r="AH887" s="460"/>
      <c r="AI887" s="460"/>
      <c r="AJ887" s="460"/>
      <c r="AK887" s="460"/>
      <c r="AL887" s="460"/>
      <c r="AN887" s="460"/>
      <c r="AP887" s="460"/>
      <c r="AQ887" s="460"/>
      <c r="AR887" s="460"/>
      <c r="AS887" s="1070"/>
      <c r="AT887" s="460"/>
      <c r="AU887" s="460"/>
      <c r="AV887" s="460"/>
      <c r="AW887" s="460"/>
      <c r="AX887" s="460"/>
      <c r="AY887" s="460"/>
      <c r="AZ887" s="460"/>
      <c r="BA887" s="460"/>
      <c r="BB887" s="460"/>
      <c r="BC887" s="460"/>
      <c r="BD887" s="460"/>
      <c r="BE887" s="460"/>
      <c r="BF887" s="460"/>
      <c r="BG887" s="460"/>
      <c r="BH887" s="460"/>
      <c r="BI887" s="460"/>
      <c r="BJ887" s="460"/>
      <c r="BK887" s="460"/>
      <c r="BL887" s="460"/>
      <c r="BM887" s="460"/>
      <c r="BN887" s="460"/>
      <c r="BO887" s="460"/>
      <c r="BP887" s="460"/>
      <c r="BQ887" s="460"/>
      <c r="BR887" s="460"/>
      <c r="BT887" s="460"/>
    </row>
    <row r="888" spans="1:72">
      <c r="A888" s="460"/>
      <c r="B888" s="1070"/>
      <c r="C888" s="460"/>
      <c r="D888" s="460"/>
      <c r="E888" s="460"/>
      <c r="F888" s="460"/>
      <c r="G888" s="460"/>
      <c r="H888" s="460"/>
      <c r="I888" s="460"/>
      <c r="J888" s="460"/>
      <c r="K888" s="460"/>
      <c r="L888" s="460"/>
      <c r="M888" s="460"/>
      <c r="N888" s="460"/>
      <c r="O888" s="460"/>
      <c r="P888" s="1070"/>
      <c r="Q888" s="1070"/>
      <c r="R888" s="460"/>
      <c r="S888" s="460"/>
      <c r="T888" s="460"/>
      <c r="U888" s="460"/>
      <c r="V888" s="460"/>
      <c r="W888" s="460"/>
      <c r="X888" s="460"/>
      <c r="Y888" s="460"/>
      <c r="Z888" s="460"/>
      <c r="AA888" s="460"/>
      <c r="AB888" s="460"/>
      <c r="AC888" s="460"/>
      <c r="AD888" s="460"/>
      <c r="AE888" s="460"/>
      <c r="AF888" s="460"/>
      <c r="AG888" s="460"/>
      <c r="AH888" s="460"/>
      <c r="AI888" s="460"/>
      <c r="AJ888" s="460"/>
      <c r="AK888" s="460"/>
      <c r="AL888" s="460"/>
      <c r="AN888" s="460"/>
      <c r="AP888" s="460"/>
      <c r="AQ888" s="460"/>
      <c r="AR888" s="460"/>
      <c r="AS888" s="1070"/>
      <c r="AT888" s="460"/>
      <c r="AU888" s="460"/>
      <c r="AV888" s="460"/>
      <c r="AW888" s="460"/>
      <c r="AX888" s="460"/>
      <c r="AY888" s="460"/>
      <c r="AZ888" s="460"/>
      <c r="BA888" s="460"/>
      <c r="BB888" s="460"/>
      <c r="BC888" s="460"/>
      <c r="BD888" s="460"/>
      <c r="BE888" s="460"/>
      <c r="BF888" s="460"/>
      <c r="BG888" s="460"/>
      <c r="BH888" s="460"/>
      <c r="BI888" s="460"/>
      <c r="BJ888" s="460"/>
      <c r="BK888" s="460"/>
      <c r="BL888" s="460"/>
      <c r="BM888" s="460"/>
      <c r="BN888" s="460"/>
      <c r="BO888" s="460"/>
      <c r="BP888" s="460"/>
      <c r="BQ888" s="460"/>
      <c r="BR888" s="460"/>
      <c r="BT888" s="460"/>
    </row>
    <row r="889" spans="1:72">
      <c r="A889" s="460"/>
      <c r="B889" s="1070"/>
      <c r="C889" s="460"/>
      <c r="D889" s="460"/>
      <c r="E889" s="460"/>
      <c r="F889" s="460"/>
      <c r="G889" s="460"/>
      <c r="H889" s="460"/>
      <c r="I889" s="460"/>
      <c r="J889" s="460"/>
      <c r="K889" s="460"/>
      <c r="L889" s="460"/>
      <c r="M889" s="460"/>
      <c r="N889" s="460"/>
      <c r="O889" s="460"/>
      <c r="P889" s="1070"/>
      <c r="Q889" s="1070"/>
      <c r="R889" s="460"/>
      <c r="S889" s="460"/>
      <c r="T889" s="460"/>
      <c r="U889" s="460"/>
      <c r="V889" s="460"/>
      <c r="W889" s="460"/>
      <c r="X889" s="460"/>
      <c r="Y889" s="460"/>
      <c r="Z889" s="460"/>
      <c r="AA889" s="460"/>
      <c r="AB889" s="460"/>
      <c r="AC889" s="460"/>
      <c r="AD889" s="460"/>
      <c r="AE889" s="460"/>
      <c r="AF889" s="460"/>
      <c r="AG889" s="460"/>
      <c r="AH889" s="460"/>
      <c r="AI889" s="460"/>
      <c r="AJ889" s="460"/>
      <c r="AK889" s="460"/>
      <c r="AL889" s="460"/>
      <c r="AN889" s="460"/>
      <c r="AP889" s="460"/>
      <c r="AQ889" s="460"/>
      <c r="AR889" s="460"/>
      <c r="AS889" s="1070"/>
      <c r="AT889" s="460"/>
      <c r="AU889" s="460"/>
      <c r="AV889" s="460"/>
      <c r="AW889" s="460"/>
      <c r="AX889" s="460"/>
      <c r="AY889" s="460"/>
      <c r="AZ889" s="460"/>
      <c r="BA889" s="460"/>
      <c r="BB889" s="460"/>
      <c r="BC889" s="460"/>
      <c r="BD889" s="460"/>
      <c r="BE889" s="460"/>
      <c r="BF889" s="460"/>
      <c r="BG889" s="460"/>
      <c r="BH889" s="460"/>
      <c r="BI889" s="460"/>
      <c r="BJ889" s="460"/>
      <c r="BK889" s="460"/>
      <c r="BL889" s="460"/>
      <c r="BM889" s="460"/>
      <c r="BN889" s="460"/>
      <c r="BO889" s="460"/>
      <c r="BP889" s="460"/>
      <c r="BQ889" s="460"/>
      <c r="BR889" s="460"/>
      <c r="BT889" s="460"/>
    </row>
    <row r="890" spans="1:72">
      <c r="A890" s="460"/>
      <c r="B890" s="1070"/>
      <c r="C890" s="460"/>
      <c r="D890" s="460"/>
      <c r="E890" s="460"/>
      <c r="F890" s="460"/>
      <c r="G890" s="460"/>
      <c r="H890" s="460"/>
      <c r="I890" s="460"/>
      <c r="J890" s="460"/>
      <c r="K890" s="460"/>
      <c r="L890" s="460"/>
      <c r="M890" s="460"/>
      <c r="N890" s="460"/>
      <c r="O890" s="460"/>
      <c r="P890" s="1070"/>
      <c r="Q890" s="1070"/>
      <c r="R890" s="460"/>
      <c r="S890" s="460"/>
      <c r="T890" s="460"/>
      <c r="U890" s="460"/>
      <c r="V890" s="460"/>
      <c r="W890" s="460"/>
      <c r="X890" s="460"/>
      <c r="Y890" s="460"/>
      <c r="Z890" s="460"/>
      <c r="AA890" s="460"/>
      <c r="AB890" s="460"/>
      <c r="AC890" s="460"/>
      <c r="AD890" s="460"/>
      <c r="AE890" s="460"/>
      <c r="AF890" s="460"/>
      <c r="AG890" s="460"/>
      <c r="AH890" s="460"/>
      <c r="AI890" s="460"/>
      <c r="AJ890" s="460"/>
      <c r="AK890" s="460"/>
      <c r="AL890" s="460"/>
      <c r="AN890" s="460"/>
      <c r="AP890" s="460"/>
      <c r="AQ890" s="460"/>
      <c r="AR890" s="460"/>
      <c r="AS890" s="1070"/>
      <c r="AT890" s="460"/>
      <c r="AU890" s="460"/>
      <c r="AV890" s="460"/>
      <c r="AW890" s="460"/>
      <c r="AX890" s="460"/>
      <c r="AY890" s="460"/>
      <c r="AZ890" s="460"/>
      <c r="BA890" s="460"/>
      <c r="BB890" s="460"/>
      <c r="BC890" s="460"/>
      <c r="BD890" s="460"/>
      <c r="BE890" s="460"/>
      <c r="BF890" s="460"/>
      <c r="BG890" s="460"/>
      <c r="BH890" s="460"/>
      <c r="BI890" s="460"/>
      <c r="BJ890" s="460"/>
      <c r="BK890" s="460"/>
      <c r="BL890" s="460"/>
      <c r="BM890" s="460"/>
      <c r="BN890" s="460"/>
      <c r="BO890" s="460"/>
      <c r="BP890" s="460"/>
      <c r="BQ890" s="460"/>
      <c r="BR890" s="460"/>
      <c r="BT890" s="460"/>
    </row>
    <row r="891" spans="1:72">
      <c r="A891" s="460"/>
      <c r="B891" s="1070"/>
      <c r="C891" s="460"/>
      <c r="D891" s="460"/>
      <c r="E891" s="460"/>
      <c r="F891" s="460"/>
      <c r="G891" s="460"/>
      <c r="H891" s="460"/>
      <c r="I891" s="460"/>
      <c r="J891" s="460"/>
      <c r="K891" s="460"/>
      <c r="L891" s="460"/>
      <c r="M891" s="460"/>
      <c r="N891" s="460"/>
      <c r="O891" s="460"/>
      <c r="P891" s="1070"/>
      <c r="Q891" s="1070"/>
      <c r="R891" s="460"/>
      <c r="S891" s="460"/>
      <c r="T891" s="460"/>
      <c r="U891" s="460"/>
      <c r="V891" s="460"/>
      <c r="W891" s="460"/>
      <c r="X891" s="460"/>
      <c r="Y891" s="460"/>
      <c r="Z891" s="460"/>
      <c r="AA891" s="460"/>
      <c r="AB891" s="460"/>
      <c r="AC891" s="460"/>
      <c r="AD891" s="460"/>
      <c r="AE891" s="460"/>
      <c r="AF891" s="460"/>
      <c r="AG891" s="460"/>
      <c r="AH891" s="460"/>
      <c r="AI891" s="460"/>
      <c r="AJ891" s="460"/>
      <c r="AK891" s="460"/>
      <c r="AL891" s="460"/>
      <c r="AN891" s="460"/>
      <c r="AP891" s="460"/>
      <c r="AQ891" s="460"/>
      <c r="AR891" s="460"/>
      <c r="AS891" s="1070"/>
      <c r="AT891" s="460"/>
      <c r="AU891" s="460"/>
      <c r="AV891" s="460"/>
      <c r="AW891" s="460"/>
      <c r="AX891" s="460"/>
      <c r="AY891" s="460"/>
      <c r="AZ891" s="460"/>
      <c r="BA891" s="460"/>
      <c r="BB891" s="460"/>
      <c r="BC891" s="460"/>
      <c r="BD891" s="460"/>
      <c r="BE891" s="460"/>
      <c r="BF891" s="460"/>
      <c r="BG891" s="460"/>
      <c r="BH891" s="460"/>
      <c r="BI891" s="460"/>
      <c r="BJ891" s="460"/>
      <c r="BK891" s="460"/>
      <c r="BL891" s="460"/>
      <c r="BM891" s="460"/>
      <c r="BN891" s="460"/>
      <c r="BO891" s="460"/>
      <c r="BP891" s="460"/>
      <c r="BQ891" s="460"/>
      <c r="BR891" s="460"/>
      <c r="BT891" s="460"/>
    </row>
    <row r="892" spans="1:72">
      <c r="A892" s="460"/>
      <c r="B892" s="1070"/>
      <c r="C892" s="460"/>
      <c r="D892" s="460"/>
      <c r="E892" s="460"/>
      <c r="F892" s="460"/>
      <c r="G892" s="460"/>
      <c r="H892" s="460"/>
      <c r="I892" s="460"/>
      <c r="J892" s="460"/>
      <c r="K892" s="460"/>
      <c r="L892" s="460"/>
      <c r="M892" s="460"/>
      <c r="N892" s="460"/>
      <c r="O892" s="460"/>
      <c r="P892" s="1070"/>
      <c r="Q892" s="1070"/>
      <c r="R892" s="460"/>
      <c r="S892" s="460"/>
      <c r="T892" s="460"/>
      <c r="U892" s="460"/>
      <c r="V892" s="460"/>
      <c r="W892" s="460"/>
      <c r="X892" s="460"/>
      <c r="Y892" s="460"/>
      <c r="Z892" s="460"/>
      <c r="AA892" s="460"/>
      <c r="AB892" s="460"/>
      <c r="AC892" s="460"/>
      <c r="AD892" s="460"/>
      <c r="AE892" s="460"/>
      <c r="AF892" s="460"/>
      <c r="AG892" s="460"/>
      <c r="AH892" s="460"/>
      <c r="AI892" s="460"/>
      <c r="AJ892" s="460"/>
      <c r="AK892" s="460"/>
      <c r="AL892" s="460"/>
      <c r="AN892" s="460"/>
      <c r="AP892" s="460"/>
      <c r="AQ892" s="460"/>
      <c r="AR892" s="460"/>
      <c r="AS892" s="1070"/>
      <c r="AT892" s="460"/>
      <c r="AU892" s="460"/>
      <c r="AV892" s="460"/>
      <c r="AW892" s="460"/>
      <c r="AX892" s="460"/>
      <c r="AY892" s="460"/>
      <c r="AZ892" s="460"/>
      <c r="BA892" s="460"/>
      <c r="BB892" s="460"/>
      <c r="BC892" s="460"/>
      <c r="BD892" s="460"/>
      <c r="BE892" s="460"/>
      <c r="BF892" s="460"/>
      <c r="BG892" s="460"/>
      <c r="BH892" s="460"/>
      <c r="BI892" s="460"/>
      <c r="BJ892" s="460"/>
      <c r="BK892" s="460"/>
      <c r="BL892" s="460"/>
      <c r="BM892" s="460"/>
      <c r="BN892" s="460"/>
      <c r="BO892" s="460"/>
      <c r="BP892" s="460"/>
      <c r="BQ892" s="460"/>
      <c r="BR892" s="460"/>
      <c r="BT892" s="460"/>
    </row>
    <row r="893" spans="1:72">
      <c r="A893" s="460"/>
      <c r="B893" s="1070"/>
      <c r="C893" s="460"/>
      <c r="D893" s="460"/>
      <c r="E893" s="460"/>
      <c r="F893" s="460"/>
      <c r="G893" s="460"/>
      <c r="H893" s="460"/>
      <c r="I893" s="460"/>
      <c r="J893" s="460"/>
      <c r="K893" s="460"/>
      <c r="L893" s="460"/>
      <c r="M893" s="460"/>
      <c r="N893" s="460"/>
      <c r="O893" s="460"/>
      <c r="P893" s="1070"/>
      <c r="Q893" s="1070"/>
      <c r="R893" s="460"/>
      <c r="S893" s="460"/>
      <c r="T893" s="460"/>
      <c r="U893" s="460"/>
      <c r="V893" s="460"/>
      <c r="W893" s="460"/>
      <c r="X893" s="460"/>
      <c r="Y893" s="460"/>
      <c r="Z893" s="460"/>
      <c r="AA893" s="460"/>
      <c r="AB893" s="460"/>
      <c r="AC893" s="460"/>
      <c r="AD893" s="460"/>
      <c r="AE893" s="460"/>
      <c r="AF893" s="460"/>
      <c r="AG893" s="460"/>
      <c r="AH893" s="460"/>
      <c r="AI893" s="460"/>
      <c r="AJ893" s="460"/>
      <c r="AK893" s="460"/>
      <c r="AL893" s="460"/>
      <c r="AN893" s="460"/>
      <c r="AP893" s="460"/>
      <c r="AQ893" s="460"/>
      <c r="AR893" s="460"/>
      <c r="AS893" s="1070"/>
      <c r="AT893" s="460"/>
      <c r="AU893" s="460"/>
      <c r="AV893" s="460"/>
      <c r="AW893" s="460"/>
      <c r="AX893" s="460"/>
      <c r="AY893" s="460"/>
      <c r="AZ893" s="460"/>
      <c r="BA893" s="460"/>
      <c r="BB893" s="460"/>
      <c r="BC893" s="460"/>
      <c r="BD893" s="460"/>
      <c r="BE893" s="460"/>
      <c r="BF893" s="460"/>
      <c r="BG893" s="460"/>
      <c r="BH893" s="460"/>
      <c r="BI893" s="460"/>
      <c r="BJ893" s="460"/>
      <c r="BK893" s="460"/>
      <c r="BL893" s="460"/>
      <c r="BM893" s="460"/>
      <c r="BN893" s="460"/>
      <c r="BO893" s="460"/>
      <c r="BP893" s="460"/>
      <c r="BQ893" s="460"/>
      <c r="BR893" s="460"/>
      <c r="BT893" s="460"/>
    </row>
    <row r="894" spans="1:72">
      <c r="A894" s="460"/>
      <c r="B894" s="1070"/>
      <c r="C894" s="460"/>
      <c r="D894" s="460"/>
      <c r="E894" s="460"/>
      <c r="F894" s="460"/>
      <c r="G894" s="460"/>
      <c r="H894" s="460"/>
      <c r="I894" s="460"/>
      <c r="J894" s="460"/>
      <c r="K894" s="460"/>
      <c r="L894" s="460"/>
      <c r="M894" s="460"/>
      <c r="N894" s="460"/>
      <c r="O894" s="460"/>
      <c r="P894" s="1070"/>
      <c r="Q894" s="1070"/>
      <c r="R894" s="460"/>
      <c r="S894" s="460"/>
      <c r="T894" s="460"/>
      <c r="U894" s="460"/>
      <c r="V894" s="460"/>
      <c r="W894" s="460"/>
      <c r="X894" s="460"/>
      <c r="Y894" s="460"/>
      <c r="Z894" s="460"/>
      <c r="AA894" s="460"/>
      <c r="AB894" s="460"/>
      <c r="AC894" s="460"/>
      <c r="AD894" s="460"/>
      <c r="AE894" s="460"/>
      <c r="AF894" s="460"/>
      <c r="AG894" s="460"/>
      <c r="AH894" s="460"/>
      <c r="AI894" s="460"/>
      <c r="AJ894" s="460"/>
      <c r="AK894" s="460"/>
      <c r="AL894" s="460"/>
      <c r="AN894" s="460"/>
      <c r="AP894" s="460"/>
      <c r="AQ894" s="460"/>
      <c r="AR894" s="460"/>
      <c r="AS894" s="1070"/>
      <c r="AT894" s="460"/>
      <c r="AU894" s="460"/>
      <c r="AV894" s="460"/>
      <c r="AW894" s="460"/>
      <c r="AX894" s="460"/>
      <c r="AY894" s="460"/>
      <c r="AZ894" s="460"/>
      <c r="BA894" s="460"/>
      <c r="BB894" s="460"/>
      <c r="BC894" s="460"/>
      <c r="BD894" s="460"/>
      <c r="BE894" s="460"/>
      <c r="BF894" s="460"/>
      <c r="BG894" s="460"/>
      <c r="BH894" s="460"/>
      <c r="BI894" s="460"/>
      <c r="BJ894" s="460"/>
      <c r="BK894" s="460"/>
      <c r="BL894" s="460"/>
      <c r="BM894" s="460"/>
      <c r="BN894" s="460"/>
      <c r="BO894" s="460"/>
      <c r="BP894" s="460"/>
      <c r="BQ894" s="460"/>
      <c r="BR894" s="460"/>
      <c r="BT894" s="460"/>
    </row>
    <row r="895" spans="1:72">
      <c r="A895" s="460"/>
      <c r="B895" s="1070"/>
      <c r="C895" s="460"/>
      <c r="D895" s="460"/>
      <c r="E895" s="460"/>
      <c r="F895" s="460"/>
      <c r="G895" s="460"/>
      <c r="H895" s="460"/>
      <c r="I895" s="460"/>
      <c r="J895" s="460"/>
      <c r="K895" s="460"/>
      <c r="L895" s="460"/>
      <c r="M895" s="460"/>
      <c r="N895" s="460"/>
      <c r="O895" s="460"/>
      <c r="P895" s="1070"/>
      <c r="Q895" s="1070"/>
      <c r="R895" s="460"/>
      <c r="S895" s="460"/>
      <c r="T895" s="460"/>
      <c r="U895" s="460"/>
      <c r="V895" s="460"/>
      <c r="W895" s="460"/>
      <c r="X895" s="460"/>
      <c r="Y895" s="460"/>
      <c r="Z895" s="460"/>
      <c r="AA895" s="460"/>
      <c r="AB895" s="460"/>
      <c r="AC895" s="460"/>
      <c r="AD895" s="460"/>
      <c r="AE895" s="460"/>
      <c r="AF895" s="460"/>
      <c r="AG895" s="460"/>
      <c r="AH895" s="460"/>
      <c r="AI895" s="460"/>
      <c r="AJ895" s="460"/>
      <c r="AK895" s="460"/>
      <c r="AL895" s="460"/>
      <c r="AN895" s="460"/>
      <c r="AP895" s="460"/>
      <c r="AQ895" s="460"/>
      <c r="AR895" s="460"/>
      <c r="AS895" s="1070"/>
      <c r="AT895" s="460"/>
      <c r="AU895" s="460"/>
      <c r="AV895" s="460"/>
      <c r="AW895" s="460"/>
      <c r="AX895" s="460"/>
      <c r="AY895" s="460"/>
      <c r="AZ895" s="460"/>
      <c r="BA895" s="460"/>
      <c r="BB895" s="460"/>
      <c r="BC895" s="460"/>
      <c r="BD895" s="460"/>
      <c r="BE895" s="460"/>
      <c r="BF895" s="460"/>
      <c r="BG895" s="460"/>
      <c r="BH895" s="460"/>
      <c r="BI895" s="460"/>
      <c r="BJ895" s="460"/>
      <c r="BK895" s="460"/>
      <c r="BL895" s="460"/>
      <c r="BM895" s="460"/>
      <c r="BN895" s="460"/>
      <c r="BO895" s="460"/>
      <c r="BP895" s="460"/>
      <c r="BQ895" s="460"/>
      <c r="BR895" s="460"/>
      <c r="BT895" s="460"/>
    </row>
    <row r="896" spans="1:72">
      <c r="A896" s="460"/>
      <c r="B896" s="1070"/>
      <c r="C896" s="460"/>
      <c r="D896" s="460"/>
      <c r="E896" s="460"/>
      <c r="F896" s="460"/>
      <c r="G896" s="460"/>
      <c r="H896" s="460"/>
      <c r="I896" s="460"/>
      <c r="J896" s="460"/>
      <c r="K896" s="460"/>
      <c r="L896" s="460"/>
      <c r="M896" s="460"/>
      <c r="N896" s="460"/>
      <c r="O896" s="460"/>
      <c r="P896" s="1070"/>
      <c r="Q896" s="1070"/>
      <c r="R896" s="460"/>
      <c r="S896" s="460"/>
      <c r="T896" s="460"/>
      <c r="U896" s="460"/>
      <c r="V896" s="460"/>
      <c r="W896" s="460"/>
      <c r="X896" s="460"/>
      <c r="Y896" s="460"/>
      <c r="Z896" s="460"/>
      <c r="AA896" s="460"/>
      <c r="AB896" s="460"/>
      <c r="AC896" s="460"/>
      <c r="AD896" s="460"/>
      <c r="AE896" s="460"/>
      <c r="AF896" s="460"/>
      <c r="AG896" s="460"/>
      <c r="AH896" s="460"/>
      <c r="AI896" s="460"/>
      <c r="AJ896" s="460"/>
      <c r="AK896" s="460"/>
      <c r="AL896" s="460"/>
      <c r="AN896" s="460"/>
      <c r="AP896" s="460"/>
      <c r="AQ896" s="460"/>
      <c r="AR896" s="460"/>
      <c r="AS896" s="1070"/>
      <c r="AT896" s="460"/>
      <c r="AU896" s="460"/>
      <c r="AV896" s="460"/>
      <c r="AW896" s="460"/>
      <c r="AX896" s="460"/>
      <c r="AY896" s="460"/>
      <c r="AZ896" s="460"/>
      <c r="BA896" s="460"/>
      <c r="BB896" s="460"/>
      <c r="BC896" s="460"/>
      <c r="BD896" s="460"/>
      <c r="BE896" s="460"/>
      <c r="BF896" s="460"/>
      <c r="BG896" s="460"/>
      <c r="BH896" s="460"/>
      <c r="BI896" s="460"/>
      <c r="BJ896" s="460"/>
      <c r="BK896" s="460"/>
      <c r="BL896" s="460"/>
      <c r="BM896" s="460"/>
      <c r="BN896" s="460"/>
      <c r="BO896" s="460"/>
      <c r="BP896" s="460"/>
      <c r="BQ896" s="460"/>
      <c r="BR896" s="460"/>
      <c r="BT896" s="460"/>
    </row>
    <row r="897" spans="1:72">
      <c r="A897" s="460"/>
      <c r="B897" s="1070"/>
      <c r="C897" s="460"/>
      <c r="D897" s="460"/>
      <c r="E897" s="460"/>
      <c r="F897" s="460"/>
      <c r="G897" s="460"/>
      <c r="H897" s="460"/>
      <c r="I897" s="460"/>
      <c r="J897" s="460"/>
      <c r="K897" s="460"/>
      <c r="L897" s="460"/>
      <c r="M897" s="460"/>
      <c r="N897" s="460"/>
      <c r="O897" s="460"/>
      <c r="P897" s="1070"/>
      <c r="Q897" s="1070"/>
      <c r="R897" s="460"/>
      <c r="S897" s="460"/>
      <c r="T897" s="460"/>
      <c r="U897" s="460"/>
      <c r="V897" s="460"/>
      <c r="W897" s="460"/>
      <c r="X897" s="460"/>
      <c r="Y897" s="460"/>
      <c r="Z897" s="460"/>
      <c r="AA897" s="460"/>
      <c r="AB897" s="460"/>
      <c r="AC897" s="460"/>
      <c r="AD897" s="460"/>
      <c r="AE897" s="460"/>
      <c r="AF897" s="460"/>
      <c r="AG897" s="460"/>
      <c r="AH897" s="460"/>
      <c r="AI897" s="460"/>
      <c r="AJ897" s="460"/>
      <c r="AK897" s="460"/>
      <c r="AL897" s="460"/>
      <c r="AN897" s="460"/>
      <c r="AP897" s="460"/>
      <c r="AQ897" s="460"/>
      <c r="AR897" s="460"/>
      <c r="AS897" s="1070"/>
      <c r="AT897" s="460"/>
      <c r="AU897" s="460"/>
      <c r="AV897" s="460"/>
      <c r="AW897" s="460"/>
      <c r="AX897" s="460"/>
      <c r="AY897" s="460"/>
      <c r="AZ897" s="460"/>
      <c r="BA897" s="460"/>
      <c r="BB897" s="460"/>
      <c r="BC897" s="460"/>
      <c r="BD897" s="460"/>
      <c r="BE897" s="460"/>
      <c r="BF897" s="460"/>
      <c r="BG897" s="460"/>
      <c r="BH897" s="460"/>
      <c r="BI897" s="460"/>
      <c r="BJ897" s="460"/>
      <c r="BK897" s="460"/>
      <c r="BL897" s="460"/>
      <c r="BM897" s="460"/>
      <c r="BN897" s="460"/>
      <c r="BO897" s="460"/>
      <c r="BP897" s="460"/>
      <c r="BQ897" s="460"/>
      <c r="BR897" s="460"/>
      <c r="BT897" s="460"/>
    </row>
    <row r="898" spans="1:72">
      <c r="A898" s="460"/>
      <c r="B898" s="1070"/>
      <c r="C898" s="460"/>
      <c r="D898" s="460"/>
      <c r="E898" s="460"/>
      <c r="F898" s="460"/>
      <c r="G898" s="460"/>
      <c r="H898" s="460"/>
      <c r="I898" s="460"/>
      <c r="J898" s="460"/>
      <c r="K898" s="460"/>
      <c r="L898" s="460"/>
      <c r="M898" s="460"/>
      <c r="N898" s="460"/>
      <c r="O898" s="460"/>
      <c r="P898" s="1070"/>
      <c r="Q898" s="1070"/>
      <c r="R898" s="460"/>
      <c r="S898" s="460"/>
      <c r="T898" s="460"/>
      <c r="U898" s="460"/>
      <c r="V898" s="460"/>
      <c r="W898" s="460"/>
      <c r="X898" s="460"/>
      <c r="Y898" s="460"/>
      <c r="Z898" s="460"/>
      <c r="AA898" s="460"/>
      <c r="AB898" s="460"/>
      <c r="AC898" s="460"/>
      <c r="AD898" s="460"/>
      <c r="AE898" s="460"/>
      <c r="AF898" s="460"/>
      <c r="AG898" s="460"/>
      <c r="AH898" s="460"/>
      <c r="AI898" s="460"/>
      <c r="AJ898" s="460"/>
      <c r="AK898" s="460"/>
      <c r="AL898" s="460"/>
      <c r="AN898" s="460"/>
      <c r="AP898" s="460"/>
      <c r="AQ898" s="460"/>
      <c r="AR898" s="460"/>
      <c r="AS898" s="1070"/>
      <c r="AT898" s="460"/>
      <c r="AU898" s="460"/>
      <c r="AV898" s="460"/>
      <c r="AW898" s="460"/>
      <c r="AX898" s="460"/>
      <c r="AY898" s="460"/>
      <c r="AZ898" s="460"/>
      <c r="BA898" s="460"/>
      <c r="BB898" s="460"/>
      <c r="BC898" s="460"/>
      <c r="BD898" s="460"/>
      <c r="BE898" s="460"/>
      <c r="BF898" s="460"/>
      <c r="BG898" s="460"/>
      <c r="BH898" s="460"/>
      <c r="BI898" s="460"/>
      <c r="BJ898" s="460"/>
      <c r="BK898" s="460"/>
      <c r="BL898" s="460"/>
      <c r="BM898" s="460"/>
      <c r="BN898" s="460"/>
      <c r="BO898" s="460"/>
      <c r="BP898" s="460"/>
      <c r="BQ898" s="460"/>
      <c r="BR898" s="460"/>
      <c r="BT898" s="460"/>
    </row>
    <row r="899" spans="1:72">
      <c r="A899" s="460"/>
      <c r="B899" s="1070"/>
      <c r="C899" s="460"/>
      <c r="D899" s="460"/>
      <c r="E899" s="460"/>
      <c r="F899" s="460"/>
      <c r="G899" s="460"/>
      <c r="H899" s="460"/>
      <c r="I899" s="460"/>
      <c r="J899" s="460"/>
      <c r="K899" s="460"/>
      <c r="L899" s="460"/>
      <c r="M899" s="460"/>
      <c r="N899" s="460"/>
      <c r="O899" s="460"/>
      <c r="P899" s="1070"/>
      <c r="Q899" s="1070"/>
      <c r="R899" s="460"/>
      <c r="S899" s="460"/>
      <c r="T899" s="460"/>
      <c r="U899" s="460"/>
      <c r="V899" s="460"/>
      <c r="W899" s="460"/>
      <c r="X899" s="460"/>
      <c r="Y899" s="460"/>
      <c r="Z899" s="460"/>
      <c r="AA899" s="460"/>
      <c r="AB899" s="460"/>
      <c r="AC899" s="460"/>
      <c r="AD899" s="460"/>
      <c r="AE899" s="460"/>
      <c r="AF899" s="460"/>
      <c r="AG899" s="460"/>
      <c r="AH899" s="460"/>
      <c r="AI899" s="460"/>
      <c r="AJ899" s="460"/>
      <c r="AK899" s="460"/>
      <c r="AL899" s="460"/>
      <c r="AN899" s="460"/>
      <c r="AP899" s="460"/>
      <c r="AQ899" s="460"/>
      <c r="AR899" s="460"/>
      <c r="AS899" s="1070"/>
      <c r="AT899" s="460"/>
      <c r="AU899" s="460"/>
      <c r="AV899" s="460"/>
      <c r="AW899" s="460"/>
      <c r="AX899" s="460"/>
      <c r="AY899" s="460"/>
      <c r="AZ899" s="460"/>
      <c r="BA899" s="460"/>
      <c r="BB899" s="460"/>
      <c r="BC899" s="460"/>
      <c r="BD899" s="460"/>
      <c r="BE899" s="460"/>
      <c r="BF899" s="460"/>
      <c r="BG899" s="460"/>
      <c r="BH899" s="460"/>
      <c r="BI899" s="460"/>
      <c r="BJ899" s="460"/>
      <c r="BK899" s="460"/>
      <c r="BL899" s="460"/>
      <c r="BM899" s="460"/>
      <c r="BN899" s="460"/>
      <c r="BO899" s="460"/>
      <c r="BP899" s="460"/>
      <c r="BQ899" s="460"/>
      <c r="BR899" s="460"/>
      <c r="BT899" s="460"/>
    </row>
    <row r="900" spans="1:72">
      <c r="A900" s="460"/>
      <c r="B900" s="1070"/>
      <c r="C900" s="460"/>
      <c r="D900" s="460"/>
      <c r="E900" s="460"/>
      <c r="F900" s="460"/>
      <c r="G900" s="460"/>
      <c r="H900" s="460"/>
      <c r="I900" s="460"/>
      <c r="J900" s="460"/>
      <c r="K900" s="460"/>
      <c r="L900" s="460"/>
      <c r="M900" s="460"/>
      <c r="N900" s="460"/>
      <c r="O900" s="460"/>
      <c r="P900" s="1070"/>
      <c r="Q900" s="1070"/>
      <c r="R900" s="460"/>
      <c r="S900" s="460"/>
      <c r="T900" s="460"/>
      <c r="U900" s="460"/>
      <c r="V900" s="460"/>
      <c r="W900" s="460"/>
      <c r="X900" s="460"/>
      <c r="Y900" s="460"/>
      <c r="Z900" s="460"/>
      <c r="AA900" s="460"/>
      <c r="AB900" s="460"/>
      <c r="AC900" s="460"/>
      <c r="AD900" s="460"/>
      <c r="AE900" s="460"/>
      <c r="AF900" s="460"/>
      <c r="AG900" s="460"/>
      <c r="AH900" s="460"/>
      <c r="AI900" s="460"/>
      <c r="AJ900" s="460"/>
      <c r="AK900" s="460"/>
      <c r="AL900" s="460"/>
      <c r="AN900" s="460"/>
      <c r="AP900" s="460"/>
      <c r="AQ900" s="460"/>
      <c r="AR900" s="460"/>
      <c r="AS900" s="1070"/>
      <c r="AT900" s="460"/>
      <c r="AU900" s="460"/>
      <c r="AV900" s="460"/>
      <c r="AW900" s="460"/>
      <c r="AX900" s="460"/>
      <c r="AY900" s="460"/>
      <c r="AZ900" s="460"/>
      <c r="BA900" s="460"/>
      <c r="BB900" s="460"/>
      <c r="BC900" s="460"/>
      <c r="BD900" s="460"/>
      <c r="BE900" s="460"/>
      <c r="BF900" s="460"/>
      <c r="BG900" s="460"/>
      <c r="BH900" s="460"/>
      <c r="BI900" s="460"/>
      <c r="BJ900" s="460"/>
      <c r="BK900" s="460"/>
      <c r="BL900" s="460"/>
      <c r="BM900" s="460"/>
      <c r="BN900" s="460"/>
      <c r="BO900" s="460"/>
      <c r="BP900" s="460"/>
      <c r="BQ900" s="460"/>
      <c r="BR900" s="460"/>
      <c r="BT900" s="460"/>
    </row>
    <row r="901" spans="1:72">
      <c r="A901" s="460"/>
      <c r="B901" s="1070"/>
      <c r="C901" s="460"/>
      <c r="D901" s="460"/>
      <c r="E901" s="460"/>
      <c r="F901" s="460"/>
      <c r="G901" s="460"/>
      <c r="H901" s="460"/>
      <c r="I901" s="460"/>
      <c r="J901" s="460"/>
      <c r="K901" s="460"/>
      <c r="L901" s="460"/>
      <c r="M901" s="460"/>
      <c r="N901" s="460"/>
      <c r="O901" s="460"/>
      <c r="P901" s="1070"/>
      <c r="Q901" s="1070"/>
      <c r="R901" s="460"/>
      <c r="S901" s="460"/>
      <c r="T901" s="460"/>
      <c r="U901" s="460"/>
      <c r="V901" s="460"/>
      <c r="W901" s="460"/>
      <c r="X901" s="460"/>
      <c r="Y901" s="460"/>
      <c r="Z901" s="460"/>
      <c r="AA901" s="460"/>
      <c r="AB901" s="460"/>
      <c r="AC901" s="460"/>
      <c r="AD901" s="460"/>
      <c r="AE901" s="460"/>
      <c r="AF901" s="460"/>
      <c r="AG901" s="460"/>
      <c r="AH901" s="460"/>
      <c r="AI901" s="460"/>
      <c r="AJ901" s="460"/>
      <c r="AK901" s="460"/>
      <c r="AL901" s="460"/>
      <c r="AN901" s="460"/>
      <c r="AP901" s="460"/>
      <c r="AQ901" s="460"/>
      <c r="AR901" s="460"/>
      <c r="AS901" s="1070"/>
      <c r="AT901" s="460"/>
      <c r="AU901" s="460"/>
      <c r="AV901" s="460"/>
      <c r="AW901" s="460"/>
      <c r="AX901" s="460"/>
      <c r="AY901" s="460"/>
      <c r="AZ901" s="460"/>
      <c r="BA901" s="460"/>
      <c r="BB901" s="460"/>
      <c r="BC901" s="460"/>
      <c r="BD901" s="460"/>
      <c r="BE901" s="460"/>
      <c r="BF901" s="460"/>
      <c r="BG901" s="460"/>
      <c r="BH901" s="460"/>
      <c r="BI901" s="460"/>
      <c r="BJ901" s="460"/>
      <c r="BK901" s="460"/>
      <c r="BL901" s="460"/>
      <c r="BM901" s="460"/>
      <c r="BN901" s="460"/>
      <c r="BO901" s="460"/>
      <c r="BP901" s="460"/>
      <c r="BQ901" s="460"/>
      <c r="BR901" s="460"/>
      <c r="BT901" s="460"/>
    </row>
    <row r="902" spans="1:72">
      <c r="A902" s="460"/>
      <c r="B902" s="1070"/>
      <c r="C902" s="460"/>
      <c r="D902" s="460"/>
      <c r="E902" s="460"/>
      <c r="F902" s="460"/>
      <c r="G902" s="460"/>
      <c r="H902" s="460"/>
      <c r="I902" s="460"/>
      <c r="J902" s="460"/>
      <c r="K902" s="460"/>
      <c r="L902" s="460"/>
      <c r="M902" s="460"/>
      <c r="N902" s="460"/>
      <c r="O902" s="460"/>
      <c r="P902" s="1070"/>
      <c r="Q902" s="1070"/>
      <c r="R902" s="460"/>
      <c r="S902" s="460"/>
      <c r="T902" s="460"/>
      <c r="U902" s="460"/>
      <c r="V902" s="460"/>
      <c r="W902" s="460"/>
      <c r="X902" s="460"/>
      <c r="Y902" s="460"/>
      <c r="Z902" s="460"/>
      <c r="AA902" s="460"/>
      <c r="AB902" s="460"/>
      <c r="AC902" s="460"/>
      <c r="AD902" s="460"/>
      <c r="AE902" s="460"/>
      <c r="AF902" s="460"/>
      <c r="AG902" s="460"/>
      <c r="AH902" s="460"/>
      <c r="AI902" s="460"/>
      <c r="AJ902" s="460"/>
      <c r="AK902" s="460"/>
      <c r="AL902" s="460"/>
      <c r="AN902" s="460"/>
      <c r="AP902" s="460"/>
      <c r="AQ902" s="460"/>
      <c r="AR902" s="460"/>
      <c r="AS902" s="1070"/>
      <c r="AT902" s="460"/>
      <c r="AU902" s="460"/>
      <c r="AV902" s="460"/>
      <c r="AW902" s="460"/>
      <c r="AX902" s="460"/>
      <c r="AY902" s="460"/>
      <c r="AZ902" s="460"/>
      <c r="BA902" s="460"/>
      <c r="BB902" s="460"/>
      <c r="BC902" s="460"/>
      <c r="BD902" s="460"/>
      <c r="BE902" s="460"/>
      <c r="BF902" s="460"/>
      <c r="BG902" s="460"/>
      <c r="BH902" s="460"/>
      <c r="BI902" s="460"/>
      <c r="BJ902" s="460"/>
      <c r="BK902" s="460"/>
      <c r="BL902" s="460"/>
      <c r="BM902" s="460"/>
      <c r="BN902" s="460"/>
      <c r="BO902" s="460"/>
      <c r="BP902" s="460"/>
      <c r="BQ902" s="460"/>
      <c r="BR902" s="460"/>
      <c r="BT902" s="460"/>
    </row>
    <row r="903" spans="1:72">
      <c r="A903" s="460"/>
      <c r="B903" s="1070"/>
      <c r="C903" s="460"/>
      <c r="D903" s="460"/>
      <c r="E903" s="460"/>
      <c r="F903" s="460"/>
      <c r="G903" s="460"/>
      <c r="H903" s="460"/>
      <c r="I903" s="460"/>
      <c r="J903" s="460"/>
      <c r="K903" s="460"/>
      <c r="L903" s="460"/>
      <c r="M903" s="460"/>
      <c r="N903" s="460"/>
      <c r="O903" s="460"/>
      <c r="P903" s="1070"/>
      <c r="Q903" s="1070"/>
      <c r="R903" s="460"/>
      <c r="S903" s="460"/>
      <c r="T903" s="460"/>
      <c r="U903" s="460"/>
      <c r="V903" s="460"/>
      <c r="W903" s="460"/>
      <c r="X903" s="460"/>
      <c r="Y903" s="460"/>
      <c r="Z903" s="460"/>
      <c r="AA903" s="460"/>
      <c r="AB903" s="460"/>
      <c r="AC903" s="460"/>
      <c r="AD903" s="460"/>
      <c r="AE903" s="460"/>
      <c r="AF903" s="460"/>
      <c r="AG903" s="460"/>
      <c r="AH903" s="460"/>
      <c r="AI903" s="460"/>
      <c r="AJ903" s="460"/>
      <c r="AK903" s="460"/>
      <c r="AL903" s="460"/>
      <c r="AN903" s="460"/>
      <c r="AP903" s="460"/>
      <c r="AQ903" s="460"/>
      <c r="AR903" s="460"/>
      <c r="AS903" s="1070"/>
      <c r="AT903" s="460"/>
      <c r="AU903" s="460"/>
      <c r="AV903" s="460"/>
      <c r="AW903" s="460"/>
      <c r="AX903" s="460"/>
      <c r="AY903" s="460"/>
      <c r="AZ903" s="460"/>
      <c r="BA903" s="460"/>
      <c r="BB903" s="460"/>
      <c r="BC903" s="460"/>
      <c r="BD903" s="460"/>
      <c r="BE903" s="460"/>
      <c r="BF903" s="460"/>
      <c r="BG903" s="460"/>
      <c r="BH903" s="460"/>
      <c r="BI903" s="460"/>
      <c r="BJ903" s="460"/>
      <c r="BK903" s="460"/>
      <c r="BL903" s="460"/>
      <c r="BM903" s="460"/>
      <c r="BN903" s="460"/>
      <c r="BO903" s="460"/>
      <c r="BP903" s="460"/>
      <c r="BQ903" s="460"/>
      <c r="BR903" s="460"/>
      <c r="BT903" s="460"/>
    </row>
    <row r="904" spans="1:72">
      <c r="A904" s="460"/>
      <c r="B904" s="1070"/>
      <c r="C904" s="460"/>
      <c r="D904" s="460"/>
      <c r="E904" s="460"/>
      <c r="F904" s="460"/>
      <c r="G904" s="460"/>
      <c r="H904" s="460"/>
      <c r="I904" s="460"/>
      <c r="J904" s="460"/>
      <c r="K904" s="460"/>
      <c r="L904" s="460"/>
      <c r="M904" s="460"/>
      <c r="N904" s="460"/>
      <c r="O904" s="460"/>
      <c r="P904" s="1070"/>
      <c r="Q904" s="1070"/>
      <c r="R904" s="460"/>
      <c r="S904" s="460"/>
      <c r="T904" s="460"/>
      <c r="U904" s="460"/>
      <c r="V904" s="460"/>
      <c r="W904" s="460"/>
      <c r="X904" s="460"/>
      <c r="Y904" s="460"/>
      <c r="Z904" s="460"/>
      <c r="AA904" s="460"/>
      <c r="AB904" s="460"/>
      <c r="AC904" s="460"/>
      <c r="AD904" s="460"/>
      <c r="AE904" s="460"/>
      <c r="AF904" s="460"/>
      <c r="AG904" s="460"/>
      <c r="AH904" s="460"/>
      <c r="AI904" s="460"/>
      <c r="AJ904" s="460"/>
      <c r="AK904" s="460"/>
      <c r="AL904" s="460"/>
      <c r="AN904" s="460"/>
      <c r="AP904" s="460"/>
      <c r="AQ904" s="460"/>
      <c r="AR904" s="460"/>
      <c r="AS904" s="1070"/>
      <c r="AT904" s="460"/>
      <c r="AU904" s="460"/>
      <c r="AV904" s="460"/>
      <c r="AW904" s="460"/>
      <c r="AX904" s="460"/>
      <c r="AY904" s="460"/>
      <c r="AZ904" s="460"/>
      <c r="BA904" s="460"/>
      <c r="BB904" s="460"/>
      <c r="BC904" s="460"/>
      <c r="BD904" s="460"/>
      <c r="BE904" s="460"/>
      <c r="BF904" s="460"/>
      <c r="BG904" s="460"/>
      <c r="BH904" s="460"/>
      <c r="BI904" s="460"/>
      <c r="BJ904" s="460"/>
      <c r="BK904" s="460"/>
      <c r="BL904" s="460"/>
      <c r="BM904" s="460"/>
      <c r="BN904" s="460"/>
      <c r="BO904" s="460"/>
      <c r="BP904" s="460"/>
      <c r="BQ904" s="460"/>
      <c r="BR904" s="460"/>
      <c r="BT904" s="460"/>
    </row>
    <row r="905" spans="1:72">
      <c r="A905" s="460"/>
      <c r="B905" s="1070"/>
      <c r="C905" s="460"/>
      <c r="D905" s="460"/>
      <c r="E905" s="460"/>
      <c r="F905" s="460"/>
      <c r="G905" s="460"/>
      <c r="H905" s="460"/>
      <c r="I905" s="460"/>
      <c r="J905" s="460"/>
      <c r="K905" s="460"/>
      <c r="L905" s="460"/>
      <c r="M905" s="460"/>
      <c r="N905" s="460"/>
      <c r="O905" s="460"/>
      <c r="P905" s="1070"/>
      <c r="Q905" s="1070"/>
      <c r="R905" s="460"/>
      <c r="S905" s="460"/>
      <c r="T905" s="460"/>
      <c r="U905" s="460"/>
      <c r="V905" s="460"/>
      <c r="W905" s="460"/>
      <c r="X905" s="460"/>
      <c r="Y905" s="460"/>
      <c r="Z905" s="460"/>
      <c r="AA905" s="460"/>
      <c r="AB905" s="460"/>
      <c r="AC905" s="460"/>
      <c r="AD905" s="460"/>
      <c r="AE905" s="460"/>
      <c r="AF905" s="460"/>
      <c r="AG905" s="460"/>
      <c r="AH905" s="460"/>
      <c r="AI905" s="460"/>
      <c r="AJ905" s="460"/>
      <c r="AK905" s="460"/>
      <c r="AL905" s="460"/>
      <c r="AN905" s="460"/>
      <c r="AP905" s="460"/>
      <c r="AQ905" s="460"/>
      <c r="AR905" s="460"/>
      <c r="AS905" s="1070"/>
      <c r="AT905" s="460"/>
      <c r="AU905" s="460"/>
      <c r="AV905" s="460"/>
      <c r="AW905" s="460"/>
      <c r="AX905" s="460"/>
      <c r="AY905" s="460"/>
      <c r="AZ905" s="460"/>
      <c r="BA905" s="460"/>
      <c r="BB905" s="460"/>
      <c r="BC905" s="460"/>
      <c r="BD905" s="460"/>
      <c r="BE905" s="460"/>
      <c r="BF905" s="460"/>
      <c r="BG905" s="460"/>
      <c r="BH905" s="460"/>
      <c r="BI905" s="460"/>
      <c r="BJ905" s="460"/>
      <c r="BK905" s="460"/>
      <c r="BL905" s="460"/>
      <c r="BM905" s="460"/>
      <c r="BN905" s="460"/>
      <c r="BO905" s="460"/>
      <c r="BP905" s="460"/>
      <c r="BQ905" s="460"/>
      <c r="BR905" s="460"/>
      <c r="BT905" s="460"/>
    </row>
    <row r="906" spans="1:72">
      <c r="A906" s="460"/>
      <c r="B906" s="1070"/>
      <c r="C906" s="460"/>
      <c r="D906" s="460"/>
      <c r="E906" s="460"/>
      <c r="F906" s="460"/>
      <c r="G906" s="460"/>
      <c r="H906" s="460"/>
      <c r="I906" s="460"/>
      <c r="J906" s="460"/>
      <c r="K906" s="460"/>
      <c r="L906" s="460"/>
      <c r="M906" s="460"/>
      <c r="N906" s="460"/>
      <c r="O906" s="460"/>
      <c r="P906" s="1070"/>
      <c r="Q906" s="1070"/>
      <c r="R906" s="460"/>
      <c r="S906" s="460"/>
      <c r="T906" s="460"/>
      <c r="U906" s="460"/>
      <c r="V906" s="460"/>
      <c r="W906" s="460"/>
      <c r="X906" s="460"/>
      <c r="Y906" s="460"/>
      <c r="Z906" s="460"/>
      <c r="AA906" s="460"/>
      <c r="AB906" s="460"/>
      <c r="AC906" s="460"/>
      <c r="AD906" s="460"/>
      <c r="AE906" s="460"/>
      <c r="AF906" s="460"/>
      <c r="AG906" s="460"/>
      <c r="AH906" s="460"/>
      <c r="AI906" s="460"/>
      <c r="AJ906" s="460"/>
      <c r="AK906" s="460"/>
      <c r="AL906" s="460"/>
      <c r="AN906" s="460"/>
      <c r="AP906" s="460"/>
      <c r="AQ906" s="460"/>
      <c r="AR906" s="460"/>
      <c r="AS906" s="1070"/>
      <c r="AT906" s="460"/>
      <c r="AU906" s="460"/>
      <c r="AV906" s="460"/>
      <c r="AW906" s="460"/>
      <c r="AX906" s="460"/>
      <c r="AY906" s="460"/>
      <c r="AZ906" s="460"/>
      <c r="BA906" s="460"/>
      <c r="BB906" s="460"/>
      <c r="BC906" s="460"/>
      <c r="BD906" s="460"/>
      <c r="BE906" s="460"/>
      <c r="BF906" s="460"/>
      <c r="BG906" s="460"/>
      <c r="BH906" s="460"/>
      <c r="BI906" s="460"/>
      <c r="BJ906" s="460"/>
      <c r="BK906" s="460"/>
      <c r="BL906" s="460"/>
      <c r="BM906" s="460"/>
      <c r="BN906" s="460"/>
      <c r="BO906" s="460"/>
      <c r="BP906" s="460"/>
      <c r="BQ906" s="460"/>
      <c r="BR906" s="460"/>
      <c r="BT906" s="460"/>
    </row>
    <row r="907" spans="1:72">
      <c r="A907" s="460"/>
      <c r="B907" s="1070"/>
      <c r="C907" s="460"/>
      <c r="D907" s="460"/>
      <c r="E907" s="460"/>
      <c r="F907" s="460"/>
      <c r="G907" s="460"/>
      <c r="H907" s="460"/>
      <c r="I907" s="460"/>
      <c r="J907" s="460"/>
      <c r="K907" s="460"/>
      <c r="L907" s="460"/>
      <c r="M907" s="460"/>
      <c r="N907" s="460"/>
      <c r="O907" s="460"/>
      <c r="P907" s="1070"/>
      <c r="Q907" s="1070"/>
      <c r="R907" s="460"/>
      <c r="S907" s="460"/>
      <c r="T907" s="460"/>
      <c r="U907" s="460"/>
      <c r="V907" s="460"/>
      <c r="W907" s="460"/>
      <c r="X907" s="460"/>
      <c r="Y907" s="460"/>
      <c r="Z907" s="460"/>
      <c r="AA907" s="460"/>
      <c r="AB907" s="460"/>
      <c r="AC907" s="460"/>
      <c r="AD907" s="460"/>
      <c r="AE907" s="460"/>
      <c r="AF907" s="460"/>
      <c r="AG907" s="460"/>
      <c r="AH907" s="460"/>
      <c r="AI907" s="460"/>
      <c r="AJ907" s="460"/>
      <c r="AK907" s="460"/>
      <c r="AL907" s="460"/>
      <c r="AN907" s="460"/>
      <c r="AP907" s="460"/>
      <c r="AQ907" s="460"/>
      <c r="AR907" s="460"/>
      <c r="AS907" s="1070"/>
      <c r="AT907" s="460"/>
      <c r="AU907" s="460"/>
      <c r="AV907" s="460"/>
      <c r="AW907" s="460"/>
      <c r="AX907" s="460"/>
      <c r="AY907" s="460"/>
      <c r="AZ907" s="460"/>
      <c r="BA907" s="460"/>
      <c r="BB907" s="460"/>
      <c r="BC907" s="460"/>
      <c r="BD907" s="460"/>
      <c r="BE907" s="460"/>
      <c r="BF907" s="460"/>
      <c r="BG907" s="460"/>
      <c r="BH907" s="460"/>
      <c r="BI907" s="460"/>
      <c r="BJ907" s="460"/>
      <c r="BK907" s="460"/>
      <c r="BL907" s="460"/>
      <c r="BM907" s="460"/>
      <c r="BN907" s="460"/>
      <c r="BO907" s="460"/>
      <c r="BP907" s="460"/>
      <c r="BQ907" s="460"/>
      <c r="BR907" s="460"/>
      <c r="BT907" s="460"/>
    </row>
    <row r="908" spans="1:72">
      <c r="A908" s="460"/>
      <c r="B908" s="1070"/>
      <c r="C908" s="460"/>
      <c r="D908" s="460"/>
      <c r="E908" s="460"/>
      <c r="F908" s="460"/>
      <c r="G908" s="460"/>
      <c r="H908" s="460"/>
      <c r="I908" s="460"/>
      <c r="J908" s="460"/>
      <c r="K908" s="460"/>
      <c r="L908" s="460"/>
      <c r="M908" s="460"/>
      <c r="N908" s="460"/>
      <c r="O908" s="460"/>
      <c r="P908" s="1070"/>
      <c r="Q908" s="1070"/>
      <c r="R908" s="460"/>
      <c r="S908" s="460"/>
      <c r="T908" s="460"/>
      <c r="U908" s="460"/>
      <c r="V908" s="460"/>
      <c r="W908" s="460"/>
      <c r="X908" s="460"/>
      <c r="Y908" s="460"/>
      <c r="Z908" s="460"/>
      <c r="AA908" s="460"/>
      <c r="AB908" s="460"/>
      <c r="AC908" s="460"/>
      <c r="AD908" s="460"/>
      <c r="AE908" s="460"/>
      <c r="AF908" s="460"/>
      <c r="AG908" s="460"/>
      <c r="AH908" s="460"/>
      <c r="AI908" s="460"/>
      <c r="AJ908" s="460"/>
      <c r="AK908" s="460"/>
      <c r="AL908" s="460"/>
      <c r="AN908" s="460"/>
      <c r="AP908" s="460"/>
      <c r="AQ908" s="460"/>
      <c r="AR908" s="460"/>
      <c r="AS908" s="1070"/>
      <c r="AT908" s="460"/>
      <c r="AU908" s="460"/>
      <c r="AV908" s="460"/>
      <c r="AW908" s="460"/>
      <c r="AX908" s="460"/>
      <c r="AY908" s="460"/>
      <c r="AZ908" s="460"/>
      <c r="BA908" s="460"/>
      <c r="BB908" s="460"/>
      <c r="BC908" s="460"/>
      <c r="BD908" s="460"/>
      <c r="BE908" s="460"/>
      <c r="BF908" s="460"/>
      <c r="BG908" s="460"/>
      <c r="BH908" s="460"/>
      <c r="BI908" s="460"/>
      <c r="BJ908" s="460"/>
      <c r="BK908" s="460"/>
      <c r="BL908" s="460"/>
      <c r="BM908" s="460"/>
      <c r="BN908" s="460"/>
      <c r="BO908" s="460"/>
      <c r="BP908" s="460"/>
      <c r="BQ908" s="460"/>
      <c r="BR908" s="460"/>
      <c r="BT908" s="460"/>
    </row>
    <row r="909" spans="1:72">
      <c r="A909" s="460"/>
      <c r="B909" s="1070"/>
      <c r="C909" s="460"/>
      <c r="D909" s="460"/>
      <c r="E909" s="460"/>
      <c r="F909" s="460"/>
      <c r="G909" s="460"/>
      <c r="H909" s="460"/>
      <c r="I909" s="460"/>
      <c r="J909" s="460"/>
      <c r="K909" s="460"/>
      <c r="L909" s="460"/>
      <c r="M909" s="460"/>
      <c r="N909" s="460"/>
      <c r="O909" s="460"/>
      <c r="P909" s="1070"/>
      <c r="Q909" s="1070"/>
      <c r="R909" s="460"/>
      <c r="S909" s="460"/>
      <c r="T909" s="460"/>
      <c r="U909" s="460"/>
      <c r="V909" s="460"/>
      <c r="W909" s="460"/>
      <c r="X909" s="460"/>
      <c r="Y909" s="460"/>
      <c r="Z909" s="460"/>
      <c r="AA909" s="460"/>
      <c r="AB909" s="460"/>
      <c r="AC909" s="460"/>
      <c r="AD909" s="460"/>
      <c r="AE909" s="460"/>
      <c r="AF909" s="460"/>
      <c r="AG909" s="460"/>
      <c r="AH909" s="460"/>
      <c r="AI909" s="460"/>
      <c r="AJ909" s="460"/>
      <c r="AK909" s="460"/>
      <c r="AL909" s="460"/>
      <c r="AN909" s="460"/>
      <c r="AP909" s="460"/>
      <c r="AQ909" s="460"/>
      <c r="AR909" s="460"/>
      <c r="AS909" s="1070"/>
      <c r="AT909" s="460"/>
      <c r="AU909" s="460"/>
      <c r="AV909" s="460"/>
      <c r="AW909" s="460"/>
      <c r="AX909" s="460"/>
      <c r="AY909" s="460"/>
      <c r="AZ909" s="460"/>
      <c r="BA909" s="460"/>
      <c r="BB909" s="460"/>
      <c r="BC909" s="460"/>
      <c r="BD909" s="460"/>
      <c r="BE909" s="460"/>
      <c r="BF909" s="460"/>
      <c r="BG909" s="460"/>
      <c r="BH909" s="460"/>
      <c r="BI909" s="460"/>
      <c r="BJ909" s="460"/>
      <c r="BK909" s="460"/>
      <c r="BL909" s="460"/>
      <c r="BM909" s="460"/>
      <c r="BN909" s="460"/>
      <c r="BO909" s="460"/>
      <c r="BP909" s="460"/>
      <c r="BQ909" s="460"/>
      <c r="BR909" s="460"/>
      <c r="BT909" s="460"/>
    </row>
    <row r="910" spans="1:72">
      <c r="A910" s="460"/>
      <c r="B910" s="1070"/>
      <c r="C910" s="460"/>
      <c r="D910" s="460"/>
      <c r="E910" s="460"/>
      <c r="F910" s="460"/>
      <c r="G910" s="460"/>
      <c r="H910" s="460"/>
      <c r="I910" s="460"/>
      <c r="J910" s="460"/>
      <c r="K910" s="460"/>
      <c r="L910" s="460"/>
      <c r="M910" s="460"/>
      <c r="N910" s="460"/>
      <c r="O910" s="460"/>
      <c r="P910" s="1070"/>
      <c r="Q910" s="1070"/>
      <c r="R910" s="460"/>
      <c r="S910" s="460"/>
      <c r="T910" s="460"/>
      <c r="U910" s="460"/>
      <c r="V910" s="460"/>
      <c r="W910" s="460"/>
      <c r="X910" s="460"/>
      <c r="Y910" s="460"/>
      <c r="Z910" s="460"/>
      <c r="AA910" s="460"/>
      <c r="AB910" s="460"/>
      <c r="AC910" s="460"/>
      <c r="AD910" s="460"/>
      <c r="AE910" s="460"/>
      <c r="AF910" s="460"/>
      <c r="AG910" s="460"/>
      <c r="AH910" s="460"/>
      <c r="AI910" s="460"/>
      <c r="AJ910" s="460"/>
      <c r="AK910" s="460"/>
      <c r="AL910" s="460"/>
      <c r="AN910" s="460"/>
      <c r="AP910" s="460"/>
      <c r="AQ910" s="460"/>
      <c r="AR910" s="460"/>
      <c r="AS910" s="1070"/>
      <c r="AT910" s="460"/>
      <c r="AU910" s="460"/>
      <c r="AV910" s="460"/>
      <c r="AW910" s="460"/>
      <c r="AX910" s="460"/>
      <c r="AY910" s="460"/>
      <c r="AZ910" s="460"/>
      <c r="BA910" s="460"/>
      <c r="BB910" s="460"/>
      <c r="BC910" s="460"/>
      <c r="BD910" s="460"/>
      <c r="BE910" s="460"/>
      <c r="BF910" s="460"/>
      <c r="BG910" s="460"/>
      <c r="BH910" s="460"/>
      <c r="BI910" s="460"/>
      <c r="BJ910" s="460"/>
      <c r="BK910" s="460"/>
      <c r="BL910" s="460"/>
      <c r="BM910" s="460"/>
      <c r="BN910" s="460"/>
      <c r="BO910" s="460"/>
      <c r="BP910" s="460"/>
      <c r="BQ910" s="460"/>
      <c r="BR910" s="460"/>
      <c r="BT910" s="460"/>
    </row>
    <row r="911" spans="1:72">
      <c r="A911" s="460"/>
      <c r="B911" s="1070"/>
      <c r="C911" s="460"/>
      <c r="D911" s="460"/>
      <c r="E911" s="460"/>
      <c r="F911" s="460"/>
      <c r="G911" s="460"/>
      <c r="H911" s="460"/>
      <c r="I911" s="460"/>
      <c r="J911" s="460"/>
      <c r="K911" s="460"/>
      <c r="L911" s="460"/>
      <c r="M911" s="460"/>
      <c r="N911" s="460"/>
      <c r="O911" s="460"/>
      <c r="P911" s="1070"/>
      <c r="Q911" s="1070"/>
      <c r="R911" s="460"/>
      <c r="S911" s="460"/>
      <c r="T911" s="460"/>
      <c r="U911" s="460"/>
      <c r="V911" s="460"/>
      <c r="W911" s="460"/>
      <c r="X911" s="460"/>
      <c r="Y911" s="460"/>
      <c r="Z911" s="460"/>
      <c r="AA911" s="460"/>
      <c r="AB911" s="460"/>
      <c r="AC911" s="460"/>
      <c r="AD911" s="460"/>
      <c r="AE911" s="460"/>
      <c r="AF911" s="460"/>
      <c r="AG911" s="460"/>
      <c r="AH911" s="460"/>
      <c r="AI911" s="460"/>
      <c r="AJ911" s="460"/>
      <c r="AK911" s="460"/>
      <c r="AL911" s="460"/>
      <c r="AN911" s="460"/>
      <c r="AP911" s="460"/>
      <c r="AQ911" s="460"/>
      <c r="AR911" s="460"/>
      <c r="AS911" s="1070"/>
      <c r="AT911" s="460"/>
      <c r="AU911" s="460"/>
      <c r="AV911" s="460"/>
      <c r="AW911" s="460"/>
      <c r="AX911" s="460"/>
      <c r="AY911" s="460"/>
      <c r="AZ911" s="460"/>
      <c r="BA911" s="460"/>
      <c r="BB911" s="460"/>
      <c r="BC911" s="460"/>
      <c r="BD911" s="460"/>
      <c r="BE911" s="460"/>
      <c r="BF911" s="460"/>
      <c r="BG911" s="460"/>
      <c r="BH911" s="460"/>
      <c r="BI911" s="460"/>
      <c r="BJ911" s="460"/>
      <c r="BK911" s="460"/>
      <c r="BL911" s="460"/>
      <c r="BM911" s="460"/>
      <c r="BN911" s="460"/>
      <c r="BO911" s="460"/>
      <c r="BP911" s="460"/>
      <c r="BQ911" s="460"/>
      <c r="BR911" s="460"/>
      <c r="BT911" s="460"/>
    </row>
    <row r="912" spans="1:72">
      <c r="A912" s="460"/>
      <c r="B912" s="1070"/>
      <c r="C912" s="460"/>
      <c r="D912" s="460"/>
      <c r="E912" s="460"/>
      <c r="F912" s="460"/>
      <c r="G912" s="460"/>
      <c r="H912" s="460"/>
      <c r="I912" s="460"/>
      <c r="J912" s="460"/>
      <c r="K912" s="460"/>
      <c r="L912" s="460"/>
      <c r="M912" s="460"/>
      <c r="N912" s="460"/>
      <c r="O912" s="460"/>
      <c r="P912" s="1070"/>
      <c r="Q912" s="1070"/>
      <c r="R912" s="460"/>
      <c r="S912" s="460"/>
      <c r="T912" s="460"/>
      <c r="U912" s="460"/>
      <c r="V912" s="460"/>
      <c r="W912" s="460"/>
      <c r="X912" s="460"/>
      <c r="Y912" s="460"/>
      <c r="Z912" s="460"/>
      <c r="AA912" s="460"/>
      <c r="AB912" s="460"/>
      <c r="AC912" s="460"/>
      <c r="AD912" s="460"/>
      <c r="AE912" s="460"/>
      <c r="AF912" s="460"/>
      <c r="AG912" s="460"/>
      <c r="AH912" s="460"/>
      <c r="AI912" s="460"/>
      <c r="AJ912" s="460"/>
      <c r="AK912" s="460"/>
      <c r="AL912" s="460"/>
      <c r="AN912" s="460"/>
      <c r="AP912" s="460"/>
      <c r="AQ912" s="460"/>
      <c r="AR912" s="460"/>
      <c r="AS912" s="1070"/>
      <c r="AT912" s="460"/>
      <c r="AU912" s="460"/>
      <c r="AV912" s="460"/>
      <c r="AW912" s="460"/>
      <c r="AX912" s="460"/>
      <c r="AY912" s="460"/>
      <c r="AZ912" s="460"/>
      <c r="BA912" s="460"/>
      <c r="BB912" s="460"/>
      <c r="BC912" s="460"/>
      <c r="BD912" s="460"/>
      <c r="BE912" s="460"/>
      <c r="BF912" s="460"/>
      <c r="BG912" s="460"/>
      <c r="BH912" s="460"/>
      <c r="BI912" s="460"/>
      <c r="BJ912" s="460"/>
      <c r="BK912" s="460"/>
      <c r="BL912" s="460"/>
      <c r="BM912" s="460"/>
      <c r="BN912" s="460"/>
      <c r="BO912" s="460"/>
      <c r="BP912" s="460"/>
      <c r="BQ912" s="460"/>
      <c r="BR912" s="460"/>
      <c r="BT912" s="460"/>
    </row>
    <row r="913" spans="1:72">
      <c r="A913" s="460"/>
      <c r="B913" s="1070"/>
      <c r="C913" s="460"/>
      <c r="D913" s="460"/>
      <c r="E913" s="460"/>
      <c r="F913" s="460"/>
      <c r="G913" s="460"/>
      <c r="H913" s="460"/>
      <c r="I913" s="460"/>
      <c r="J913" s="460"/>
      <c r="K913" s="460"/>
      <c r="L913" s="460"/>
      <c r="M913" s="460"/>
      <c r="N913" s="460"/>
      <c r="O913" s="460"/>
      <c r="P913" s="1070"/>
      <c r="Q913" s="1070"/>
      <c r="R913" s="460"/>
      <c r="S913" s="460"/>
      <c r="T913" s="460"/>
      <c r="U913" s="460"/>
      <c r="V913" s="460"/>
      <c r="W913" s="460"/>
      <c r="X913" s="460"/>
      <c r="Y913" s="460"/>
      <c r="Z913" s="460"/>
      <c r="AA913" s="460"/>
      <c r="AB913" s="460"/>
      <c r="AC913" s="460"/>
      <c r="AD913" s="460"/>
      <c r="AE913" s="460"/>
      <c r="AF913" s="460"/>
      <c r="AG913" s="460"/>
      <c r="AH913" s="460"/>
      <c r="AI913" s="460"/>
      <c r="AJ913" s="460"/>
      <c r="AK913" s="460"/>
      <c r="AL913" s="460"/>
      <c r="AN913" s="460"/>
      <c r="AP913" s="460"/>
      <c r="AQ913" s="460"/>
      <c r="AR913" s="460"/>
      <c r="AS913" s="1070"/>
      <c r="AT913" s="460"/>
      <c r="AU913" s="460"/>
      <c r="AV913" s="460"/>
      <c r="AW913" s="460"/>
      <c r="AX913" s="460"/>
      <c r="AY913" s="460"/>
      <c r="AZ913" s="460"/>
      <c r="BA913" s="460"/>
      <c r="BB913" s="460"/>
      <c r="BC913" s="460"/>
      <c r="BD913" s="460"/>
      <c r="BE913" s="460"/>
      <c r="BF913" s="460"/>
      <c r="BG913" s="460"/>
      <c r="BH913" s="460"/>
      <c r="BI913" s="460"/>
      <c r="BJ913" s="460"/>
      <c r="BK913" s="460"/>
      <c r="BL913" s="460"/>
      <c r="BM913" s="460"/>
      <c r="BN913" s="460"/>
      <c r="BO913" s="460"/>
      <c r="BP913" s="460"/>
      <c r="BQ913" s="460"/>
      <c r="BR913" s="460"/>
      <c r="BT913" s="460"/>
    </row>
    <row r="914" spans="1:72">
      <c r="A914" s="460"/>
      <c r="B914" s="1070"/>
      <c r="C914" s="460"/>
      <c r="D914" s="460"/>
      <c r="E914" s="460"/>
      <c r="F914" s="460"/>
      <c r="G914" s="460"/>
      <c r="H914" s="460"/>
      <c r="I914" s="460"/>
      <c r="J914" s="460"/>
      <c r="K914" s="460"/>
      <c r="L914" s="460"/>
      <c r="M914" s="460"/>
      <c r="N914" s="460"/>
      <c r="O914" s="460"/>
      <c r="P914" s="1070"/>
      <c r="Q914" s="1070"/>
      <c r="R914" s="460"/>
      <c r="S914" s="460"/>
      <c r="T914" s="460"/>
      <c r="U914" s="460"/>
      <c r="V914" s="460"/>
      <c r="W914" s="460"/>
      <c r="X914" s="460"/>
      <c r="Y914" s="460"/>
      <c r="Z914" s="460"/>
      <c r="AA914" s="460"/>
      <c r="AB914" s="460"/>
      <c r="AC914" s="460"/>
      <c r="AD914" s="460"/>
      <c r="AE914" s="460"/>
      <c r="AF914" s="460"/>
      <c r="AG914" s="460"/>
      <c r="AH914" s="460"/>
      <c r="AI914" s="460"/>
      <c r="AJ914" s="460"/>
      <c r="AK914" s="460"/>
      <c r="AL914" s="460"/>
      <c r="AN914" s="460"/>
      <c r="AP914" s="460"/>
      <c r="AQ914" s="460"/>
      <c r="AR914" s="460"/>
      <c r="AS914" s="1070"/>
      <c r="AT914" s="460"/>
      <c r="AU914" s="460"/>
      <c r="AV914" s="460"/>
      <c r="AW914" s="460"/>
      <c r="AX914" s="460"/>
      <c r="AY914" s="460"/>
      <c r="AZ914" s="460"/>
      <c r="BA914" s="460"/>
      <c r="BB914" s="460"/>
      <c r="BC914" s="460"/>
      <c r="BD914" s="460"/>
      <c r="BE914" s="460"/>
      <c r="BF914" s="460"/>
      <c r="BG914" s="460"/>
      <c r="BH914" s="460"/>
      <c r="BI914" s="460"/>
      <c r="BJ914" s="460"/>
      <c r="BK914" s="460"/>
      <c r="BL914" s="460"/>
      <c r="BM914" s="460"/>
      <c r="BN914" s="460"/>
      <c r="BO914" s="460"/>
      <c r="BP914" s="460"/>
      <c r="BQ914" s="460"/>
      <c r="BR914" s="460"/>
      <c r="BT914" s="460"/>
    </row>
    <row r="915" spans="1:72">
      <c r="A915" s="460"/>
      <c r="B915" s="1070"/>
      <c r="C915" s="460"/>
      <c r="D915" s="460"/>
      <c r="E915" s="460"/>
      <c r="F915" s="460"/>
      <c r="G915" s="460"/>
      <c r="H915" s="460"/>
      <c r="I915" s="460"/>
      <c r="J915" s="460"/>
      <c r="K915" s="460"/>
      <c r="L915" s="460"/>
      <c r="M915" s="460"/>
      <c r="N915" s="460"/>
      <c r="O915" s="460"/>
      <c r="P915" s="1070"/>
      <c r="Q915" s="1070"/>
      <c r="R915" s="460"/>
      <c r="S915" s="460"/>
      <c r="T915" s="460"/>
      <c r="U915" s="460"/>
      <c r="V915" s="460"/>
      <c r="W915" s="460"/>
      <c r="X915" s="460"/>
      <c r="Y915" s="460"/>
      <c r="Z915" s="460"/>
      <c r="AA915" s="460"/>
      <c r="AB915" s="460"/>
      <c r="AC915" s="460"/>
      <c r="AD915" s="460"/>
      <c r="AE915" s="460"/>
      <c r="AF915" s="460"/>
      <c r="AG915" s="460"/>
      <c r="AH915" s="460"/>
      <c r="AI915" s="460"/>
      <c r="AJ915" s="460"/>
      <c r="AK915" s="460"/>
      <c r="AL915" s="460"/>
      <c r="AN915" s="460"/>
      <c r="AP915" s="460"/>
      <c r="AQ915" s="460"/>
      <c r="AR915" s="460"/>
      <c r="AS915" s="1070"/>
      <c r="AT915" s="460"/>
      <c r="AU915" s="460"/>
      <c r="AV915" s="460"/>
      <c r="AW915" s="460"/>
      <c r="AX915" s="460"/>
      <c r="AY915" s="460"/>
      <c r="AZ915" s="460"/>
      <c r="BA915" s="460"/>
      <c r="BB915" s="460"/>
      <c r="BC915" s="460"/>
      <c r="BD915" s="460"/>
      <c r="BE915" s="460"/>
      <c r="BF915" s="460"/>
      <c r="BG915" s="460"/>
      <c r="BH915" s="460"/>
      <c r="BI915" s="460"/>
      <c r="BJ915" s="460"/>
      <c r="BK915" s="460"/>
      <c r="BL915" s="460"/>
      <c r="BM915" s="460"/>
      <c r="BN915" s="460"/>
      <c r="BO915" s="460"/>
      <c r="BP915" s="460"/>
      <c r="BQ915" s="460"/>
      <c r="BR915" s="460"/>
      <c r="BT915" s="460"/>
    </row>
    <row r="916" spans="1:72">
      <c r="A916" s="460"/>
      <c r="B916" s="1070"/>
      <c r="C916" s="460"/>
      <c r="D916" s="460"/>
      <c r="E916" s="460"/>
      <c r="F916" s="460"/>
      <c r="G916" s="460"/>
      <c r="H916" s="460"/>
      <c r="I916" s="460"/>
      <c r="J916" s="460"/>
      <c r="K916" s="460"/>
      <c r="L916" s="460"/>
      <c r="M916" s="460"/>
      <c r="N916" s="460"/>
      <c r="O916" s="460"/>
      <c r="P916" s="1070"/>
      <c r="Q916" s="1070"/>
      <c r="R916" s="460"/>
      <c r="S916" s="460"/>
      <c r="T916" s="460"/>
      <c r="U916" s="460"/>
      <c r="V916" s="460"/>
      <c r="W916" s="460"/>
      <c r="X916" s="460"/>
      <c r="Y916" s="460"/>
      <c r="Z916" s="460"/>
      <c r="AA916" s="460"/>
      <c r="AB916" s="460"/>
      <c r="AC916" s="460"/>
      <c r="AD916" s="460"/>
      <c r="AE916" s="460"/>
      <c r="AF916" s="460"/>
      <c r="AG916" s="460"/>
      <c r="AH916" s="460"/>
      <c r="AI916" s="460"/>
      <c r="AJ916" s="460"/>
      <c r="AK916" s="460"/>
      <c r="AL916" s="460"/>
      <c r="AN916" s="460"/>
      <c r="AP916" s="460"/>
      <c r="AQ916" s="460"/>
      <c r="AR916" s="460"/>
      <c r="AS916" s="1070"/>
      <c r="AT916" s="460"/>
      <c r="AU916" s="460"/>
      <c r="AV916" s="460"/>
      <c r="AW916" s="460"/>
      <c r="AX916" s="460"/>
      <c r="AY916" s="460"/>
      <c r="AZ916" s="460"/>
      <c r="BA916" s="460"/>
      <c r="BB916" s="460"/>
      <c r="BC916" s="460"/>
      <c r="BD916" s="460"/>
      <c r="BE916" s="460"/>
      <c r="BF916" s="460"/>
      <c r="BG916" s="460"/>
      <c r="BH916" s="460"/>
      <c r="BI916" s="460"/>
      <c r="BJ916" s="460"/>
      <c r="BK916" s="460"/>
      <c r="BL916" s="460"/>
      <c r="BM916" s="460"/>
      <c r="BN916" s="460"/>
      <c r="BO916" s="460"/>
      <c r="BP916" s="460"/>
      <c r="BQ916" s="460"/>
      <c r="BR916" s="460"/>
      <c r="BT916" s="460"/>
    </row>
    <row r="917" spans="1:72">
      <c r="A917" s="460"/>
      <c r="B917" s="1070"/>
      <c r="C917" s="460"/>
      <c r="D917" s="460"/>
      <c r="E917" s="460"/>
      <c r="F917" s="460"/>
      <c r="G917" s="460"/>
      <c r="H917" s="460"/>
      <c r="I917" s="460"/>
      <c r="J917" s="460"/>
      <c r="K917" s="460"/>
      <c r="L917" s="460"/>
      <c r="M917" s="460"/>
      <c r="N917" s="460"/>
      <c r="O917" s="460"/>
      <c r="P917" s="1070"/>
      <c r="Q917" s="1070"/>
      <c r="R917" s="460"/>
      <c r="S917" s="460"/>
      <c r="T917" s="460"/>
      <c r="U917" s="460"/>
      <c r="V917" s="460"/>
      <c r="W917" s="460"/>
      <c r="X917" s="460"/>
      <c r="Y917" s="460"/>
      <c r="Z917" s="460"/>
      <c r="AA917" s="460"/>
      <c r="AB917" s="460"/>
      <c r="AC917" s="460"/>
      <c r="AD917" s="460"/>
      <c r="AE917" s="460"/>
      <c r="AF917" s="460"/>
      <c r="AG917" s="460"/>
      <c r="AH917" s="460"/>
      <c r="AI917" s="460"/>
      <c r="AJ917" s="460"/>
      <c r="AK917" s="460"/>
      <c r="AL917" s="460"/>
      <c r="AN917" s="460"/>
      <c r="AP917" s="460"/>
      <c r="AQ917" s="460"/>
      <c r="AR917" s="460"/>
      <c r="AS917" s="1070"/>
      <c r="AT917" s="460"/>
      <c r="AU917" s="460"/>
      <c r="AV917" s="460"/>
      <c r="AW917" s="460"/>
      <c r="AX917" s="460"/>
      <c r="AY917" s="460"/>
      <c r="AZ917" s="460"/>
      <c r="BA917" s="460"/>
      <c r="BB917" s="460"/>
      <c r="BC917" s="460"/>
      <c r="BD917" s="460"/>
      <c r="BE917" s="460"/>
      <c r="BF917" s="460"/>
      <c r="BG917" s="460"/>
      <c r="BH917" s="460"/>
      <c r="BI917" s="460"/>
      <c r="BJ917" s="460"/>
      <c r="BK917" s="460"/>
      <c r="BL917" s="460"/>
      <c r="BM917" s="460"/>
      <c r="BN917" s="460"/>
      <c r="BO917" s="460"/>
      <c r="BP917" s="460"/>
      <c r="BQ917" s="460"/>
      <c r="BR917" s="460"/>
      <c r="BT917" s="460"/>
    </row>
    <row r="918" spans="1:72">
      <c r="A918" s="460"/>
      <c r="B918" s="1070"/>
      <c r="C918" s="460"/>
      <c r="D918" s="460"/>
      <c r="E918" s="460"/>
      <c r="F918" s="460"/>
      <c r="G918" s="460"/>
      <c r="H918" s="460"/>
      <c r="I918" s="460"/>
      <c r="J918" s="460"/>
      <c r="K918" s="460"/>
      <c r="L918" s="460"/>
      <c r="M918" s="460"/>
      <c r="N918" s="460"/>
      <c r="O918" s="460"/>
      <c r="P918" s="1070"/>
      <c r="Q918" s="1070"/>
      <c r="R918" s="460"/>
      <c r="S918" s="460"/>
      <c r="T918" s="460"/>
      <c r="U918" s="460"/>
      <c r="V918" s="460"/>
      <c r="W918" s="460"/>
      <c r="X918" s="460"/>
      <c r="Y918" s="460"/>
      <c r="Z918" s="460"/>
      <c r="AA918" s="460"/>
      <c r="AB918" s="460"/>
      <c r="AC918" s="460"/>
      <c r="AD918" s="460"/>
      <c r="AE918" s="460"/>
      <c r="AF918" s="460"/>
      <c r="AG918" s="460"/>
      <c r="AH918" s="460"/>
      <c r="AI918" s="460"/>
      <c r="AJ918" s="460"/>
      <c r="AK918" s="460"/>
      <c r="AL918" s="460"/>
      <c r="AN918" s="460"/>
      <c r="AP918" s="460"/>
      <c r="AQ918" s="460"/>
      <c r="AR918" s="460"/>
      <c r="AS918" s="1070"/>
      <c r="AT918" s="460"/>
      <c r="AU918" s="460"/>
      <c r="AV918" s="460"/>
      <c r="AW918" s="460"/>
      <c r="AX918" s="460"/>
      <c r="AY918" s="460"/>
      <c r="AZ918" s="460"/>
      <c r="BA918" s="460"/>
      <c r="BB918" s="460"/>
      <c r="BC918" s="460"/>
      <c r="BD918" s="460"/>
      <c r="BE918" s="460"/>
      <c r="BF918" s="460"/>
      <c r="BG918" s="460"/>
      <c r="BH918" s="460"/>
      <c r="BI918" s="460"/>
      <c r="BJ918" s="460"/>
      <c r="BK918" s="460"/>
      <c r="BL918" s="460"/>
      <c r="BM918" s="460"/>
      <c r="BN918" s="460"/>
      <c r="BO918" s="460"/>
      <c r="BP918" s="460"/>
      <c r="BQ918" s="460"/>
      <c r="BR918" s="460"/>
      <c r="BT918" s="460"/>
    </row>
    <row r="919" spans="1:72">
      <c r="A919" s="460"/>
      <c r="B919" s="1070"/>
      <c r="C919" s="460"/>
      <c r="D919" s="460"/>
      <c r="E919" s="460"/>
      <c r="F919" s="460"/>
      <c r="G919" s="460"/>
      <c r="H919" s="460"/>
      <c r="I919" s="460"/>
      <c r="J919" s="460"/>
      <c r="K919" s="460"/>
      <c r="L919" s="460"/>
      <c r="M919" s="460"/>
      <c r="N919" s="460"/>
      <c r="O919" s="460"/>
      <c r="P919" s="1070"/>
      <c r="Q919" s="1070"/>
      <c r="R919" s="460"/>
      <c r="S919" s="460"/>
      <c r="T919" s="460"/>
      <c r="U919" s="460"/>
      <c r="V919" s="460"/>
      <c r="W919" s="460"/>
      <c r="X919" s="460"/>
      <c r="Y919" s="460"/>
      <c r="Z919" s="460"/>
      <c r="AA919" s="460"/>
      <c r="AB919" s="460"/>
      <c r="AC919" s="460"/>
      <c r="AD919" s="460"/>
      <c r="AE919" s="460"/>
      <c r="AF919" s="460"/>
      <c r="AG919" s="460"/>
      <c r="AH919" s="460"/>
      <c r="AI919" s="460"/>
      <c r="AJ919" s="460"/>
      <c r="AK919" s="460"/>
      <c r="AL919" s="460"/>
      <c r="AN919" s="460"/>
      <c r="AP919" s="460"/>
      <c r="AQ919" s="460"/>
      <c r="AR919" s="460"/>
      <c r="AS919" s="1070"/>
      <c r="AT919" s="460"/>
      <c r="AU919" s="460"/>
      <c r="AV919" s="460"/>
      <c r="AW919" s="460"/>
      <c r="AX919" s="460"/>
      <c r="AY919" s="460"/>
      <c r="AZ919" s="460"/>
      <c r="BA919" s="460"/>
      <c r="BB919" s="460"/>
      <c r="BC919" s="460"/>
      <c r="BD919" s="460"/>
      <c r="BE919" s="460"/>
      <c r="BF919" s="460"/>
      <c r="BG919" s="460"/>
      <c r="BH919" s="460"/>
      <c r="BI919" s="460"/>
      <c r="BJ919" s="460"/>
      <c r="BK919" s="460"/>
      <c r="BL919" s="460"/>
      <c r="BM919" s="460"/>
      <c r="BN919" s="460"/>
      <c r="BO919" s="460"/>
      <c r="BP919" s="460"/>
      <c r="BQ919" s="460"/>
      <c r="BR919" s="460"/>
      <c r="BT919" s="460"/>
    </row>
    <row r="920" spans="1:72">
      <c r="A920" s="460"/>
      <c r="B920" s="1070"/>
      <c r="C920" s="460"/>
      <c r="D920" s="460"/>
      <c r="E920" s="460"/>
      <c r="F920" s="460"/>
      <c r="G920" s="460"/>
      <c r="H920" s="460"/>
      <c r="I920" s="460"/>
      <c r="J920" s="460"/>
      <c r="K920" s="460"/>
      <c r="L920" s="460"/>
      <c r="M920" s="460"/>
      <c r="N920" s="460"/>
      <c r="O920" s="460"/>
      <c r="P920" s="1070"/>
      <c r="Q920" s="1070"/>
      <c r="R920" s="460"/>
      <c r="S920" s="460"/>
      <c r="T920" s="460"/>
      <c r="U920" s="460"/>
      <c r="V920" s="460"/>
      <c r="W920" s="460"/>
      <c r="X920" s="460"/>
      <c r="Y920" s="460"/>
      <c r="Z920" s="460"/>
      <c r="AA920" s="460"/>
      <c r="AB920" s="460"/>
      <c r="AC920" s="460"/>
      <c r="AD920" s="460"/>
      <c r="AE920" s="460"/>
      <c r="AF920" s="460"/>
      <c r="AG920" s="460"/>
      <c r="AH920" s="460"/>
      <c r="AI920" s="460"/>
      <c r="AJ920" s="460"/>
      <c r="AK920" s="460"/>
      <c r="AL920" s="460"/>
      <c r="AN920" s="460"/>
      <c r="AP920" s="460"/>
      <c r="AQ920" s="460"/>
      <c r="AR920" s="460"/>
      <c r="AS920" s="1070"/>
      <c r="AT920" s="460"/>
      <c r="AU920" s="460"/>
      <c r="AV920" s="460"/>
      <c r="AW920" s="460"/>
      <c r="AX920" s="460"/>
      <c r="AY920" s="460"/>
      <c r="AZ920" s="460"/>
      <c r="BA920" s="460"/>
      <c r="BB920" s="460"/>
      <c r="BC920" s="460"/>
      <c r="BD920" s="460"/>
      <c r="BE920" s="460"/>
      <c r="BF920" s="460"/>
      <c r="BG920" s="460"/>
      <c r="BH920" s="460"/>
      <c r="BI920" s="460"/>
      <c r="BJ920" s="460"/>
      <c r="BK920" s="460"/>
      <c r="BL920" s="460"/>
      <c r="BM920" s="460"/>
      <c r="BN920" s="460"/>
      <c r="BO920" s="460"/>
      <c r="BP920" s="460"/>
      <c r="BQ920" s="460"/>
      <c r="BR920" s="460"/>
      <c r="BT920" s="460"/>
    </row>
    <row r="921" spans="1:72">
      <c r="A921" s="460"/>
      <c r="B921" s="1070"/>
      <c r="C921" s="460"/>
      <c r="D921" s="460"/>
      <c r="E921" s="460"/>
      <c r="F921" s="460"/>
      <c r="G921" s="460"/>
      <c r="H921" s="460"/>
      <c r="I921" s="460"/>
      <c r="J921" s="460"/>
      <c r="K921" s="460"/>
      <c r="L921" s="460"/>
      <c r="M921" s="460"/>
      <c r="N921" s="460"/>
      <c r="O921" s="460"/>
      <c r="P921" s="1070"/>
      <c r="Q921" s="1070"/>
      <c r="R921" s="460"/>
      <c r="S921" s="460"/>
      <c r="T921" s="460"/>
      <c r="U921" s="460"/>
      <c r="V921" s="460"/>
      <c r="W921" s="460"/>
      <c r="X921" s="460"/>
      <c r="Y921" s="460"/>
      <c r="Z921" s="460"/>
      <c r="AA921" s="460"/>
      <c r="AB921" s="460"/>
      <c r="AC921" s="460"/>
      <c r="AD921" s="460"/>
      <c r="AE921" s="460"/>
      <c r="AF921" s="460"/>
      <c r="AG921" s="460"/>
      <c r="AH921" s="460"/>
      <c r="AI921" s="460"/>
      <c r="AJ921" s="460"/>
      <c r="AK921" s="460"/>
      <c r="AL921" s="460"/>
      <c r="AN921" s="460"/>
      <c r="AP921" s="460"/>
      <c r="AQ921" s="460"/>
      <c r="AR921" s="460"/>
      <c r="AS921" s="1070"/>
      <c r="AT921" s="460"/>
      <c r="AU921" s="460"/>
      <c r="AV921" s="460"/>
      <c r="AW921" s="460"/>
      <c r="AX921" s="460"/>
      <c r="AY921" s="460"/>
      <c r="AZ921" s="460"/>
      <c r="BA921" s="460"/>
      <c r="BB921" s="460"/>
      <c r="BC921" s="460"/>
      <c r="BD921" s="460"/>
      <c r="BE921" s="460"/>
      <c r="BF921" s="460"/>
      <c r="BG921" s="460"/>
      <c r="BH921" s="460"/>
      <c r="BI921" s="460"/>
      <c r="BJ921" s="460"/>
      <c r="BK921" s="460"/>
      <c r="BL921" s="460"/>
      <c r="BM921" s="460"/>
      <c r="BN921" s="460"/>
      <c r="BO921" s="460"/>
      <c r="BP921" s="460"/>
      <c r="BQ921" s="460"/>
      <c r="BR921" s="460"/>
      <c r="BT921" s="460"/>
    </row>
    <row r="922" spans="1:72">
      <c r="A922" s="460"/>
      <c r="B922" s="1070"/>
      <c r="C922" s="460"/>
      <c r="D922" s="460"/>
      <c r="E922" s="460"/>
      <c r="F922" s="460"/>
      <c r="G922" s="460"/>
      <c r="H922" s="460"/>
      <c r="I922" s="460"/>
      <c r="J922" s="460"/>
      <c r="K922" s="460"/>
      <c r="L922" s="460"/>
      <c r="M922" s="460"/>
      <c r="N922" s="460"/>
      <c r="O922" s="460"/>
      <c r="P922" s="1070"/>
      <c r="Q922" s="1070"/>
      <c r="R922" s="460"/>
      <c r="S922" s="460"/>
      <c r="T922" s="460"/>
      <c r="U922" s="460"/>
      <c r="V922" s="460"/>
      <c r="W922" s="460"/>
      <c r="X922" s="460"/>
      <c r="Y922" s="460"/>
      <c r="Z922" s="460"/>
      <c r="AA922" s="460"/>
      <c r="AB922" s="460"/>
      <c r="AC922" s="460"/>
      <c r="AD922" s="460"/>
      <c r="AE922" s="460"/>
      <c r="AF922" s="460"/>
      <c r="AG922" s="460"/>
      <c r="AH922" s="460"/>
      <c r="AI922" s="460"/>
      <c r="AJ922" s="460"/>
      <c r="AK922" s="460"/>
      <c r="AL922" s="460"/>
      <c r="AN922" s="460"/>
      <c r="AP922" s="460"/>
      <c r="AQ922" s="460"/>
      <c r="AR922" s="460"/>
      <c r="AS922" s="1070"/>
      <c r="AT922" s="460"/>
      <c r="AU922" s="460"/>
      <c r="AV922" s="460"/>
      <c r="AW922" s="460"/>
      <c r="AX922" s="460"/>
      <c r="AY922" s="460"/>
      <c r="AZ922" s="460"/>
      <c r="BA922" s="460"/>
      <c r="BB922" s="460"/>
      <c r="BC922" s="460"/>
      <c r="BD922" s="460"/>
      <c r="BE922" s="460"/>
      <c r="BF922" s="460"/>
      <c r="BG922" s="460"/>
      <c r="BH922" s="460"/>
      <c r="BI922" s="460"/>
      <c r="BJ922" s="460"/>
      <c r="BK922" s="460"/>
      <c r="BL922" s="460"/>
      <c r="BM922" s="460"/>
      <c r="BN922" s="460"/>
      <c r="BO922" s="460"/>
      <c r="BP922" s="460"/>
      <c r="BQ922" s="460"/>
      <c r="BR922" s="460"/>
      <c r="BT922" s="460"/>
    </row>
    <row r="923" spans="1:72">
      <c r="A923" s="460"/>
      <c r="B923" s="1070"/>
      <c r="C923" s="460"/>
      <c r="D923" s="460"/>
      <c r="E923" s="460"/>
      <c r="F923" s="460"/>
      <c r="G923" s="460"/>
      <c r="H923" s="460"/>
      <c r="I923" s="460"/>
      <c r="J923" s="460"/>
      <c r="K923" s="460"/>
      <c r="L923" s="460"/>
      <c r="M923" s="460"/>
      <c r="N923" s="460"/>
      <c r="O923" s="460"/>
      <c r="P923" s="1070"/>
      <c r="Q923" s="1070"/>
      <c r="R923" s="460"/>
      <c r="S923" s="460"/>
      <c r="T923" s="460"/>
      <c r="U923" s="460"/>
      <c r="V923" s="460"/>
      <c r="W923" s="460"/>
      <c r="X923" s="460"/>
      <c r="Y923" s="460"/>
      <c r="Z923" s="460"/>
      <c r="AA923" s="460"/>
      <c r="AB923" s="460"/>
      <c r="AC923" s="460"/>
      <c r="AD923" s="460"/>
      <c r="AE923" s="460"/>
      <c r="AF923" s="460"/>
      <c r="AG923" s="460"/>
      <c r="AH923" s="460"/>
      <c r="AI923" s="460"/>
      <c r="AJ923" s="460"/>
      <c r="AK923" s="460"/>
      <c r="AL923" s="460"/>
      <c r="AN923" s="460"/>
      <c r="AP923" s="460"/>
      <c r="AQ923" s="460"/>
      <c r="AR923" s="460"/>
      <c r="AS923" s="1070"/>
      <c r="AT923" s="460"/>
      <c r="AU923" s="460"/>
      <c r="AV923" s="460"/>
      <c r="AW923" s="460"/>
      <c r="AX923" s="460"/>
      <c r="AY923" s="460"/>
      <c r="AZ923" s="460"/>
      <c r="BA923" s="460"/>
      <c r="BB923" s="460"/>
      <c r="BC923" s="460"/>
      <c r="BD923" s="460"/>
      <c r="BE923" s="460"/>
      <c r="BF923" s="460"/>
      <c r="BG923" s="460"/>
      <c r="BH923" s="460"/>
      <c r="BI923" s="460"/>
      <c r="BJ923" s="460"/>
      <c r="BK923" s="460"/>
      <c r="BL923" s="460"/>
      <c r="BM923" s="460"/>
      <c r="BN923" s="460"/>
      <c r="BO923" s="460"/>
      <c r="BP923" s="460"/>
      <c r="BQ923" s="460"/>
      <c r="BR923" s="460"/>
      <c r="BT923" s="460"/>
    </row>
    <row r="924" spans="1:72">
      <c r="A924" s="460"/>
      <c r="B924" s="1070"/>
      <c r="C924" s="460"/>
      <c r="D924" s="460"/>
      <c r="E924" s="460"/>
      <c r="F924" s="460"/>
      <c r="G924" s="460"/>
      <c r="H924" s="460"/>
      <c r="I924" s="460"/>
      <c r="J924" s="460"/>
      <c r="K924" s="460"/>
      <c r="L924" s="460"/>
      <c r="M924" s="460"/>
      <c r="N924" s="460"/>
      <c r="O924" s="460"/>
      <c r="P924" s="1070"/>
      <c r="Q924" s="1070"/>
      <c r="R924" s="460"/>
      <c r="S924" s="460"/>
      <c r="T924" s="460"/>
      <c r="U924" s="460"/>
      <c r="V924" s="460"/>
      <c r="W924" s="460"/>
      <c r="X924" s="460"/>
      <c r="Y924" s="460"/>
      <c r="Z924" s="460"/>
      <c r="AA924" s="460"/>
      <c r="AB924" s="460"/>
      <c r="AC924" s="460"/>
      <c r="AD924" s="460"/>
      <c r="AE924" s="460"/>
      <c r="AF924" s="460"/>
      <c r="AG924" s="460"/>
      <c r="AH924" s="460"/>
      <c r="AI924" s="460"/>
      <c r="AJ924" s="460"/>
      <c r="AK924" s="460"/>
      <c r="AL924" s="460"/>
      <c r="AN924" s="460"/>
      <c r="AP924" s="460"/>
      <c r="AQ924" s="460"/>
      <c r="AR924" s="460"/>
      <c r="AS924" s="1070"/>
      <c r="AT924" s="460"/>
      <c r="AU924" s="460"/>
      <c r="AV924" s="460"/>
      <c r="AW924" s="460"/>
      <c r="AX924" s="460"/>
      <c r="AY924" s="460"/>
      <c r="AZ924" s="460"/>
      <c r="BA924" s="460"/>
      <c r="BB924" s="460"/>
      <c r="BC924" s="460"/>
      <c r="BD924" s="460"/>
      <c r="BE924" s="460"/>
      <c r="BF924" s="460"/>
      <c r="BG924" s="460"/>
      <c r="BH924" s="460"/>
      <c r="BI924" s="460"/>
      <c r="BJ924" s="460"/>
      <c r="BK924" s="460"/>
      <c r="BL924" s="460"/>
      <c r="BM924" s="460"/>
      <c r="BN924" s="460"/>
      <c r="BO924" s="460"/>
      <c r="BP924" s="460"/>
      <c r="BQ924" s="460"/>
      <c r="BR924" s="460"/>
      <c r="BT924" s="460"/>
    </row>
    <row r="925" spans="1:72">
      <c r="A925" s="460"/>
      <c r="B925" s="1070"/>
      <c r="C925" s="460"/>
      <c r="D925" s="460"/>
      <c r="E925" s="460"/>
      <c r="F925" s="460"/>
      <c r="G925" s="460"/>
      <c r="H925" s="460"/>
      <c r="I925" s="460"/>
      <c r="J925" s="460"/>
      <c r="K925" s="460"/>
      <c r="L925" s="460"/>
      <c r="M925" s="460"/>
      <c r="N925" s="460"/>
      <c r="O925" s="460"/>
      <c r="P925" s="1070"/>
      <c r="Q925" s="1070"/>
      <c r="R925" s="460"/>
      <c r="S925" s="460"/>
      <c r="T925" s="460"/>
      <c r="U925" s="460"/>
      <c r="V925" s="460"/>
      <c r="W925" s="460"/>
      <c r="X925" s="460"/>
      <c r="Y925" s="460"/>
      <c r="Z925" s="460"/>
      <c r="AA925" s="460"/>
      <c r="AB925" s="460"/>
      <c r="AC925" s="460"/>
      <c r="AD925" s="460"/>
      <c r="AE925" s="460"/>
      <c r="AF925" s="460"/>
      <c r="AG925" s="460"/>
      <c r="AH925" s="460"/>
      <c r="AI925" s="460"/>
      <c r="AJ925" s="460"/>
      <c r="AK925" s="460"/>
      <c r="AL925" s="460"/>
      <c r="AN925" s="460"/>
      <c r="AP925" s="460"/>
      <c r="AQ925" s="460"/>
      <c r="AR925" s="460"/>
      <c r="AS925" s="1070"/>
      <c r="AT925" s="460"/>
      <c r="AU925" s="460"/>
      <c r="AV925" s="460"/>
      <c r="AW925" s="460"/>
      <c r="AX925" s="460"/>
      <c r="AY925" s="460"/>
      <c r="AZ925" s="460"/>
      <c r="BA925" s="460"/>
      <c r="BB925" s="460"/>
      <c r="BC925" s="460"/>
      <c r="BD925" s="460"/>
      <c r="BE925" s="460"/>
      <c r="BF925" s="460"/>
      <c r="BG925" s="460"/>
      <c r="BH925" s="460"/>
      <c r="BI925" s="460"/>
      <c r="BJ925" s="460"/>
      <c r="BK925" s="460"/>
      <c r="BL925" s="460"/>
      <c r="BM925" s="460"/>
      <c r="BN925" s="460"/>
      <c r="BO925" s="460"/>
      <c r="BP925" s="460"/>
      <c r="BQ925" s="460"/>
      <c r="BR925" s="460"/>
      <c r="BT925" s="460"/>
    </row>
    <row r="926" spans="1:72">
      <c r="A926" s="460"/>
      <c r="B926" s="1070"/>
      <c r="C926" s="460"/>
      <c r="D926" s="460"/>
      <c r="E926" s="460"/>
      <c r="F926" s="460"/>
      <c r="G926" s="460"/>
      <c r="H926" s="460"/>
      <c r="I926" s="460"/>
      <c r="J926" s="460"/>
      <c r="K926" s="460"/>
      <c r="L926" s="460"/>
      <c r="M926" s="460"/>
      <c r="N926" s="460"/>
      <c r="O926" s="460"/>
      <c r="P926" s="1070"/>
      <c r="Q926" s="1070"/>
      <c r="R926" s="460"/>
      <c r="S926" s="460"/>
      <c r="T926" s="460"/>
      <c r="U926" s="460"/>
      <c r="V926" s="460"/>
      <c r="W926" s="460"/>
      <c r="X926" s="460"/>
      <c r="Y926" s="460"/>
      <c r="Z926" s="460"/>
      <c r="AA926" s="460"/>
      <c r="AB926" s="460"/>
      <c r="AC926" s="460"/>
      <c r="AD926" s="460"/>
      <c r="AE926" s="460"/>
      <c r="AF926" s="460"/>
      <c r="AG926" s="460"/>
      <c r="AH926" s="460"/>
      <c r="AI926" s="460"/>
      <c r="AJ926" s="460"/>
      <c r="AK926" s="460"/>
      <c r="AL926" s="460"/>
      <c r="AN926" s="460"/>
      <c r="AP926" s="460"/>
      <c r="AQ926" s="460"/>
      <c r="AR926" s="460"/>
      <c r="AS926" s="1070"/>
      <c r="AT926" s="460"/>
      <c r="AU926" s="460"/>
      <c r="AV926" s="460"/>
      <c r="AW926" s="460"/>
      <c r="AX926" s="460"/>
      <c r="AY926" s="460"/>
      <c r="AZ926" s="460"/>
      <c r="BA926" s="460"/>
      <c r="BB926" s="460"/>
      <c r="BC926" s="460"/>
      <c r="BD926" s="460"/>
      <c r="BE926" s="460"/>
      <c r="BF926" s="460"/>
      <c r="BG926" s="460"/>
      <c r="BH926" s="460"/>
      <c r="BI926" s="460"/>
      <c r="BJ926" s="460"/>
      <c r="BK926" s="460"/>
      <c r="BL926" s="460"/>
      <c r="BM926" s="460"/>
      <c r="BN926" s="460"/>
      <c r="BO926" s="460"/>
      <c r="BP926" s="460"/>
      <c r="BQ926" s="460"/>
      <c r="BR926" s="460"/>
      <c r="BT926" s="460"/>
    </row>
    <row r="927" spans="1:72">
      <c r="A927" s="460"/>
      <c r="B927" s="1070"/>
      <c r="C927" s="460"/>
      <c r="D927" s="460"/>
      <c r="E927" s="460"/>
      <c r="F927" s="460"/>
      <c r="G927" s="460"/>
      <c r="H927" s="460"/>
      <c r="I927" s="460"/>
      <c r="J927" s="460"/>
      <c r="K927" s="460"/>
      <c r="L927" s="460"/>
      <c r="M927" s="460"/>
      <c r="N927" s="460"/>
      <c r="O927" s="460"/>
      <c r="P927" s="1070"/>
      <c r="Q927" s="1070"/>
      <c r="R927" s="460"/>
      <c r="S927" s="460"/>
      <c r="T927" s="460"/>
      <c r="U927" s="460"/>
      <c r="V927" s="460"/>
      <c r="W927" s="460"/>
      <c r="X927" s="460"/>
      <c r="Y927" s="460"/>
      <c r="Z927" s="460"/>
      <c r="AA927" s="460"/>
      <c r="AB927" s="460"/>
      <c r="AC927" s="460"/>
      <c r="AD927" s="460"/>
      <c r="AE927" s="460"/>
      <c r="AF927" s="460"/>
      <c r="AG927" s="460"/>
      <c r="AH927" s="460"/>
      <c r="AI927" s="460"/>
      <c r="AJ927" s="460"/>
      <c r="AK927" s="460"/>
      <c r="AL927" s="460"/>
      <c r="AN927" s="460"/>
      <c r="AP927" s="460"/>
      <c r="AQ927" s="460"/>
      <c r="AR927" s="460"/>
      <c r="AS927" s="1070"/>
      <c r="AT927" s="460"/>
      <c r="AU927" s="460"/>
      <c r="AV927" s="460"/>
      <c r="AW927" s="460"/>
      <c r="AX927" s="460"/>
      <c r="AY927" s="460"/>
      <c r="AZ927" s="460"/>
      <c r="BA927" s="460"/>
      <c r="BB927" s="460"/>
      <c r="BC927" s="460"/>
      <c r="BD927" s="460"/>
      <c r="BE927" s="460"/>
      <c r="BF927" s="460"/>
      <c r="BG927" s="460"/>
      <c r="BH927" s="460"/>
      <c r="BI927" s="460"/>
      <c r="BJ927" s="460"/>
      <c r="BK927" s="460"/>
      <c r="BL927" s="460"/>
      <c r="BM927" s="460"/>
      <c r="BN927" s="460"/>
      <c r="BO927" s="460"/>
      <c r="BP927" s="460"/>
      <c r="BQ927" s="460"/>
      <c r="BR927" s="460"/>
      <c r="BT927" s="460"/>
    </row>
    <row r="928" spans="1:72">
      <c r="A928" s="460"/>
      <c r="B928" s="1070"/>
      <c r="C928" s="460"/>
      <c r="D928" s="460"/>
      <c r="E928" s="460"/>
      <c r="F928" s="460"/>
      <c r="G928" s="460"/>
      <c r="H928" s="460"/>
      <c r="I928" s="460"/>
      <c r="J928" s="460"/>
      <c r="K928" s="460"/>
      <c r="L928" s="460"/>
      <c r="M928" s="460"/>
      <c r="N928" s="460"/>
      <c r="O928" s="460"/>
      <c r="P928" s="1070"/>
      <c r="Q928" s="1070"/>
      <c r="R928" s="460"/>
      <c r="S928" s="460"/>
      <c r="T928" s="460"/>
      <c r="U928" s="460"/>
      <c r="V928" s="460"/>
      <c r="W928" s="460"/>
      <c r="X928" s="460"/>
      <c r="Y928" s="460"/>
      <c r="Z928" s="460"/>
      <c r="AA928" s="460"/>
      <c r="AB928" s="460"/>
      <c r="AC928" s="460"/>
      <c r="AD928" s="460"/>
      <c r="AE928" s="460"/>
      <c r="AF928" s="460"/>
      <c r="AG928" s="460"/>
      <c r="AH928" s="460"/>
      <c r="AI928" s="460"/>
      <c r="AJ928" s="460"/>
      <c r="AK928" s="460"/>
      <c r="AL928" s="460"/>
      <c r="AN928" s="460"/>
      <c r="AP928" s="460"/>
      <c r="AQ928" s="460"/>
      <c r="AR928" s="460"/>
      <c r="AS928" s="1070"/>
      <c r="AT928" s="460"/>
      <c r="AU928" s="460"/>
      <c r="AV928" s="460"/>
      <c r="AW928" s="460"/>
      <c r="AX928" s="460"/>
      <c r="AY928" s="460"/>
      <c r="AZ928" s="460"/>
      <c r="BA928" s="460"/>
      <c r="BB928" s="460"/>
      <c r="BC928" s="460"/>
      <c r="BD928" s="460"/>
      <c r="BE928" s="460"/>
      <c r="BF928" s="460"/>
      <c r="BG928" s="460"/>
      <c r="BH928" s="460"/>
      <c r="BI928" s="460"/>
      <c r="BJ928" s="460"/>
      <c r="BK928" s="460"/>
      <c r="BL928" s="460"/>
      <c r="BM928" s="460"/>
      <c r="BN928" s="460"/>
      <c r="BO928" s="460"/>
      <c r="BP928" s="460"/>
      <c r="BQ928" s="460"/>
      <c r="BR928" s="460"/>
      <c r="BT928" s="460"/>
    </row>
    <row r="929" spans="1:72">
      <c r="A929" s="460"/>
      <c r="B929" s="1070"/>
      <c r="C929" s="460"/>
      <c r="D929" s="460"/>
      <c r="E929" s="460"/>
      <c r="F929" s="460"/>
      <c r="G929" s="460"/>
      <c r="H929" s="460"/>
      <c r="I929" s="460"/>
      <c r="J929" s="460"/>
      <c r="K929" s="460"/>
      <c r="L929" s="460"/>
      <c r="M929" s="460"/>
      <c r="N929" s="460"/>
      <c r="O929" s="460"/>
      <c r="P929" s="1070"/>
      <c r="Q929" s="1070"/>
      <c r="R929" s="460"/>
      <c r="S929" s="460"/>
      <c r="T929" s="460"/>
      <c r="U929" s="460"/>
      <c r="V929" s="460"/>
      <c r="W929" s="460"/>
      <c r="X929" s="460"/>
      <c r="Y929" s="460"/>
      <c r="Z929" s="460"/>
      <c r="AA929" s="460"/>
      <c r="AB929" s="460"/>
      <c r="AC929" s="460"/>
      <c r="AD929" s="460"/>
      <c r="AE929" s="460"/>
      <c r="AF929" s="460"/>
      <c r="AG929" s="460"/>
      <c r="AH929" s="460"/>
      <c r="AI929" s="460"/>
      <c r="AJ929" s="460"/>
      <c r="AK929" s="460"/>
      <c r="AL929" s="460"/>
      <c r="AN929" s="460"/>
      <c r="AP929" s="460"/>
      <c r="AQ929" s="460"/>
      <c r="AR929" s="460"/>
      <c r="AS929" s="1070"/>
      <c r="AT929" s="460"/>
      <c r="AU929" s="460"/>
      <c r="AV929" s="460"/>
      <c r="AW929" s="460"/>
      <c r="AX929" s="460"/>
      <c r="AY929" s="460"/>
      <c r="AZ929" s="460"/>
      <c r="BA929" s="460"/>
      <c r="BB929" s="460"/>
      <c r="BC929" s="460"/>
      <c r="BD929" s="460"/>
      <c r="BE929" s="460"/>
      <c r="BF929" s="460"/>
      <c r="BG929" s="460"/>
      <c r="BH929" s="460"/>
      <c r="BI929" s="460"/>
      <c r="BJ929" s="460"/>
      <c r="BK929" s="460"/>
      <c r="BL929" s="460"/>
      <c r="BM929" s="460"/>
      <c r="BN929" s="460"/>
      <c r="BO929" s="460"/>
      <c r="BP929" s="460"/>
      <c r="BQ929" s="460"/>
      <c r="BR929" s="460"/>
      <c r="BT929" s="460"/>
    </row>
    <row r="930" spans="1:72">
      <c r="A930" s="460"/>
      <c r="B930" s="1070"/>
      <c r="C930" s="460"/>
      <c r="D930" s="460"/>
      <c r="E930" s="460"/>
      <c r="F930" s="460"/>
      <c r="G930" s="460"/>
      <c r="H930" s="460"/>
      <c r="I930" s="460"/>
      <c r="J930" s="460"/>
      <c r="K930" s="460"/>
      <c r="L930" s="460"/>
      <c r="M930" s="460"/>
      <c r="N930" s="460"/>
      <c r="O930" s="460"/>
      <c r="P930" s="1070"/>
      <c r="Q930" s="1070"/>
      <c r="R930" s="460"/>
      <c r="S930" s="460"/>
      <c r="T930" s="460"/>
      <c r="U930" s="460"/>
      <c r="V930" s="460"/>
      <c r="W930" s="460"/>
      <c r="X930" s="460"/>
      <c r="Y930" s="460"/>
      <c r="Z930" s="460"/>
      <c r="AA930" s="460"/>
      <c r="AB930" s="460"/>
      <c r="AC930" s="460"/>
      <c r="AD930" s="460"/>
      <c r="AE930" s="460"/>
      <c r="AF930" s="460"/>
      <c r="AG930" s="460"/>
      <c r="AH930" s="460"/>
      <c r="AI930" s="460"/>
      <c r="AJ930" s="460"/>
      <c r="AK930" s="460"/>
      <c r="AL930" s="460"/>
      <c r="AN930" s="460"/>
      <c r="AP930" s="460"/>
      <c r="AQ930" s="460"/>
      <c r="AR930" s="460"/>
      <c r="AS930" s="1070"/>
      <c r="AT930" s="460"/>
      <c r="AU930" s="460"/>
      <c r="AV930" s="460"/>
      <c r="AW930" s="460"/>
      <c r="AX930" s="460"/>
      <c r="AY930" s="460"/>
      <c r="AZ930" s="460"/>
      <c r="BA930" s="460"/>
      <c r="BB930" s="460"/>
      <c r="BC930" s="460"/>
      <c r="BD930" s="460"/>
      <c r="BE930" s="460"/>
      <c r="BF930" s="460"/>
      <c r="BG930" s="460"/>
      <c r="BH930" s="460"/>
      <c r="BI930" s="460"/>
      <c r="BJ930" s="460"/>
      <c r="BK930" s="460"/>
      <c r="BL930" s="460"/>
      <c r="BM930" s="460"/>
      <c r="BN930" s="460"/>
      <c r="BO930" s="460"/>
      <c r="BP930" s="460"/>
      <c r="BQ930" s="460"/>
      <c r="BR930" s="460"/>
      <c r="BT930" s="460"/>
    </row>
    <row r="931" spans="1:72">
      <c r="A931" s="460"/>
      <c r="B931" s="1070"/>
      <c r="C931" s="460"/>
      <c r="D931" s="460"/>
      <c r="E931" s="460"/>
      <c r="F931" s="460"/>
      <c r="G931" s="460"/>
      <c r="H931" s="460"/>
      <c r="I931" s="460"/>
      <c r="J931" s="460"/>
      <c r="K931" s="460"/>
      <c r="L931" s="460"/>
      <c r="M931" s="460"/>
      <c r="N931" s="460"/>
      <c r="O931" s="460"/>
      <c r="P931" s="1070"/>
      <c r="Q931" s="1070"/>
      <c r="R931" s="460"/>
      <c r="S931" s="460"/>
      <c r="T931" s="460"/>
      <c r="U931" s="460"/>
      <c r="V931" s="460"/>
      <c r="W931" s="460"/>
      <c r="X931" s="460"/>
      <c r="Y931" s="460"/>
      <c r="Z931" s="460"/>
      <c r="AA931" s="460"/>
      <c r="AB931" s="460"/>
      <c r="AC931" s="460"/>
      <c r="AD931" s="460"/>
      <c r="AE931" s="460"/>
      <c r="AF931" s="460"/>
      <c r="AG931" s="460"/>
      <c r="AH931" s="460"/>
      <c r="AI931" s="460"/>
      <c r="AJ931" s="460"/>
      <c r="AK931" s="460"/>
      <c r="AL931" s="460"/>
      <c r="AN931" s="460"/>
      <c r="AP931" s="460"/>
      <c r="AQ931" s="460"/>
      <c r="AR931" s="460"/>
      <c r="AS931" s="1070"/>
      <c r="AT931" s="460"/>
      <c r="AU931" s="460"/>
      <c r="AV931" s="460"/>
      <c r="AW931" s="460"/>
      <c r="AX931" s="460"/>
      <c r="AY931" s="460"/>
      <c r="AZ931" s="460"/>
      <c r="BA931" s="460"/>
      <c r="BB931" s="460"/>
      <c r="BC931" s="460"/>
      <c r="BD931" s="460"/>
      <c r="BE931" s="460"/>
      <c r="BF931" s="460"/>
      <c r="BG931" s="460"/>
      <c r="BH931" s="460"/>
      <c r="BI931" s="460"/>
      <c r="BJ931" s="460"/>
      <c r="BK931" s="460"/>
      <c r="BL931" s="460"/>
      <c r="BM931" s="460"/>
      <c r="BN931" s="460"/>
      <c r="BO931" s="460"/>
      <c r="BP931" s="460"/>
      <c r="BQ931" s="460"/>
      <c r="BR931" s="460"/>
      <c r="BT931" s="460"/>
    </row>
    <row r="932" spans="1:72">
      <c r="A932" s="460"/>
      <c r="B932" s="1070"/>
      <c r="C932" s="460"/>
      <c r="D932" s="460"/>
      <c r="E932" s="460"/>
      <c r="F932" s="460"/>
      <c r="G932" s="460"/>
      <c r="H932" s="460"/>
      <c r="I932" s="460"/>
      <c r="J932" s="460"/>
      <c r="K932" s="460"/>
      <c r="L932" s="460"/>
      <c r="M932" s="460"/>
      <c r="N932" s="460"/>
      <c r="O932" s="460"/>
      <c r="P932" s="1070"/>
      <c r="Q932" s="1070"/>
      <c r="R932" s="460"/>
      <c r="S932" s="460"/>
      <c r="T932" s="460"/>
      <c r="U932" s="460"/>
      <c r="V932" s="460"/>
      <c r="W932" s="460"/>
      <c r="X932" s="460"/>
      <c r="Y932" s="460"/>
      <c r="Z932" s="460"/>
      <c r="AA932" s="460"/>
      <c r="AB932" s="460"/>
      <c r="AC932" s="460"/>
      <c r="AD932" s="460"/>
      <c r="AE932" s="460"/>
      <c r="AF932" s="460"/>
      <c r="AG932" s="460"/>
      <c r="AH932" s="460"/>
      <c r="AI932" s="460"/>
      <c r="AJ932" s="460"/>
      <c r="AK932" s="460"/>
      <c r="AL932" s="460"/>
      <c r="AN932" s="460"/>
      <c r="AP932" s="460"/>
      <c r="AQ932" s="460"/>
      <c r="AR932" s="460"/>
      <c r="AS932" s="1070"/>
      <c r="AT932" s="460"/>
      <c r="AU932" s="460"/>
      <c r="AV932" s="460"/>
      <c r="AW932" s="460"/>
      <c r="AX932" s="460"/>
      <c r="AY932" s="460"/>
      <c r="AZ932" s="460"/>
      <c r="BA932" s="460"/>
      <c r="BB932" s="460"/>
      <c r="BC932" s="460"/>
      <c r="BD932" s="460"/>
      <c r="BE932" s="460"/>
      <c r="BF932" s="460"/>
      <c r="BG932" s="460"/>
      <c r="BH932" s="460"/>
      <c r="BI932" s="460"/>
      <c r="BJ932" s="460"/>
      <c r="BK932" s="460"/>
      <c r="BL932" s="460"/>
      <c r="BM932" s="460"/>
      <c r="BN932" s="460"/>
      <c r="BO932" s="460"/>
      <c r="BP932" s="460"/>
      <c r="BQ932" s="460"/>
      <c r="BR932" s="460"/>
      <c r="BT932" s="460"/>
    </row>
    <row r="933" spans="1:72">
      <c r="A933" s="460"/>
      <c r="B933" s="1070"/>
      <c r="C933" s="460"/>
      <c r="D933" s="460"/>
      <c r="E933" s="460"/>
      <c r="F933" s="460"/>
      <c r="G933" s="460"/>
      <c r="H933" s="460"/>
      <c r="I933" s="460"/>
      <c r="J933" s="460"/>
      <c r="K933" s="460"/>
      <c r="L933" s="460"/>
      <c r="M933" s="460"/>
      <c r="N933" s="460"/>
      <c r="O933" s="460"/>
      <c r="P933" s="1070"/>
      <c r="Q933" s="1070"/>
      <c r="R933" s="460"/>
      <c r="S933" s="460"/>
      <c r="T933" s="460"/>
      <c r="U933" s="460"/>
      <c r="V933" s="460"/>
      <c r="W933" s="460"/>
      <c r="X933" s="460"/>
      <c r="Y933" s="460"/>
      <c r="Z933" s="460"/>
      <c r="AA933" s="460"/>
      <c r="AB933" s="460"/>
      <c r="AC933" s="460"/>
      <c r="AD933" s="460"/>
      <c r="AE933" s="460"/>
      <c r="AF933" s="460"/>
      <c r="AG933" s="460"/>
      <c r="AH933" s="460"/>
      <c r="AI933" s="460"/>
      <c r="AJ933" s="460"/>
      <c r="AK933" s="460"/>
      <c r="AL933" s="460"/>
      <c r="AN933" s="460"/>
      <c r="AP933" s="460"/>
      <c r="AQ933" s="460"/>
      <c r="AR933" s="460"/>
      <c r="AS933" s="1070"/>
      <c r="AT933" s="460"/>
      <c r="AU933" s="460"/>
      <c r="AV933" s="460"/>
      <c r="AW933" s="460"/>
      <c r="AX933" s="460"/>
      <c r="AY933" s="460"/>
      <c r="AZ933" s="460"/>
      <c r="BA933" s="460"/>
      <c r="BB933" s="460"/>
      <c r="BC933" s="460"/>
      <c r="BD933" s="460"/>
      <c r="BE933" s="460"/>
      <c r="BF933" s="460"/>
      <c r="BG933" s="460"/>
      <c r="BH933" s="460"/>
      <c r="BI933" s="460"/>
      <c r="BJ933" s="460"/>
      <c r="BK933" s="460"/>
      <c r="BL933" s="460"/>
      <c r="BM933" s="460"/>
      <c r="BN933" s="460"/>
      <c r="BO933" s="460"/>
      <c r="BP933" s="460"/>
      <c r="BQ933" s="460"/>
      <c r="BR933" s="460"/>
      <c r="BT933" s="460"/>
    </row>
    <row r="934" spans="1:72">
      <c r="A934" s="460"/>
      <c r="B934" s="1070"/>
      <c r="C934" s="460"/>
      <c r="D934" s="460"/>
      <c r="E934" s="460"/>
      <c r="F934" s="460"/>
      <c r="G934" s="460"/>
      <c r="H934" s="460"/>
      <c r="I934" s="460"/>
      <c r="J934" s="460"/>
      <c r="K934" s="460"/>
      <c r="L934" s="460"/>
      <c r="M934" s="460"/>
      <c r="N934" s="460"/>
      <c r="O934" s="460"/>
      <c r="P934" s="1070"/>
      <c r="Q934" s="1070"/>
      <c r="R934" s="460"/>
      <c r="S934" s="460"/>
      <c r="T934" s="460"/>
      <c r="U934" s="460"/>
      <c r="V934" s="460"/>
      <c r="W934" s="460"/>
      <c r="X934" s="460"/>
      <c r="Y934" s="460"/>
      <c r="Z934" s="460"/>
      <c r="AA934" s="460"/>
      <c r="AB934" s="460"/>
      <c r="AC934" s="460"/>
      <c r="AD934" s="460"/>
      <c r="AE934" s="460"/>
      <c r="AF934" s="460"/>
      <c r="AG934" s="460"/>
      <c r="AH934" s="460"/>
      <c r="AI934" s="460"/>
      <c r="AJ934" s="460"/>
      <c r="AK934" s="460"/>
      <c r="AL934" s="460"/>
      <c r="AN934" s="460"/>
      <c r="AP934" s="460"/>
      <c r="AQ934" s="460"/>
      <c r="AR934" s="460"/>
      <c r="AS934" s="1070"/>
      <c r="AT934" s="460"/>
      <c r="AU934" s="460"/>
      <c r="AV934" s="460"/>
      <c r="AW934" s="460"/>
      <c r="AX934" s="460"/>
      <c r="AY934" s="460"/>
      <c r="AZ934" s="460"/>
      <c r="BA934" s="460"/>
      <c r="BB934" s="460"/>
      <c r="BC934" s="460"/>
      <c r="BD934" s="460"/>
      <c r="BE934" s="460"/>
      <c r="BF934" s="460"/>
      <c r="BG934" s="460"/>
      <c r="BH934" s="460"/>
      <c r="BI934" s="460"/>
      <c r="BJ934" s="460"/>
      <c r="BK934" s="460"/>
      <c r="BL934" s="460"/>
      <c r="BM934" s="460"/>
      <c r="BN934" s="460"/>
      <c r="BO934" s="460"/>
      <c r="BP934" s="460"/>
      <c r="BQ934" s="460"/>
      <c r="BR934" s="460"/>
      <c r="BT934" s="460"/>
    </row>
    <row r="935" spans="1:72">
      <c r="A935" s="460"/>
      <c r="B935" s="1070"/>
      <c r="C935" s="460"/>
      <c r="D935" s="460"/>
      <c r="E935" s="460"/>
      <c r="F935" s="460"/>
      <c r="G935" s="460"/>
      <c r="H935" s="460"/>
      <c r="I935" s="460"/>
      <c r="J935" s="460"/>
      <c r="K935" s="460"/>
      <c r="L935" s="460"/>
      <c r="M935" s="460"/>
      <c r="N935" s="460"/>
      <c r="O935" s="460"/>
      <c r="P935" s="1070"/>
      <c r="Q935" s="1070"/>
      <c r="R935" s="460"/>
      <c r="S935" s="460"/>
      <c r="T935" s="460"/>
      <c r="U935" s="460"/>
      <c r="V935" s="460"/>
      <c r="W935" s="460"/>
      <c r="X935" s="460"/>
      <c r="Y935" s="460"/>
      <c r="Z935" s="460"/>
      <c r="AA935" s="460"/>
      <c r="AB935" s="460"/>
      <c r="AC935" s="460"/>
      <c r="AD935" s="460"/>
      <c r="AE935" s="460"/>
      <c r="AF935" s="460"/>
      <c r="AG935" s="460"/>
      <c r="AH935" s="460"/>
      <c r="AI935" s="460"/>
      <c r="AJ935" s="460"/>
      <c r="AK935" s="460"/>
      <c r="AL935" s="460"/>
      <c r="AN935" s="460"/>
      <c r="AP935" s="460"/>
      <c r="AQ935" s="460"/>
      <c r="AR935" s="460"/>
      <c r="AS935" s="1070"/>
      <c r="AT935" s="460"/>
      <c r="AU935" s="460"/>
      <c r="AV935" s="460"/>
      <c r="AW935" s="460"/>
      <c r="AX935" s="460"/>
      <c r="AY935" s="460"/>
      <c r="AZ935" s="460"/>
      <c r="BA935" s="460"/>
      <c r="BB935" s="460"/>
      <c r="BC935" s="460"/>
      <c r="BD935" s="460"/>
      <c r="BE935" s="460"/>
      <c r="BF935" s="460"/>
      <c r="BG935" s="460"/>
      <c r="BH935" s="460"/>
      <c r="BI935" s="460"/>
      <c r="BJ935" s="460"/>
      <c r="BK935" s="460"/>
      <c r="BL935" s="460"/>
      <c r="BM935" s="460"/>
      <c r="BN935" s="460"/>
      <c r="BO935" s="460"/>
      <c r="BP935" s="460"/>
      <c r="BQ935" s="460"/>
      <c r="BR935" s="460"/>
      <c r="BT935" s="460"/>
    </row>
    <row r="936" spans="1:72">
      <c r="A936" s="460"/>
      <c r="B936" s="1070"/>
      <c r="C936" s="460"/>
      <c r="D936" s="460"/>
      <c r="E936" s="460"/>
      <c r="F936" s="460"/>
      <c r="G936" s="460"/>
      <c r="H936" s="460"/>
      <c r="I936" s="460"/>
      <c r="J936" s="460"/>
      <c r="K936" s="460"/>
      <c r="L936" s="460"/>
      <c r="M936" s="460"/>
      <c r="N936" s="460"/>
      <c r="O936" s="460"/>
      <c r="P936" s="1070"/>
      <c r="Q936" s="1070"/>
      <c r="R936" s="460"/>
      <c r="S936" s="460"/>
      <c r="T936" s="460"/>
      <c r="U936" s="460"/>
      <c r="V936" s="460"/>
      <c r="W936" s="460"/>
      <c r="X936" s="460"/>
      <c r="Y936" s="460"/>
      <c r="Z936" s="460"/>
      <c r="AA936" s="460"/>
      <c r="AB936" s="460"/>
      <c r="AC936" s="460"/>
      <c r="AD936" s="460"/>
      <c r="AE936" s="460"/>
      <c r="AF936" s="460"/>
      <c r="AG936" s="460"/>
      <c r="AH936" s="460"/>
      <c r="AI936" s="460"/>
      <c r="AJ936" s="460"/>
      <c r="AK936" s="460"/>
      <c r="AL936" s="460"/>
      <c r="AN936" s="460"/>
      <c r="AP936" s="460"/>
      <c r="AQ936" s="460"/>
      <c r="AR936" s="460"/>
      <c r="AS936" s="1070"/>
      <c r="AT936" s="460"/>
      <c r="AU936" s="460"/>
      <c r="AV936" s="460"/>
      <c r="AW936" s="460"/>
      <c r="AX936" s="460"/>
      <c r="AY936" s="460"/>
      <c r="AZ936" s="460"/>
      <c r="BA936" s="460"/>
      <c r="BB936" s="460"/>
      <c r="BC936" s="460"/>
      <c r="BD936" s="460"/>
      <c r="BE936" s="460"/>
      <c r="BF936" s="460"/>
      <c r="BG936" s="460"/>
      <c r="BH936" s="460"/>
      <c r="BI936" s="460"/>
      <c r="BJ936" s="460"/>
      <c r="BK936" s="460"/>
      <c r="BL936" s="460"/>
      <c r="BM936" s="460"/>
      <c r="BN936" s="460"/>
      <c r="BO936" s="460"/>
      <c r="BP936" s="460"/>
      <c r="BQ936" s="460"/>
      <c r="BR936" s="460"/>
      <c r="BT936" s="460"/>
    </row>
    <row r="937" spans="1:72">
      <c r="A937" s="460"/>
      <c r="B937" s="1070"/>
      <c r="C937" s="460"/>
      <c r="D937" s="460"/>
      <c r="E937" s="460"/>
      <c r="F937" s="460"/>
      <c r="G937" s="460"/>
      <c r="H937" s="460"/>
      <c r="I937" s="460"/>
      <c r="J937" s="460"/>
      <c r="K937" s="460"/>
      <c r="L937" s="460"/>
      <c r="M937" s="460"/>
      <c r="N937" s="460"/>
      <c r="O937" s="460"/>
      <c r="P937" s="1070"/>
      <c r="Q937" s="1070"/>
      <c r="R937" s="460"/>
      <c r="S937" s="460"/>
      <c r="T937" s="460"/>
      <c r="U937" s="460"/>
      <c r="V937" s="460"/>
      <c r="W937" s="460"/>
      <c r="X937" s="460"/>
      <c r="Y937" s="460"/>
      <c r="Z937" s="460"/>
      <c r="AA937" s="460"/>
      <c r="AB937" s="460"/>
      <c r="AC937" s="460"/>
      <c r="AD937" s="460"/>
      <c r="AE937" s="460"/>
      <c r="AF937" s="460"/>
      <c r="AG937" s="460"/>
      <c r="AH937" s="460"/>
      <c r="AI937" s="460"/>
      <c r="AJ937" s="460"/>
      <c r="AK937" s="460"/>
      <c r="AL937" s="460"/>
      <c r="AN937" s="460"/>
      <c r="AP937" s="460"/>
      <c r="AQ937" s="460"/>
      <c r="AR937" s="460"/>
      <c r="AS937" s="1070"/>
      <c r="AT937" s="460"/>
      <c r="AU937" s="460"/>
      <c r="AV937" s="460"/>
      <c r="AW937" s="460"/>
      <c r="AX937" s="460"/>
      <c r="AY937" s="460"/>
      <c r="AZ937" s="460"/>
      <c r="BA937" s="460"/>
      <c r="BB937" s="460"/>
      <c r="BC937" s="460"/>
      <c r="BD937" s="460"/>
      <c r="BE937" s="460"/>
      <c r="BF937" s="460"/>
      <c r="BG937" s="460"/>
      <c r="BH937" s="460"/>
      <c r="BI937" s="460"/>
      <c r="BJ937" s="460"/>
      <c r="BK937" s="460"/>
      <c r="BL937" s="460"/>
      <c r="BM937" s="460"/>
      <c r="BN937" s="460"/>
      <c r="BO937" s="460"/>
      <c r="BP937" s="460"/>
      <c r="BQ937" s="460"/>
      <c r="BR937" s="460"/>
      <c r="BT937" s="460"/>
    </row>
    <row r="938" spans="1:72">
      <c r="A938" s="460"/>
      <c r="B938" s="1070"/>
      <c r="C938" s="460"/>
      <c r="D938" s="460"/>
      <c r="E938" s="460"/>
      <c r="F938" s="460"/>
      <c r="G938" s="460"/>
      <c r="H938" s="460"/>
      <c r="I938" s="460"/>
      <c r="J938" s="460"/>
      <c r="K938" s="460"/>
      <c r="L938" s="460"/>
      <c r="M938" s="460"/>
      <c r="N938" s="460"/>
      <c r="O938" s="460"/>
      <c r="P938" s="1070"/>
      <c r="Q938" s="1070"/>
      <c r="R938" s="460"/>
      <c r="S938" s="460"/>
      <c r="T938" s="460"/>
      <c r="U938" s="460"/>
      <c r="V938" s="460"/>
      <c r="W938" s="460"/>
      <c r="X938" s="460"/>
      <c r="Y938" s="460"/>
      <c r="Z938" s="460"/>
      <c r="AA938" s="460"/>
      <c r="AB938" s="460"/>
      <c r="AC938" s="460"/>
      <c r="AD938" s="460"/>
      <c r="AE938" s="460"/>
      <c r="AF938" s="460"/>
      <c r="AG938" s="460"/>
      <c r="AH938" s="460"/>
      <c r="AI938" s="460"/>
      <c r="AJ938" s="460"/>
      <c r="AK938" s="460"/>
      <c r="AL938" s="460"/>
      <c r="AN938" s="460"/>
      <c r="AP938" s="460"/>
      <c r="AQ938" s="460"/>
      <c r="AR938" s="460"/>
      <c r="AS938" s="1070"/>
      <c r="AT938" s="460"/>
      <c r="AU938" s="460"/>
      <c r="AV938" s="460"/>
      <c r="AW938" s="460"/>
      <c r="AX938" s="460"/>
      <c r="AY938" s="460"/>
      <c r="AZ938" s="460"/>
      <c r="BA938" s="460"/>
      <c r="BB938" s="460"/>
      <c r="BC938" s="460"/>
      <c r="BD938" s="460"/>
      <c r="BE938" s="460"/>
      <c r="BF938" s="460"/>
      <c r="BG938" s="460"/>
      <c r="BH938" s="460"/>
      <c r="BI938" s="460"/>
      <c r="BJ938" s="460"/>
      <c r="BK938" s="460"/>
      <c r="BL938" s="460"/>
      <c r="BM938" s="460"/>
      <c r="BN938" s="460"/>
      <c r="BO938" s="460"/>
      <c r="BP938" s="460"/>
      <c r="BQ938" s="460"/>
      <c r="BR938" s="460"/>
      <c r="BT938" s="460"/>
    </row>
    <row r="939" spans="1:72">
      <c r="A939" s="460"/>
      <c r="B939" s="1070"/>
      <c r="C939" s="460"/>
      <c r="D939" s="460"/>
      <c r="E939" s="460"/>
      <c r="F939" s="460"/>
      <c r="G939" s="460"/>
      <c r="H939" s="460"/>
      <c r="I939" s="460"/>
      <c r="J939" s="460"/>
      <c r="K939" s="460"/>
      <c r="L939" s="460"/>
      <c r="M939" s="460"/>
      <c r="N939" s="460"/>
      <c r="O939" s="460"/>
      <c r="P939" s="1070"/>
      <c r="Q939" s="1070"/>
      <c r="R939" s="460"/>
      <c r="S939" s="460"/>
      <c r="T939" s="460"/>
      <c r="U939" s="460"/>
      <c r="V939" s="460"/>
      <c r="W939" s="460"/>
      <c r="X939" s="460"/>
      <c r="Y939" s="460"/>
      <c r="Z939" s="460"/>
      <c r="AA939" s="460"/>
      <c r="AB939" s="460"/>
      <c r="AC939" s="460"/>
      <c r="AD939" s="460"/>
      <c r="AE939" s="460"/>
      <c r="AF939" s="460"/>
      <c r="AG939" s="460"/>
      <c r="AH939" s="460"/>
      <c r="AI939" s="460"/>
      <c r="AJ939" s="460"/>
      <c r="AK939" s="460"/>
      <c r="AL939" s="460"/>
      <c r="AN939" s="460"/>
      <c r="AP939" s="460"/>
      <c r="AQ939" s="460"/>
      <c r="AR939" s="460"/>
      <c r="AS939" s="1070"/>
      <c r="AT939" s="460"/>
      <c r="AU939" s="460"/>
      <c r="AV939" s="460"/>
      <c r="AW939" s="460"/>
      <c r="AX939" s="460"/>
      <c r="AY939" s="460"/>
      <c r="AZ939" s="460"/>
      <c r="BA939" s="460"/>
      <c r="BB939" s="460"/>
      <c r="BC939" s="460"/>
      <c r="BD939" s="460"/>
      <c r="BE939" s="460"/>
      <c r="BF939" s="460"/>
      <c r="BG939" s="460"/>
      <c r="BH939" s="460"/>
      <c r="BI939" s="460"/>
      <c r="BJ939" s="460"/>
      <c r="BK939" s="460"/>
      <c r="BL939" s="460"/>
      <c r="BM939" s="460"/>
      <c r="BN939" s="460"/>
      <c r="BO939" s="460"/>
      <c r="BP939" s="460"/>
      <c r="BQ939" s="460"/>
      <c r="BR939" s="460"/>
      <c r="BT939" s="460"/>
    </row>
    <row r="940" spans="1:72">
      <c r="A940" s="460"/>
      <c r="B940" s="1070"/>
      <c r="C940" s="460"/>
      <c r="D940" s="460"/>
      <c r="E940" s="460"/>
      <c r="F940" s="460"/>
      <c r="G940" s="460"/>
      <c r="H940" s="460"/>
      <c r="I940" s="460"/>
      <c r="J940" s="460"/>
      <c r="K940" s="460"/>
      <c r="L940" s="460"/>
      <c r="M940" s="460"/>
      <c r="N940" s="460"/>
      <c r="O940" s="460"/>
      <c r="P940" s="1070"/>
      <c r="Q940" s="1070"/>
      <c r="R940" s="460"/>
      <c r="S940" s="460"/>
      <c r="T940" s="460"/>
      <c r="U940" s="460"/>
      <c r="V940" s="460"/>
      <c r="W940" s="460"/>
      <c r="X940" s="460"/>
      <c r="Y940" s="460"/>
      <c r="Z940" s="460"/>
      <c r="AA940" s="460"/>
      <c r="AB940" s="460"/>
      <c r="AC940" s="460"/>
      <c r="AD940" s="460"/>
      <c r="AE940" s="460"/>
      <c r="AF940" s="460"/>
      <c r="AG940" s="460"/>
      <c r="AH940" s="460"/>
      <c r="AI940" s="460"/>
      <c r="AJ940" s="460"/>
      <c r="AK940" s="460"/>
      <c r="AL940" s="460"/>
      <c r="AN940" s="460"/>
      <c r="AP940" s="460"/>
      <c r="AQ940" s="460"/>
      <c r="AR940" s="460"/>
      <c r="AS940" s="1070"/>
      <c r="AT940" s="460"/>
      <c r="AU940" s="460"/>
      <c r="AV940" s="460"/>
      <c r="AW940" s="460"/>
      <c r="AX940" s="460"/>
      <c r="AY940" s="460"/>
      <c r="AZ940" s="460"/>
      <c r="BA940" s="460"/>
      <c r="BB940" s="460"/>
      <c r="BC940" s="460"/>
      <c r="BD940" s="460"/>
      <c r="BE940" s="460"/>
      <c r="BF940" s="460"/>
      <c r="BG940" s="460"/>
      <c r="BH940" s="460"/>
      <c r="BI940" s="460"/>
      <c r="BJ940" s="460"/>
      <c r="BK940" s="460"/>
      <c r="BL940" s="460"/>
      <c r="BM940" s="460"/>
      <c r="BN940" s="460"/>
      <c r="BO940" s="460"/>
      <c r="BP940" s="460"/>
      <c r="BQ940" s="460"/>
      <c r="BR940" s="460"/>
      <c r="BT940" s="460"/>
    </row>
    <row r="941" spans="1:72">
      <c r="A941" s="460"/>
      <c r="B941" s="1070"/>
      <c r="C941" s="460"/>
      <c r="D941" s="460"/>
      <c r="E941" s="460"/>
      <c r="F941" s="460"/>
      <c r="G941" s="460"/>
      <c r="H941" s="460"/>
      <c r="I941" s="460"/>
      <c r="J941" s="460"/>
      <c r="K941" s="460"/>
      <c r="L941" s="460"/>
      <c r="M941" s="460"/>
      <c r="N941" s="460"/>
      <c r="O941" s="460"/>
      <c r="P941" s="1070"/>
      <c r="Q941" s="1070"/>
      <c r="R941" s="460"/>
      <c r="S941" s="460"/>
      <c r="T941" s="460"/>
      <c r="U941" s="460"/>
      <c r="V941" s="460"/>
      <c r="W941" s="460"/>
      <c r="X941" s="460"/>
      <c r="Y941" s="460"/>
      <c r="Z941" s="460"/>
      <c r="AA941" s="460"/>
      <c r="AB941" s="460"/>
      <c r="AC941" s="460"/>
      <c r="AD941" s="460"/>
      <c r="AE941" s="460"/>
      <c r="AF941" s="460"/>
      <c r="AG941" s="460"/>
      <c r="AH941" s="460"/>
      <c r="AI941" s="460"/>
      <c r="AJ941" s="460"/>
      <c r="AK941" s="460"/>
      <c r="AL941" s="460"/>
      <c r="AN941" s="460"/>
      <c r="AP941" s="460"/>
      <c r="AQ941" s="460"/>
      <c r="AR941" s="460"/>
      <c r="AS941" s="1070"/>
      <c r="AT941" s="460"/>
      <c r="AU941" s="460"/>
      <c r="AV941" s="460"/>
      <c r="AW941" s="460"/>
      <c r="AX941" s="460"/>
      <c r="AY941" s="460"/>
      <c r="AZ941" s="460"/>
      <c r="BA941" s="460"/>
      <c r="BB941" s="460"/>
      <c r="BC941" s="460"/>
      <c r="BD941" s="460"/>
      <c r="BE941" s="460"/>
      <c r="BF941" s="460"/>
      <c r="BG941" s="460"/>
      <c r="BH941" s="460"/>
      <c r="BI941" s="460"/>
      <c r="BJ941" s="460"/>
      <c r="BK941" s="460"/>
      <c r="BL941" s="460"/>
      <c r="BM941" s="460"/>
      <c r="BN941" s="460"/>
      <c r="BO941" s="460"/>
      <c r="BP941" s="460"/>
      <c r="BQ941" s="460"/>
      <c r="BR941" s="460"/>
      <c r="BT941" s="460"/>
    </row>
    <row r="942" spans="1:72">
      <c r="A942" s="460"/>
      <c r="B942" s="1070"/>
      <c r="C942" s="460"/>
      <c r="D942" s="460"/>
      <c r="E942" s="460"/>
      <c r="F942" s="460"/>
      <c r="G942" s="460"/>
      <c r="H942" s="460"/>
      <c r="I942" s="460"/>
      <c r="J942" s="460"/>
      <c r="K942" s="460"/>
      <c r="L942" s="460"/>
      <c r="M942" s="460"/>
      <c r="N942" s="460"/>
      <c r="O942" s="460"/>
      <c r="P942" s="1070"/>
      <c r="Q942" s="1070"/>
      <c r="R942" s="460"/>
      <c r="S942" s="460"/>
      <c r="T942" s="460"/>
      <c r="U942" s="460"/>
      <c r="V942" s="460"/>
      <c r="W942" s="460"/>
      <c r="X942" s="460"/>
      <c r="Y942" s="460"/>
      <c r="Z942" s="460"/>
      <c r="AA942" s="460"/>
      <c r="AB942" s="460"/>
      <c r="AC942" s="460"/>
      <c r="AD942" s="460"/>
      <c r="AE942" s="460"/>
      <c r="AF942" s="460"/>
      <c r="AG942" s="460"/>
      <c r="AH942" s="460"/>
      <c r="AI942" s="460"/>
      <c r="AJ942" s="460"/>
      <c r="AK942" s="460"/>
      <c r="AL942" s="460"/>
      <c r="AN942" s="460"/>
      <c r="AP942" s="460"/>
      <c r="AQ942" s="460"/>
      <c r="AR942" s="460"/>
      <c r="AS942" s="1070"/>
      <c r="AT942" s="460"/>
      <c r="AU942" s="460"/>
      <c r="AV942" s="460"/>
      <c r="AW942" s="460"/>
      <c r="AX942" s="460"/>
      <c r="AY942" s="460"/>
      <c r="AZ942" s="460"/>
      <c r="BA942" s="460"/>
      <c r="BB942" s="460"/>
      <c r="BC942" s="460"/>
      <c r="BD942" s="460"/>
      <c r="BE942" s="460"/>
      <c r="BF942" s="460"/>
      <c r="BG942" s="460"/>
      <c r="BH942" s="460"/>
      <c r="BI942" s="460"/>
      <c r="BJ942" s="460"/>
      <c r="BK942" s="460"/>
      <c r="BL942" s="460"/>
      <c r="BM942" s="460"/>
      <c r="BN942" s="460"/>
      <c r="BO942" s="460"/>
      <c r="BP942" s="460"/>
      <c r="BQ942" s="460"/>
      <c r="BR942" s="460"/>
      <c r="BT942" s="460"/>
    </row>
    <row r="943" spans="1:72">
      <c r="A943" s="460"/>
      <c r="B943" s="1070"/>
      <c r="C943" s="460"/>
      <c r="D943" s="460"/>
      <c r="E943" s="460"/>
      <c r="F943" s="460"/>
      <c r="G943" s="460"/>
      <c r="H943" s="460"/>
      <c r="I943" s="460"/>
      <c r="J943" s="460"/>
      <c r="K943" s="460"/>
      <c r="L943" s="460"/>
      <c r="M943" s="460"/>
      <c r="N943" s="460"/>
      <c r="O943" s="460"/>
      <c r="P943" s="1070"/>
      <c r="Q943" s="1070"/>
      <c r="R943" s="460"/>
      <c r="S943" s="460"/>
      <c r="T943" s="460"/>
      <c r="U943" s="460"/>
      <c r="V943" s="460"/>
      <c r="W943" s="460"/>
      <c r="X943" s="460"/>
      <c r="Y943" s="460"/>
      <c r="Z943" s="460"/>
      <c r="AA943" s="460"/>
      <c r="AB943" s="460"/>
      <c r="AC943" s="460"/>
      <c r="AD943" s="460"/>
      <c r="AE943" s="460"/>
      <c r="AF943" s="460"/>
      <c r="AG943" s="460"/>
      <c r="AH943" s="460"/>
      <c r="AI943" s="460"/>
      <c r="AJ943" s="460"/>
      <c r="AK943" s="460"/>
      <c r="AL943" s="460"/>
      <c r="AN943" s="460"/>
      <c r="AP943" s="460"/>
      <c r="AQ943" s="460"/>
      <c r="AR943" s="460"/>
      <c r="AS943" s="1070"/>
      <c r="AT943" s="460"/>
      <c r="AU943" s="460"/>
      <c r="AV943" s="460"/>
      <c r="AW943" s="460"/>
      <c r="AX943" s="460"/>
      <c r="AY943" s="460"/>
      <c r="AZ943" s="460"/>
      <c r="BA943" s="460"/>
      <c r="BB943" s="460"/>
      <c r="BC943" s="460"/>
      <c r="BD943" s="460"/>
      <c r="BE943" s="460"/>
      <c r="BF943" s="460"/>
      <c r="BG943" s="460"/>
      <c r="BH943" s="460"/>
      <c r="BI943" s="460"/>
      <c r="BJ943" s="460"/>
      <c r="BK943" s="460"/>
      <c r="BL943" s="460"/>
      <c r="BM943" s="460"/>
      <c r="BN943" s="460"/>
      <c r="BO943" s="460"/>
      <c r="BP943" s="460"/>
      <c r="BQ943" s="460"/>
      <c r="BR943" s="460"/>
      <c r="BT943" s="460"/>
    </row>
    <row r="944" spans="1:72">
      <c r="A944" s="460"/>
      <c r="B944" s="1070"/>
      <c r="C944" s="460"/>
      <c r="D944" s="460"/>
      <c r="E944" s="460"/>
      <c r="F944" s="460"/>
      <c r="G944" s="460"/>
      <c r="H944" s="460"/>
      <c r="I944" s="460"/>
      <c r="J944" s="460"/>
      <c r="K944" s="460"/>
      <c r="L944" s="460"/>
      <c r="M944" s="460"/>
      <c r="N944" s="460"/>
      <c r="O944" s="460"/>
      <c r="P944" s="1070"/>
      <c r="Q944" s="1070"/>
      <c r="R944" s="460"/>
      <c r="S944" s="460"/>
      <c r="T944" s="460"/>
      <c r="U944" s="460"/>
      <c r="V944" s="460"/>
      <c r="W944" s="460"/>
      <c r="X944" s="460"/>
      <c r="Y944" s="460"/>
      <c r="Z944" s="460"/>
      <c r="AA944" s="460"/>
      <c r="AB944" s="460"/>
      <c r="AC944" s="460"/>
      <c r="AD944" s="460"/>
      <c r="AE944" s="460"/>
      <c r="AF944" s="460"/>
      <c r="AG944" s="460"/>
      <c r="AH944" s="460"/>
      <c r="AI944" s="460"/>
      <c r="AJ944" s="460"/>
      <c r="AK944" s="460"/>
      <c r="AL944" s="460"/>
      <c r="AN944" s="460"/>
      <c r="AP944" s="460"/>
      <c r="AQ944" s="460"/>
      <c r="AR944" s="460"/>
      <c r="AS944" s="1070"/>
      <c r="AT944" s="460"/>
      <c r="AU944" s="460"/>
      <c r="AV944" s="460"/>
      <c r="AW944" s="460"/>
      <c r="AX944" s="460"/>
      <c r="AY944" s="460"/>
      <c r="AZ944" s="460"/>
      <c r="BA944" s="460"/>
      <c r="BB944" s="460"/>
      <c r="BC944" s="460"/>
      <c r="BD944" s="460"/>
      <c r="BE944" s="460"/>
      <c r="BF944" s="460"/>
      <c r="BG944" s="460"/>
      <c r="BH944" s="460"/>
      <c r="BI944" s="460"/>
      <c r="BJ944" s="460"/>
      <c r="BK944" s="460"/>
      <c r="BL944" s="460"/>
      <c r="BM944" s="460"/>
      <c r="BN944" s="460"/>
      <c r="BO944" s="460"/>
      <c r="BP944" s="460"/>
      <c r="BQ944" s="460"/>
      <c r="BR944" s="460"/>
      <c r="BT944" s="460"/>
    </row>
    <row r="945" spans="1:72">
      <c r="A945" s="460"/>
      <c r="B945" s="1070"/>
      <c r="C945" s="460"/>
      <c r="D945" s="460"/>
      <c r="E945" s="460"/>
      <c r="F945" s="460"/>
      <c r="G945" s="460"/>
      <c r="H945" s="460"/>
      <c r="I945" s="460"/>
      <c r="J945" s="460"/>
      <c r="K945" s="460"/>
      <c r="L945" s="460"/>
      <c r="M945" s="460"/>
      <c r="N945" s="460"/>
      <c r="O945" s="460"/>
      <c r="P945" s="1070"/>
      <c r="Q945" s="1070"/>
      <c r="R945" s="460"/>
      <c r="S945" s="460"/>
      <c r="T945" s="460"/>
      <c r="U945" s="460"/>
      <c r="V945" s="460"/>
      <c r="W945" s="460"/>
      <c r="X945" s="460"/>
      <c r="Y945" s="460"/>
      <c r="Z945" s="460"/>
      <c r="AA945" s="460"/>
      <c r="AB945" s="460"/>
      <c r="AC945" s="460"/>
      <c r="AD945" s="460"/>
      <c r="AE945" s="460"/>
      <c r="AF945" s="460"/>
      <c r="AG945" s="460"/>
      <c r="AH945" s="460"/>
      <c r="AI945" s="460"/>
      <c r="AJ945" s="460"/>
      <c r="AK945" s="460"/>
      <c r="AL945" s="460"/>
      <c r="AN945" s="460"/>
      <c r="AP945" s="460"/>
      <c r="AQ945" s="460"/>
      <c r="AR945" s="460"/>
      <c r="AS945" s="1070"/>
      <c r="AT945" s="460"/>
      <c r="AU945" s="460"/>
      <c r="AV945" s="460"/>
      <c r="AW945" s="460"/>
      <c r="AX945" s="460"/>
      <c r="AY945" s="460"/>
      <c r="AZ945" s="460"/>
      <c r="BA945" s="460"/>
      <c r="BB945" s="460"/>
      <c r="BC945" s="460"/>
      <c r="BD945" s="460"/>
      <c r="BE945" s="460"/>
      <c r="BF945" s="460"/>
      <c r="BG945" s="460"/>
      <c r="BH945" s="460"/>
      <c r="BI945" s="460"/>
      <c r="BJ945" s="460"/>
      <c r="BK945" s="460"/>
      <c r="BL945" s="460"/>
      <c r="BM945" s="460"/>
      <c r="BN945" s="460"/>
      <c r="BO945" s="460"/>
      <c r="BP945" s="460"/>
      <c r="BQ945" s="460"/>
      <c r="BR945" s="460"/>
      <c r="BT945" s="460"/>
    </row>
    <row r="946" spans="1:72">
      <c r="A946" s="460"/>
      <c r="B946" s="1070"/>
      <c r="C946" s="460"/>
      <c r="D946" s="460"/>
      <c r="E946" s="460"/>
      <c r="F946" s="460"/>
      <c r="G946" s="460"/>
      <c r="H946" s="460"/>
      <c r="I946" s="460"/>
      <c r="J946" s="460"/>
      <c r="K946" s="460"/>
      <c r="L946" s="460"/>
      <c r="M946" s="460"/>
      <c r="N946" s="460"/>
      <c r="O946" s="460"/>
      <c r="P946" s="1070"/>
      <c r="Q946" s="1070"/>
      <c r="R946" s="460"/>
      <c r="S946" s="460"/>
      <c r="T946" s="460"/>
      <c r="U946" s="460"/>
      <c r="V946" s="460"/>
      <c r="W946" s="460"/>
      <c r="X946" s="460"/>
      <c r="Y946" s="460"/>
      <c r="Z946" s="460"/>
      <c r="AA946" s="460"/>
      <c r="AB946" s="460"/>
      <c r="AC946" s="460"/>
      <c r="AD946" s="460"/>
      <c r="AE946" s="460"/>
      <c r="AF946" s="460"/>
      <c r="AG946" s="460"/>
      <c r="AH946" s="460"/>
      <c r="AI946" s="460"/>
      <c r="AJ946" s="460"/>
      <c r="AK946" s="460"/>
      <c r="AL946" s="460"/>
      <c r="AN946" s="460"/>
      <c r="AP946" s="460"/>
      <c r="AQ946" s="460"/>
      <c r="AR946" s="460"/>
      <c r="AS946" s="1070"/>
      <c r="AT946" s="460"/>
      <c r="AU946" s="460"/>
      <c r="AV946" s="460"/>
      <c r="AW946" s="460"/>
      <c r="AX946" s="460"/>
      <c r="AY946" s="460"/>
      <c r="AZ946" s="460"/>
      <c r="BA946" s="460"/>
      <c r="BB946" s="460"/>
      <c r="BC946" s="460"/>
      <c r="BD946" s="460"/>
      <c r="BE946" s="460"/>
      <c r="BF946" s="460"/>
      <c r="BG946" s="460"/>
      <c r="BH946" s="460"/>
      <c r="BI946" s="460"/>
      <c r="BJ946" s="460"/>
      <c r="BK946" s="460"/>
      <c r="BL946" s="460"/>
      <c r="BM946" s="460"/>
      <c r="BN946" s="460"/>
      <c r="BO946" s="460"/>
      <c r="BP946" s="460"/>
      <c r="BQ946" s="460"/>
      <c r="BR946" s="460"/>
      <c r="BT946" s="460"/>
    </row>
    <row r="947" spans="1:72">
      <c r="A947" s="460"/>
      <c r="B947" s="1070"/>
      <c r="C947" s="460"/>
      <c r="D947" s="460"/>
      <c r="E947" s="460"/>
      <c r="F947" s="460"/>
      <c r="G947" s="460"/>
      <c r="H947" s="460"/>
      <c r="I947" s="460"/>
      <c r="J947" s="460"/>
      <c r="K947" s="460"/>
      <c r="L947" s="460"/>
      <c r="M947" s="460"/>
      <c r="N947" s="460"/>
      <c r="O947" s="460"/>
      <c r="P947" s="1070"/>
      <c r="Q947" s="1070"/>
      <c r="R947" s="460"/>
      <c r="S947" s="460"/>
      <c r="T947" s="460"/>
      <c r="U947" s="460"/>
      <c r="V947" s="460"/>
      <c r="W947" s="460"/>
      <c r="X947" s="460"/>
      <c r="Y947" s="460"/>
      <c r="Z947" s="460"/>
      <c r="AA947" s="460"/>
      <c r="AB947" s="460"/>
      <c r="AC947" s="460"/>
      <c r="AD947" s="460"/>
      <c r="AE947" s="460"/>
      <c r="AF947" s="460"/>
      <c r="AG947" s="460"/>
      <c r="AH947" s="460"/>
      <c r="AI947" s="460"/>
      <c r="AJ947" s="460"/>
      <c r="AK947" s="460"/>
      <c r="AL947" s="460"/>
      <c r="AN947" s="460"/>
      <c r="AP947" s="460"/>
      <c r="AQ947" s="460"/>
      <c r="AR947" s="460"/>
      <c r="AS947" s="1070"/>
      <c r="AT947" s="460"/>
      <c r="AU947" s="460"/>
      <c r="AV947" s="460"/>
      <c r="AW947" s="460"/>
      <c r="AX947" s="460"/>
      <c r="AY947" s="460"/>
      <c r="AZ947" s="460"/>
      <c r="BA947" s="460"/>
      <c r="BB947" s="460"/>
      <c r="BC947" s="460"/>
      <c r="BD947" s="460"/>
      <c r="BE947" s="460"/>
      <c r="BF947" s="460"/>
      <c r="BG947" s="460"/>
      <c r="BH947" s="460"/>
      <c r="BI947" s="460"/>
      <c r="BJ947" s="460"/>
      <c r="BK947" s="460"/>
      <c r="BL947" s="460"/>
      <c r="BM947" s="460"/>
      <c r="BN947" s="460"/>
      <c r="BO947" s="460"/>
      <c r="BP947" s="460"/>
      <c r="BQ947" s="460"/>
      <c r="BR947" s="460"/>
      <c r="BT947" s="460"/>
    </row>
    <row r="948" spans="1:72">
      <c r="A948" s="460"/>
      <c r="B948" s="1070"/>
      <c r="C948" s="460"/>
      <c r="D948" s="460"/>
      <c r="E948" s="460"/>
      <c r="F948" s="460"/>
      <c r="G948" s="460"/>
      <c r="H948" s="460"/>
      <c r="I948" s="460"/>
      <c r="J948" s="460"/>
      <c r="K948" s="460"/>
      <c r="L948" s="460"/>
      <c r="M948" s="460"/>
      <c r="N948" s="460"/>
      <c r="O948" s="460"/>
      <c r="P948" s="1070"/>
      <c r="Q948" s="1070"/>
      <c r="R948" s="460"/>
      <c r="S948" s="460"/>
      <c r="T948" s="460"/>
      <c r="U948" s="460"/>
      <c r="V948" s="460"/>
      <c r="W948" s="460"/>
      <c r="X948" s="460"/>
      <c r="Y948" s="460"/>
      <c r="Z948" s="460"/>
      <c r="AA948" s="460"/>
      <c r="AB948" s="460"/>
      <c r="AC948" s="460"/>
      <c r="AD948" s="460"/>
      <c r="AE948" s="460"/>
      <c r="AF948" s="460"/>
      <c r="AG948" s="460"/>
      <c r="AH948" s="460"/>
      <c r="AI948" s="460"/>
      <c r="AJ948" s="460"/>
      <c r="AK948" s="460"/>
      <c r="AL948" s="460"/>
      <c r="AN948" s="460"/>
      <c r="AP948" s="460"/>
      <c r="AQ948" s="460"/>
      <c r="AR948" s="460"/>
      <c r="AS948" s="1070"/>
      <c r="AT948" s="460"/>
      <c r="AU948" s="460"/>
      <c r="AV948" s="460"/>
      <c r="AW948" s="460"/>
      <c r="AX948" s="460"/>
      <c r="AY948" s="460"/>
      <c r="AZ948" s="460"/>
      <c r="BA948" s="460"/>
      <c r="BB948" s="460"/>
      <c r="BC948" s="460"/>
      <c r="BD948" s="460"/>
      <c r="BE948" s="460"/>
      <c r="BF948" s="460"/>
      <c r="BG948" s="460"/>
      <c r="BH948" s="460"/>
      <c r="BI948" s="460"/>
      <c r="BJ948" s="460"/>
      <c r="BK948" s="460"/>
      <c r="BL948" s="460"/>
      <c r="BM948" s="460"/>
      <c r="BN948" s="460"/>
      <c r="BO948" s="460"/>
      <c r="BP948" s="460"/>
      <c r="BQ948" s="460"/>
      <c r="BR948" s="460"/>
      <c r="BT948" s="460"/>
    </row>
    <row r="949" spans="1:72">
      <c r="A949" s="460"/>
      <c r="B949" s="1070"/>
      <c r="C949" s="460"/>
      <c r="D949" s="460"/>
      <c r="E949" s="460"/>
      <c r="F949" s="460"/>
      <c r="G949" s="460"/>
      <c r="H949" s="460"/>
      <c r="I949" s="460"/>
      <c r="J949" s="460"/>
      <c r="K949" s="460"/>
      <c r="L949" s="460"/>
      <c r="M949" s="460"/>
      <c r="N949" s="460"/>
      <c r="O949" s="460"/>
      <c r="P949" s="1070"/>
      <c r="Q949" s="1070"/>
      <c r="R949" s="460"/>
      <c r="S949" s="460"/>
      <c r="T949" s="460"/>
      <c r="U949" s="460"/>
      <c r="V949" s="460"/>
      <c r="W949" s="460"/>
      <c r="X949" s="460"/>
      <c r="Y949" s="460"/>
      <c r="Z949" s="460"/>
      <c r="AA949" s="460"/>
      <c r="AB949" s="460"/>
      <c r="AC949" s="460"/>
      <c r="AD949" s="460"/>
      <c r="AE949" s="460"/>
      <c r="AF949" s="460"/>
      <c r="AG949" s="460"/>
      <c r="AH949" s="460"/>
      <c r="AI949" s="460"/>
      <c r="AJ949" s="460"/>
      <c r="AK949" s="460"/>
      <c r="AL949" s="460"/>
      <c r="AN949" s="460"/>
      <c r="AP949" s="460"/>
      <c r="AQ949" s="460"/>
      <c r="AR949" s="460"/>
      <c r="AS949" s="1070"/>
      <c r="AT949" s="460"/>
      <c r="AU949" s="460"/>
      <c r="AV949" s="460"/>
      <c r="AW949" s="460"/>
      <c r="AX949" s="460"/>
      <c r="AY949" s="460"/>
      <c r="AZ949" s="460"/>
      <c r="BA949" s="460"/>
      <c r="BB949" s="460"/>
      <c r="BC949" s="460"/>
      <c r="BD949" s="460"/>
      <c r="BE949" s="460"/>
      <c r="BF949" s="460"/>
      <c r="BG949" s="460"/>
      <c r="BH949" s="460"/>
      <c r="BI949" s="460"/>
      <c r="BJ949" s="460"/>
      <c r="BK949" s="460"/>
      <c r="BL949" s="460"/>
      <c r="BM949" s="460"/>
      <c r="BN949" s="460"/>
      <c r="BO949" s="460"/>
      <c r="BP949" s="460"/>
      <c r="BQ949" s="460"/>
      <c r="BR949" s="460"/>
      <c r="BT949" s="460"/>
    </row>
    <row r="950" spans="1:72">
      <c r="A950" s="460"/>
      <c r="B950" s="1070"/>
      <c r="C950" s="460"/>
      <c r="D950" s="460"/>
      <c r="E950" s="460"/>
      <c r="F950" s="460"/>
      <c r="G950" s="460"/>
      <c r="H950" s="460"/>
      <c r="I950" s="460"/>
      <c r="J950" s="460"/>
      <c r="K950" s="460"/>
      <c r="L950" s="460"/>
      <c r="M950" s="460"/>
      <c r="N950" s="460"/>
      <c r="O950" s="460"/>
      <c r="P950" s="1070"/>
      <c r="Q950" s="1070"/>
      <c r="R950" s="460"/>
      <c r="S950" s="460"/>
      <c r="T950" s="460"/>
      <c r="U950" s="460"/>
      <c r="V950" s="460"/>
      <c r="W950" s="460"/>
      <c r="X950" s="460"/>
      <c r="Y950" s="460"/>
      <c r="Z950" s="460"/>
      <c r="AA950" s="460"/>
      <c r="AB950" s="460"/>
      <c r="AC950" s="460"/>
      <c r="AD950" s="460"/>
      <c r="AE950" s="460"/>
      <c r="AF950" s="460"/>
      <c r="AG950" s="460"/>
      <c r="AH950" s="460"/>
      <c r="AI950" s="460"/>
      <c r="AJ950" s="460"/>
      <c r="AK950" s="460"/>
      <c r="AL950" s="460"/>
      <c r="AN950" s="460"/>
      <c r="AP950" s="460"/>
      <c r="AQ950" s="460"/>
      <c r="AR950" s="460"/>
      <c r="AS950" s="1070"/>
      <c r="AT950" s="460"/>
      <c r="AU950" s="460"/>
      <c r="AV950" s="460"/>
      <c r="AW950" s="460"/>
      <c r="AX950" s="460"/>
      <c r="AY950" s="460"/>
      <c r="AZ950" s="460"/>
      <c r="BA950" s="460"/>
      <c r="BB950" s="460"/>
      <c r="BC950" s="460"/>
      <c r="BD950" s="460"/>
      <c r="BE950" s="460"/>
      <c r="BF950" s="460"/>
      <c r="BG950" s="460"/>
      <c r="BH950" s="460"/>
      <c r="BI950" s="460"/>
      <c r="BJ950" s="460"/>
      <c r="BK950" s="460"/>
      <c r="BL950" s="460"/>
      <c r="BM950" s="460"/>
      <c r="BN950" s="460"/>
      <c r="BO950" s="460"/>
      <c r="BP950" s="460"/>
      <c r="BQ950" s="460"/>
      <c r="BR950" s="460"/>
      <c r="BT950" s="460"/>
    </row>
    <row r="951" spans="1:72">
      <c r="A951" s="460"/>
      <c r="B951" s="1070"/>
      <c r="C951" s="460"/>
      <c r="D951" s="460"/>
      <c r="E951" s="460"/>
      <c r="F951" s="460"/>
      <c r="G951" s="460"/>
      <c r="H951" s="460"/>
      <c r="I951" s="460"/>
      <c r="J951" s="460"/>
      <c r="K951" s="460"/>
      <c r="L951" s="460"/>
      <c r="M951" s="460"/>
      <c r="N951" s="460"/>
      <c r="O951" s="460"/>
      <c r="P951" s="1070"/>
      <c r="Q951" s="1070"/>
      <c r="R951" s="460"/>
      <c r="S951" s="460"/>
      <c r="T951" s="460"/>
      <c r="U951" s="460"/>
      <c r="V951" s="460"/>
      <c r="W951" s="460"/>
      <c r="X951" s="460"/>
      <c r="Y951" s="460"/>
      <c r="Z951" s="460"/>
      <c r="AA951" s="460"/>
      <c r="AB951" s="460"/>
      <c r="AC951" s="460"/>
      <c r="AD951" s="460"/>
      <c r="AE951" s="460"/>
      <c r="AF951" s="460"/>
      <c r="AG951" s="460"/>
      <c r="AH951" s="460"/>
      <c r="AI951" s="460"/>
      <c r="AJ951" s="460"/>
      <c r="AK951" s="460"/>
      <c r="AL951" s="460"/>
      <c r="AN951" s="460"/>
      <c r="AP951" s="460"/>
      <c r="AQ951" s="460"/>
      <c r="AR951" s="460"/>
      <c r="AS951" s="1070"/>
      <c r="AT951" s="460"/>
      <c r="AU951" s="460"/>
      <c r="AV951" s="460"/>
      <c r="AW951" s="460"/>
      <c r="AX951" s="460"/>
      <c r="AY951" s="460"/>
      <c r="AZ951" s="460"/>
      <c r="BA951" s="460"/>
      <c r="BB951" s="460"/>
      <c r="BC951" s="460"/>
      <c r="BD951" s="460"/>
      <c r="BE951" s="460"/>
      <c r="BF951" s="460"/>
      <c r="BG951" s="460"/>
      <c r="BH951" s="460"/>
      <c r="BI951" s="460"/>
      <c r="BJ951" s="460"/>
      <c r="BK951" s="460"/>
      <c r="BL951" s="460"/>
      <c r="BM951" s="460"/>
      <c r="BN951" s="460"/>
      <c r="BO951" s="460"/>
      <c r="BP951" s="460"/>
      <c r="BQ951" s="460"/>
      <c r="BR951" s="460"/>
      <c r="BT951" s="460"/>
    </row>
    <row r="952" spans="1:72">
      <c r="A952" s="460"/>
      <c r="B952" s="1070"/>
      <c r="C952" s="460"/>
      <c r="D952" s="460"/>
      <c r="E952" s="460"/>
      <c r="F952" s="460"/>
      <c r="G952" s="460"/>
      <c r="H952" s="460"/>
      <c r="I952" s="460"/>
      <c r="J952" s="460"/>
      <c r="K952" s="460"/>
      <c r="L952" s="460"/>
      <c r="M952" s="460"/>
      <c r="N952" s="460"/>
      <c r="O952" s="460"/>
      <c r="P952" s="1070"/>
      <c r="Q952" s="1070"/>
      <c r="R952" s="460"/>
      <c r="S952" s="460"/>
      <c r="T952" s="460"/>
      <c r="U952" s="460"/>
      <c r="V952" s="460"/>
      <c r="W952" s="460"/>
      <c r="X952" s="460"/>
      <c r="Y952" s="460"/>
      <c r="Z952" s="460"/>
      <c r="AA952" s="460"/>
      <c r="AB952" s="460"/>
      <c r="AC952" s="460"/>
      <c r="AD952" s="460"/>
      <c r="AE952" s="460"/>
      <c r="AF952" s="460"/>
      <c r="AG952" s="460"/>
      <c r="AH952" s="460"/>
      <c r="AI952" s="460"/>
      <c r="AJ952" s="460"/>
      <c r="AK952" s="460"/>
      <c r="AL952" s="460"/>
      <c r="AN952" s="460"/>
      <c r="AP952" s="460"/>
      <c r="AQ952" s="460"/>
      <c r="AR952" s="460"/>
      <c r="AS952" s="1070"/>
      <c r="AT952" s="460"/>
      <c r="AU952" s="460"/>
      <c r="AV952" s="460"/>
      <c r="AW952" s="460"/>
      <c r="AX952" s="460"/>
      <c r="AY952" s="460"/>
      <c r="AZ952" s="460"/>
      <c r="BA952" s="460"/>
      <c r="BB952" s="460"/>
      <c r="BC952" s="460"/>
      <c r="BD952" s="460"/>
      <c r="BE952" s="460"/>
      <c r="BF952" s="460"/>
      <c r="BG952" s="460"/>
      <c r="BH952" s="460"/>
      <c r="BI952" s="460"/>
      <c r="BJ952" s="460"/>
      <c r="BK952" s="460"/>
      <c r="BL952" s="460"/>
      <c r="BM952" s="460"/>
      <c r="BN952" s="460"/>
      <c r="BO952" s="460"/>
      <c r="BP952" s="460"/>
      <c r="BQ952" s="460"/>
      <c r="BR952" s="460"/>
      <c r="BT952" s="460"/>
    </row>
    <row r="953" spans="1:72">
      <c r="A953" s="460"/>
      <c r="B953" s="1070"/>
      <c r="C953" s="460"/>
      <c r="D953" s="460"/>
      <c r="E953" s="460"/>
      <c r="F953" s="460"/>
      <c r="G953" s="460"/>
      <c r="H953" s="460"/>
      <c r="I953" s="460"/>
      <c r="J953" s="460"/>
      <c r="K953" s="460"/>
      <c r="L953" s="460"/>
      <c r="M953" s="460"/>
      <c r="N953" s="460"/>
      <c r="O953" s="460"/>
      <c r="P953" s="1070"/>
      <c r="Q953" s="1070"/>
      <c r="R953" s="460"/>
      <c r="S953" s="460"/>
      <c r="T953" s="460"/>
      <c r="U953" s="460"/>
      <c r="V953" s="460"/>
      <c r="W953" s="460"/>
      <c r="X953" s="460"/>
      <c r="Y953" s="460"/>
      <c r="Z953" s="460"/>
      <c r="AA953" s="460"/>
      <c r="AB953" s="460"/>
      <c r="AC953" s="460"/>
      <c r="AD953" s="460"/>
      <c r="AE953" s="460"/>
      <c r="AF953" s="460"/>
      <c r="AG953" s="460"/>
      <c r="AH953" s="460"/>
      <c r="AI953" s="460"/>
      <c r="AJ953" s="460"/>
      <c r="AK953" s="460"/>
      <c r="AL953" s="460"/>
      <c r="AN953" s="460"/>
      <c r="AP953" s="460"/>
      <c r="AQ953" s="460"/>
      <c r="AR953" s="460"/>
      <c r="AS953" s="1070"/>
      <c r="AT953" s="460"/>
      <c r="AU953" s="460"/>
      <c r="AV953" s="460"/>
      <c r="AW953" s="460"/>
      <c r="AX953" s="460"/>
      <c r="AY953" s="460"/>
      <c r="AZ953" s="460"/>
      <c r="BA953" s="460"/>
      <c r="BB953" s="460"/>
      <c r="BC953" s="460"/>
      <c r="BD953" s="460"/>
      <c r="BE953" s="460"/>
      <c r="BF953" s="460"/>
      <c r="BG953" s="460"/>
      <c r="BH953" s="460"/>
      <c r="BI953" s="460"/>
      <c r="BJ953" s="460"/>
      <c r="BK953" s="460"/>
      <c r="BL953" s="460"/>
      <c r="BM953" s="460"/>
      <c r="BN953" s="460"/>
      <c r="BO953" s="460"/>
      <c r="BP953" s="460"/>
      <c r="BQ953" s="460"/>
      <c r="BR953" s="460"/>
      <c r="BT953" s="460"/>
    </row>
    <row r="954" spans="1:72">
      <c r="A954" s="460"/>
      <c r="B954" s="1070"/>
      <c r="C954" s="460"/>
      <c r="D954" s="460"/>
      <c r="E954" s="460"/>
      <c r="F954" s="460"/>
      <c r="G954" s="460"/>
      <c r="H954" s="460"/>
      <c r="I954" s="460"/>
      <c r="J954" s="460"/>
      <c r="K954" s="460"/>
      <c r="L954" s="460"/>
      <c r="M954" s="460"/>
      <c r="N954" s="460"/>
      <c r="O954" s="460"/>
      <c r="P954" s="1070"/>
      <c r="Q954" s="1070"/>
      <c r="R954" s="460"/>
      <c r="S954" s="460"/>
      <c r="T954" s="460"/>
      <c r="U954" s="460"/>
      <c r="V954" s="460"/>
      <c r="W954" s="460"/>
      <c r="X954" s="460"/>
      <c r="Y954" s="460"/>
      <c r="Z954" s="460"/>
      <c r="AA954" s="460"/>
      <c r="AB954" s="460"/>
      <c r="AC954" s="460"/>
      <c r="AD954" s="460"/>
      <c r="AE954" s="460"/>
      <c r="AF954" s="460"/>
      <c r="AG954" s="460"/>
      <c r="AH954" s="460"/>
      <c r="AI954" s="460"/>
      <c r="AJ954" s="460"/>
      <c r="AK954" s="460"/>
      <c r="AL954" s="460"/>
      <c r="AN954" s="460"/>
      <c r="AP954" s="460"/>
      <c r="AQ954" s="460"/>
      <c r="AR954" s="460"/>
      <c r="AS954" s="1070"/>
      <c r="AT954" s="460"/>
      <c r="AU954" s="460"/>
      <c r="AV954" s="460"/>
      <c r="AW954" s="460"/>
      <c r="AX954" s="460"/>
      <c r="AY954" s="460"/>
      <c r="AZ954" s="460"/>
      <c r="BA954" s="460"/>
      <c r="BB954" s="460"/>
      <c r="BC954" s="460"/>
      <c r="BD954" s="460"/>
      <c r="BE954" s="460"/>
      <c r="BF954" s="460"/>
      <c r="BG954" s="460"/>
      <c r="BH954" s="460"/>
      <c r="BI954" s="460"/>
      <c r="BJ954" s="460"/>
      <c r="BK954" s="460"/>
      <c r="BL954" s="460"/>
      <c r="BM954" s="460"/>
      <c r="BN954" s="460"/>
      <c r="BO954" s="460"/>
      <c r="BP954" s="460"/>
      <c r="BQ954" s="460"/>
      <c r="BR954" s="460"/>
      <c r="BT954" s="460"/>
    </row>
    <row r="955" spans="1:72">
      <c r="A955" s="460"/>
      <c r="B955" s="1070"/>
      <c r="C955" s="460"/>
      <c r="D955" s="460"/>
      <c r="E955" s="460"/>
      <c r="F955" s="460"/>
      <c r="G955" s="460"/>
      <c r="H955" s="460"/>
      <c r="I955" s="460"/>
      <c r="J955" s="460"/>
      <c r="K955" s="460"/>
      <c r="L955" s="460"/>
      <c r="M955" s="460"/>
      <c r="N955" s="460"/>
      <c r="O955" s="460"/>
      <c r="P955" s="1070"/>
      <c r="Q955" s="1070"/>
      <c r="R955" s="460"/>
      <c r="S955" s="460"/>
      <c r="T955" s="460"/>
      <c r="U955" s="460"/>
      <c r="V955" s="460"/>
      <c r="W955" s="460"/>
      <c r="X955" s="460"/>
      <c r="Y955" s="460"/>
      <c r="Z955" s="460"/>
      <c r="AA955" s="460"/>
      <c r="AB955" s="460"/>
      <c r="AC955" s="460"/>
      <c r="AD955" s="460"/>
      <c r="AE955" s="460"/>
      <c r="AF955" s="460"/>
      <c r="AG955" s="460"/>
      <c r="AH955" s="460"/>
      <c r="AI955" s="460"/>
      <c r="AJ955" s="460"/>
      <c r="AK955" s="460"/>
      <c r="AL955" s="460"/>
      <c r="AN955" s="460"/>
      <c r="AP955" s="460"/>
      <c r="AQ955" s="460"/>
      <c r="AR955" s="460"/>
      <c r="AS955" s="1070"/>
      <c r="AT955" s="460"/>
      <c r="AU955" s="460"/>
      <c r="AV955" s="460"/>
      <c r="AW955" s="460"/>
      <c r="AX955" s="460"/>
      <c r="AY955" s="460"/>
      <c r="AZ955" s="460"/>
      <c r="BA955" s="460"/>
      <c r="BB955" s="460"/>
      <c r="BC955" s="460"/>
      <c r="BD955" s="460"/>
      <c r="BE955" s="460"/>
      <c r="BF955" s="460"/>
      <c r="BG955" s="460"/>
      <c r="BH955" s="460"/>
      <c r="BI955" s="460"/>
      <c r="BJ955" s="460"/>
      <c r="BK955" s="460"/>
      <c r="BL955" s="460"/>
      <c r="BM955" s="460"/>
      <c r="BN955" s="460"/>
      <c r="BO955" s="460"/>
      <c r="BP955" s="460"/>
      <c r="BQ955" s="460"/>
      <c r="BR955" s="460"/>
      <c r="BT955" s="460"/>
    </row>
    <row r="956" spans="1:72">
      <c r="A956" s="460"/>
      <c r="B956" s="1070"/>
      <c r="C956" s="460"/>
      <c r="D956" s="460"/>
      <c r="E956" s="460"/>
      <c r="F956" s="460"/>
      <c r="G956" s="460"/>
      <c r="H956" s="460"/>
      <c r="I956" s="460"/>
      <c r="J956" s="460"/>
      <c r="K956" s="460"/>
      <c r="L956" s="460"/>
      <c r="M956" s="460"/>
      <c r="N956" s="460"/>
      <c r="O956" s="460"/>
      <c r="P956" s="1070"/>
      <c r="Q956" s="1070"/>
      <c r="R956" s="460"/>
      <c r="S956" s="460"/>
      <c r="T956" s="460"/>
      <c r="U956" s="460"/>
      <c r="V956" s="460"/>
      <c r="W956" s="460"/>
      <c r="X956" s="460"/>
      <c r="Y956" s="460"/>
      <c r="Z956" s="460"/>
      <c r="AA956" s="460"/>
      <c r="AB956" s="460"/>
      <c r="AC956" s="460"/>
      <c r="AD956" s="460"/>
      <c r="AE956" s="460"/>
      <c r="AF956" s="460"/>
      <c r="AG956" s="460"/>
      <c r="AH956" s="460"/>
      <c r="AI956" s="460"/>
      <c r="AJ956" s="460"/>
      <c r="AK956" s="460"/>
      <c r="AL956" s="460"/>
      <c r="AN956" s="460"/>
      <c r="AP956" s="460"/>
      <c r="AQ956" s="460"/>
      <c r="AR956" s="460"/>
      <c r="AS956" s="1070"/>
      <c r="AT956" s="460"/>
      <c r="AU956" s="460"/>
      <c r="AV956" s="460"/>
      <c r="AW956" s="460"/>
      <c r="AX956" s="460"/>
      <c r="AY956" s="460"/>
      <c r="AZ956" s="460"/>
      <c r="BA956" s="460"/>
      <c r="BB956" s="460"/>
      <c r="BC956" s="460"/>
      <c r="BD956" s="460"/>
      <c r="BE956" s="460"/>
      <c r="BF956" s="460"/>
      <c r="BG956" s="460"/>
      <c r="BH956" s="460"/>
      <c r="BI956" s="460"/>
      <c r="BJ956" s="460"/>
      <c r="BK956" s="460"/>
      <c r="BL956" s="460"/>
      <c r="BM956" s="460"/>
      <c r="BN956" s="460"/>
      <c r="BO956" s="460"/>
      <c r="BP956" s="460"/>
      <c r="BQ956" s="460"/>
      <c r="BR956" s="460"/>
      <c r="BT956" s="460"/>
    </row>
    <row r="957" spans="1:72">
      <c r="A957" s="460"/>
      <c r="B957" s="1070"/>
      <c r="C957" s="460"/>
      <c r="D957" s="460"/>
      <c r="E957" s="460"/>
      <c r="F957" s="460"/>
      <c r="G957" s="460"/>
      <c r="H957" s="460"/>
      <c r="I957" s="460"/>
      <c r="J957" s="460"/>
      <c r="K957" s="460"/>
      <c r="L957" s="460"/>
      <c r="M957" s="460"/>
      <c r="N957" s="460"/>
      <c r="O957" s="460"/>
      <c r="P957" s="1070"/>
      <c r="Q957" s="1070"/>
      <c r="R957" s="460"/>
      <c r="S957" s="460"/>
      <c r="T957" s="460"/>
      <c r="U957" s="460"/>
      <c r="V957" s="460"/>
      <c r="W957" s="460"/>
      <c r="X957" s="460"/>
      <c r="Y957" s="460"/>
      <c r="Z957" s="460"/>
      <c r="AA957" s="460"/>
      <c r="AB957" s="460"/>
      <c r="AC957" s="460"/>
      <c r="AD957" s="460"/>
      <c r="AE957" s="460"/>
      <c r="AF957" s="460"/>
      <c r="AG957" s="460"/>
      <c r="AH957" s="460"/>
      <c r="AI957" s="460"/>
      <c r="AJ957" s="460"/>
      <c r="AK957" s="460"/>
      <c r="AL957" s="460"/>
      <c r="AN957" s="460"/>
      <c r="AP957" s="460"/>
      <c r="AQ957" s="460"/>
      <c r="AR957" s="460"/>
      <c r="AS957" s="1070"/>
      <c r="AT957" s="460"/>
      <c r="AU957" s="460"/>
      <c r="AV957" s="460"/>
      <c r="AW957" s="460"/>
      <c r="AX957" s="460"/>
      <c r="AY957" s="460"/>
      <c r="AZ957" s="460"/>
      <c r="BA957" s="460"/>
      <c r="BB957" s="460"/>
      <c r="BC957" s="460"/>
      <c r="BD957" s="460"/>
      <c r="BE957" s="460"/>
      <c r="BF957" s="460"/>
      <c r="BG957" s="460"/>
      <c r="BH957" s="460"/>
      <c r="BI957" s="460"/>
      <c r="BJ957" s="460"/>
      <c r="BK957" s="460"/>
      <c r="BL957" s="460"/>
      <c r="BM957" s="460"/>
      <c r="BN957" s="460"/>
      <c r="BO957" s="460"/>
      <c r="BP957" s="460"/>
      <c r="BQ957" s="460"/>
      <c r="BR957" s="460"/>
      <c r="BT957" s="460"/>
    </row>
    <row r="958" spans="1:72">
      <c r="A958" s="460"/>
      <c r="B958" s="1070"/>
      <c r="C958" s="460"/>
      <c r="D958" s="460"/>
      <c r="E958" s="460"/>
      <c r="F958" s="460"/>
      <c r="G958" s="460"/>
      <c r="H958" s="460"/>
      <c r="I958" s="460"/>
      <c r="J958" s="460"/>
      <c r="K958" s="460"/>
      <c r="L958" s="460"/>
      <c r="M958" s="460"/>
      <c r="N958" s="460"/>
      <c r="O958" s="460"/>
      <c r="P958" s="1070"/>
      <c r="Q958" s="1070"/>
      <c r="R958" s="460"/>
      <c r="S958" s="460"/>
      <c r="T958" s="460"/>
      <c r="U958" s="460"/>
      <c r="V958" s="460"/>
      <c r="W958" s="460"/>
      <c r="X958" s="460"/>
      <c r="Y958" s="460"/>
      <c r="Z958" s="460"/>
      <c r="AA958" s="460"/>
      <c r="AB958" s="460"/>
      <c r="AC958" s="460"/>
      <c r="AD958" s="460"/>
      <c r="AE958" s="460"/>
      <c r="AF958" s="460"/>
      <c r="AG958" s="460"/>
      <c r="AH958" s="460"/>
      <c r="AI958" s="460"/>
      <c r="AJ958" s="460"/>
      <c r="AK958" s="460"/>
      <c r="AL958" s="460"/>
      <c r="AN958" s="460"/>
      <c r="AP958" s="460"/>
      <c r="AQ958" s="460"/>
      <c r="AR958" s="460"/>
      <c r="AS958" s="1070"/>
      <c r="AT958" s="460"/>
      <c r="AU958" s="460"/>
      <c r="AV958" s="460"/>
      <c r="AW958" s="460"/>
      <c r="AX958" s="460"/>
      <c r="AY958" s="460"/>
      <c r="AZ958" s="460"/>
      <c r="BA958" s="460"/>
      <c r="BB958" s="460"/>
      <c r="BC958" s="460"/>
      <c r="BD958" s="460"/>
      <c r="BE958" s="460"/>
      <c r="BF958" s="460"/>
      <c r="BG958" s="460"/>
      <c r="BH958" s="460"/>
      <c r="BI958" s="460"/>
      <c r="BJ958" s="460"/>
      <c r="BK958" s="460"/>
      <c r="BL958" s="460"/>
      <c r="BM958" s="460"/>
      <c r="BN958" s="460"/>
      <c r="BO958" s="460"/>
      <c r="BP958" s="460"/>
      <c r="BQ958" s="460"/>
      <c r="BR958" s="460"/>
      <c r="BT958" s="460"/>
    </row>
    <row r="959" spans="1:72">
      <c r="A959" s="460"/>
      <c r="B959" s="1070"/>
      <c r="C959" s="460"/>
      <c r="D959" s="460"/>
      <c r="E959" s="460"/>
      <c r="F959" s="460"/>
      <c r="G959" s="460"/>
      <c r="H959" s="460"/>
      <c r="I959" s="460"/>
      <c r="J959" s="460"/>
      <c r="K959" s="460"/>
      <c r="L959" s="460"/>
      <c r="M959" s="460"/>
      <c r="N959" s="460"/>
      <c r="O959" s="460"/>
      <c r="P959" s="1070"/>
      <c r="Q959" s="1070"/>
      <c r="R959" s="460"/>
      <c r="S959" s="460"/>
      <c r="T959" s="460"/>
      <c r="U959" s="460"/>
      <c r="V959" s="460"/>
      <c r="W959" s="460"/>
      <c r="X959" s="460"/>
      <c r="Y959" s="460"/>
      <c r="Z959" s="460"/>
      <c r="AA959" s="460"/>
      <c r="AB959" s="460"/>
      <c r="AC959" s="460"/>
      <c r="AD959" s="460"/>
      <c r="AE959" s="460"/>
      <c r="AF959" s="460"/>
      <c r="AG959" s="460"/>
      <c r="AH959" s="460"/>
      <c r="AI959" s="460"/>
      <c r="AJ959" s="460"/>
      <c r="AK959" s="460"/>
      <c r="AL959" s="460"/>
      <c r="AN959" s="460"/>
      <c r="AP959" s="460"/>
      <c r="AQ959" s="460"/>
      <c r="AR959" s="460"/>
      <c r="AS959" s="1070"/>
      <c r="AT959" s="460"/>
      <c r="AU959" s="460"/>
      <c r="AV959" s="460"/>
      <c r="AW959" s="460"/>
      <c r="AX959" s="460"/>
      <c r="AY959" s="460"/>
      <c r="AZ959" s="460"/>
      <c r="BA959" s="460"/>
      <c r="BB959" s="460"/>
      <c r="BC959" s="460"/>
      <c r="BD959" s="460"/>
      <c r="BE959" s="460"/>
      <c r="BF959" s="460"/>
      <c r="BG959" s="460"/>
      <c r="BH959" s="460"/>
      <c r="BI959" s="460"/>
      <c r="BJ959" s="460"/>
      <c r="BK959" s="460"/>
      <c r="BL959" s="460"/>
      <c r="BM959" s="460"/>
      <c r="BN959" s="460"/>
      <c r="BO959" s="460"/>
      <c r="BP959" s="460"/>
      <c r="BQ959" s="460"/>
      <c r="BR959" s="460"/>
      <c r="BT959" s="460"/>
    </row>
    <row r="960" spans="1:72">
      <c r="A960" s="460"/>
      <c r="B960" s="1070"/>
      <c r="C960" s="460"/>
      <c r="D960" s="460"/>
      <c r="E960" s="460"/>
      <c r="F960" s="460"/>
      <c r="G960" s="460"/>
      <c r="H960" s="460"/>
      <c r="I960" s="460"/>
      <c r="J960" s="460"/>
      <c r="K960" s="460"/>
      <c r="L960" s="460"/>
      <c r="M960" s="460"/>
      <c r="N960" s="460"/>
      <c r="O960" s="460"/>
      <c r="P960" s="1070"/>
      <c r="Q960" s="1070"/>
      <c r="R960" s="460"/>
      <c r="S960" s="460"/>
      <c r="T960" s="460"/>
      <c r="U960" s="460"/>
      <c r="V960" s="460"/>
      <c r="W960" s="460"/>
      <c r="X960" s="460"/>
      <c r="Y960" s="460"/>
      <c r="Z960" s="460"/>
      <c r="AA960" s="460"/>
      <c r="AB960" s="460"/>
      <c r="AC960" s="460"/>
      <c r="AD960" s="460"/>
      <c r="AE960" s="460"/>
      <c r="AF960" s="460"/>
      <c r="AG960" s="460"/>
      <c r="AH960" s="460"/>
      <c r="AI960" s="460"/>
      <c r="AJ960" s="460"/>
      <c r="AK960" s="460"/>
      <c r="AL960" s="460"/>
      <c r="AN960" s="460"/>
      <c r="AP960" s="460"/>
      <c r="AQ960" s="460"/>
      <c r="AR960" s="460"/>
      <c r="AS960" s="1070"/>
      <c r="AT960" s="460"/>
      <c r="AU960" s="460"/>
      <c r="AV960" s="460"/>
      <c r="AW960" s="460"/>
      <c r="AX960" s="460"/>
      <c r="AY960" s="460"/>
      <c r="AZ960" s="460"/>
      <c r="BA960" s="460"/>
      <c r="BB960" s="460"/>
      <c r="BC960" s="460"/>
      <c r="BD960" s="460"/>
      <c r="BE960" s="460"/>
      <c r="BF960" s="460"/>
      <c r="BG960" s="460"/>
      <c r="BH960" s="460"/>
      <c r="BI960" s="460"/>
      <c r="BJ960" s="460"/>
      <c r="BK960" s="460"/>
      <c r="BL960" s="460"/>
      <c r="BM960" s="460"/>
      <c r="BN960" s="460"/>
      <c r="BO960" s="460"/>
      <c r="BP960" s="460"/>
      <c r="BQ960" s="460"/>
      <c r="BR960" s="460"/>
      <c r="BT960" s="460"/>
    </row>
    <row r="961" spans="1:72">
      <c r="A961" s="460"/>
      <c r="B961" s="1070"/>
      <c r="C961" s="460"/>
      <c r="D961" s="460"/>
      <c r="E961" s="460"/>
      <c r="F961" s="460"/>
      <c r="G961" s="460"/>
      <c r="H961" s="460"/>
      <c r="I961" s="460"/>
      <c r="J961" s="460"/>
      <c r="K961" s="460"/>
      <c r="L961" s="460"/>
      <c r="M961" s="460"/>
      <c r="N961" s="460"/>
      <c r="O961" s="460"/>
      <c r="P961" s="1070"/>
      <c r="Q961" s="1070"/>
      <c r="R961" s="460"/>
      <c r="S961" s="460"/>
      <c r="T961" s="460"/>
      <c r="U961" s="460"/>
      <c r="V961" s="460"/>
      <c r="W961" s="460"/>
      <c r="X961" s="460"/>
      <c r="Y961" s="460"/>
      <c r="Z961" s="460"/>
      <c r="AA961" s="460"/>
      <c r="AB961" s="460"/>
      <c r="AC961" s="460"/>
      <c r="AD961" s="460"/>
      <c r="AE961" s="460"/>
      <c r="AF961" s="460"/>
      <c r="AG961" s="460"/>
      <c r="AH961" s="460"/>
      <c r="AI961" s="460"/>
      <c r="AJ961" s="460"/>
      <c r="AK961" s="460"/>
      <c r="AL961" s="460"/>
      <c r="AN961" s="460"/>
      <c r="AP961" s="460"/>
      <c r="AQ961" s="460"/>
      <c r="AR961" s="460"/>
      <c r="AS961" s="1070"/>
      <c r="AT961" s="460"/>
      <c r="AU961" s="460"/>
      <c r="AV961" s="460"/>
      <c r="AW961" s="460"/>
      <c r="AX961" s="460"/>
      <c r="AY961" s="460"/>
      <c r="AZ961" s="460"/>
      <c r="BA961" s="460"/>
      <c r="BB961" s="460"/>
      <c r="BC961" s="460"/>
      <c r="BD961" s="460"/>
      <c r="BE961" s="460"/>
      <c r="BF961" s="460"/>
      <c r="BG961" s="460"/>
      <c r="BH961" s="460"/>
      <c r="BI961" s="460"/>
      <c r="BJ961" s="460"/>
      <c r="BK961" s="460"/>
      <c r="BL961" s="460"/>
      <c r="BM961" s="460"/>
      <c r="BN961" s="460"/>
      <c r="BO961" s="460"/>
      <c r="BP961" s="460"/>
      <c r="BQ961" s="460"/>
      <c r="BR961" s="460"/>
      <c r="BT961" s="460"/>
    </row>
    <row r="962" spans="1:72">
      <c r="A962" s="460"/>
      <c r="B962" s="1070"/>
      <c r="C962" s="460"/>
      <c r="D962" s="460"/>
      <c r="E962" s="460"/>
      <c r="F962" s="460"/>
      <c r="G962" s="460"/>
      <c r="H962" s="460"/>
      <c r="I962" s="460"/>
      <c r="J962" s="460"/>
      <c r="K962" s="460"/>
      <c r="L962" s="460"/>
      <c r="M962" s="460"/>
      <c r="N962" s="460"/>
      <c r="O962" s="460"/>
      <c r="P962" s="1070"/>
      <c r="Q962" s="1070"/>
      <c r="R962" s="460"/>
      <c r="S962" s="460"/>
      <c r="T962" s="460"/>
      <c r="U962" s="460"/>
      <c r="V962" s="460"/>
      <c r="W962" s="460"/>
      <c r="X962" s="460"/>
      <c r="Y962" s="460"/>
      <c r="Z962" s="460"/>
      <c r="AA962" s="460"/>
      <c r="AB962" s="460"/>
      <c r="AC962" s="460"/>
      <c r="AD962" s="460"/>
      <c r="AE962" s="460"/>
      <c r="AF962" s="460"/>
      <c r="AG962" s="460"/>
      <c r="AH962" s="460"/>
      <c r="AI962" s="460"/>
      <c r="AJ962" s="460"/>
      <c r="AK962" s="460"/>
      <c r="AL962" s="460"/>
      <c r="AN962" s="460"/>
      <c r="AP962" s="460"/>
      <c r="AQ962" s="460"/>
      <c r="AR962" s="460"/>
      <c r="AS962" s="1070"/>
      <c r="AT962" s="460"/>
      <c r="AU962" s="460"/>
      <c r="AV962" s="460"/>
      <c r="AW962" s="460"/>
      <c r="AX962" s="460"/>
      <c r="AY962" s="460"/>
      <c r="AZ962" s="460"/>
      <c r="BA962" s="460"/>
      <c r="BB962" s="460"/>
      <c r="BC962" s="460"/>
      <c r="BD962" s="460"/>
      <c r="BE962" s="460"/>
      <c r="BF962" s="460"/>
      <c r="BG962" s="460"/>
      <c r="BH962" s="460"/>
      <c r="BI962" s="460"/>
      <c r="BJ962" s="460"/>
      <c r="BK962" s="460"/>
      <c r="BL962" s="460"/>
      <c r="BM962" s="460"/>
      <c r="BN962" s="460"/>
      <c r="BO962" s="460"/>
      <c r="BP962" s="460"/>
      <c r="BQ962" s="460"/>
      <c r="BR962" s="460"/>
      <c r="BT962" s="460"/>
    </row>
    <row r="963" spans="1:72">
      <c r="A963" s="460"/>
      <c r="B963" s="1070"/>
      <c r="C963" s="460"/>
      <c r="D963" s="460"/>
      <c r="E963" s="460"/>
      <c r="F963" s="460"/>
      <c r="G963" s="460"/>
      <c r="H963" s="460"/>
      <c r="I963" s="460"/>
      <c r="J963" s="460"/>
      <c r="K963" s="460"/>
      <c r="L963" s="460"/>
      <c r="M963" s="460"/>
      <c r="N963" s="460"/>
      <c r="O963" s="460"/>
      <c r="P963" s="1070"/>
      <c r="Q963" s="1070"/>
      <c r="R963" s="460"/>
      <c r="S963" s="460"/>
      <c r="T963" s="460"/>
      <c r="U963" s="460"/>
      <c r="V963" s="460"/>
      <c r="W963" s="460"/>
      <c r="X963" s="460"/>
      <c r="Y963" s="460"/>
      <c r="Z963" s="460"/>
      <c r="AA963" s="460"/>
      <c r="AB963" s="460"/>
      <c r="AC963" s="460"/>
      <c r="AD963" s="460"/>
      <c r="AE963" s="460"/>
      <c r="AF963" s="460"/>
      <c r="AG963" s="460"/>
      <c r="AH963" s="460"/>
      <c r="AI963" s="460"/>
      <c r="AJ963" s="460"/>
      <c r="AK963" s="460"/>
      <c r="AL963" s="460"/>
      <c r="AN963" s="460"/>
      <c r="AP963" s="460"/>
      <c r="AQ963" s="460"/>
      <c r="AR963" s="460"/>
      <c r="AS963" s="1070"/>
      <c r="AT963" s="460"/>
      <c r="AU963" s="460"/>
      <c r="AV963" s="460"/>
      <c r="AW963" s="460"/>
      <c r="AX963" s="460"/>
      <c r="AY963" s="460"/>
      <c r="AZ963" s="460"/>
      <c r="BA963" s="460"/>
      <c r="BB963" s="460"/>
      <c r="BC963" s="460"/>
      <c r="BD963" s="460"/>
      <c r="BE963" s="460"/>
      <c r="BF963" s="460"/>
      <c r="BG963" s="460"/>
      <c r="BH963" s="460"/>
      <c r="BI963" s="460"/>
      <c r="BJ963" s="460"/>
      <c r="BK963" s="460"/>
      <c r="BL963" s="460"/>
      <c r="BM963" s="460"/>
      <c r="BN963" s="460"/>
      <c r="BO963" s="460"/>
      <c r="BP963" s="460"/>
      <c r="BQ963" s="460"/>
      <c r="BR963" s="460"/>
      <c r="BT963" s="460"/>
    </row>
    <row r="964" spans="1:72">
      <c r="A964" s="460"/>
      <c r="B964" s="1070"/>
      <c r="C964" s="460"/>
      <c r="D964" s="460"/>
      <c r="E964" s="460"/>
      <c r="F964" s="460"/>
      <c r="G964" s="460"/>
      <c r="H964" s="460"/>
      <c r="I964" s="460"/>
      <c r="J964" s="460"/>
      <c r="K964" s="460"/>
      <c r="L964" s="460"/>
      <c r="M964" s="460"/>
      <c r="N964" s="460"/>
      <c r="O964" s="460"/>
      <c r="P964" s="1070"/>
      <c r="Q964" s="1070"/>
      <c r="R964" s="460"/>
      <c r="S964" s="460"/>
      <c r="T964" s="460"/>
      <c r="U964" s="460"/>
      <c r="V964" s="460"/>
      <c r="W964" s="460"/>
      <c r="X964" s="460"/>
      <c r="Y964" s="460"/>
      <c r="Z964" s="460"/>
      <c r="AA964" s="460"/>
      <c r="AB964" s="460"/>
      <c r="AC964" s="460"/>
      <c r="AD964" s="460"/>
      <c r="AE964" s="460"/>
      <c r="AF964" s="460"/>
      <c r="AG964" s="460"/>
      <c r="AH964" s="460"/>
      <c r="AI964" s="460"/>
      <c r="AJ964" s="460"/>
      <c r="AK964" s="460"/>
      <c r="AL964" s="460"/>
      <c r="AN964" s="460"/>
      <c r="AP964" s="460"/>
      <c r="AQ964" s="460"/>
      <c r="AR964" s="460"/>
      <c r="AS964" s="1070"/>
      <c r="AT964" s="460"/>
      <c r="AU964" s="460"/>
      <c r="AV964" s="460"/>
      <c r="AW964" s="460"/>
      <c r="AX964" s="460"/>
      <c r="AY964" s="460"/>
      <c r="AZ964" s="460"/>
      <c r="BA964" s="460"/>
      <c r="BB964" s="460"/>
      <c r="BC964" s="460"/>
      <c r="BD964" s="460"/>
      <c r="BE964" s="460"/>
      <c r="BF964" s="460"/>
      <c r="BG964" s="460"/>
      <c r="BH964" s="460"/>
      <c r="BI964" s="460"/>
      <c r="BJ964" s="460"/>
      <c r="BK964" s="460"/>
      <c r="BL964" s="460"/>
      <c r="BM964" s="460"/>
      <c r="BN964" s="460"/>
      <c r="BO964" s="460"/>
      <c r="BP964" s="460"/>
      <c r="BQ964" s="460"/>
      <c r="BR964" s="460"/>
      <c r="BT964" s="460"/>
    </row>
    <row r="965" spans="1:72">
      <c r="A965" s="460"/>
      <c r="B965" s="1070"/>
      <c r="C965" s="460"/>
      <c r="D965" s="460"/>
      <c r="E965" s="460"/>
      <c r="F965" s="460"/>
      <c r="G965" s="460"/>
      <c r="H965" s="460"/>
      <c r="I965" s="460"/>
      <c r="J965" s="460"/>
      <c r="K965" s="460"/>
      <c r="L965" s="460"/>
      <c r="M965" s="460"/>
      <c r="N965" s="460"/>
      <c r="O965" s="460"/>
      <c r="P965" s="1070"/>
      <c r="Q965" s="1070"/>
      <c r="R965" s="460"/>
      <c r="S965" s="460"/>
      <c r="T965" s="460"/>
      <c r="U965" s="460"/>
      <c r="V965" s="460"/>
      <c r="W965" s="460"/>
      <c r="X965" s="460"/>
      <c r="Y965" s="460"/>
      <c r="Z965" s="460"/>
      <c r="AA965" s="460"/>
      <c r="AB965" s="460"/>
      <c r="AC965" s="460"/>
      <c r="AD965" s="460"/>
      <c r="AE965" s="460"/>
      <c r="AF965" s="460"/>
      <c r="AG965" s="460"/>
      <c r="AH965" s="460"/>
      <c r="AI965" s="460"/>
      <c r="AJ965" s="460"/>
      <c r="AK965" s="460"/>
      <c r="AL965" s="460"/>
      <c r="AN965" s="460"/>
      <c r="AP965" s="460"/>
      <c r="AQ965" s="460"/>
      <c r="AR965" s="460"/>
      <c r="AS965" s="1070"/>
      <c r="AT965" s="460"/>
      <c r="AU965" s="460"/>
      <c r="AV965" s="460"/>
      <c r="AW965" s="460"/>
      <c r="AX965" s="460"/>
      <c r="AY965" s="460"/>
      <c r="AZ965" s="460"/>
      <c r="BA965" s="460"/>
      <c r="BB965" s="460"/>
      <c r="BC965" s="460"/>
      <c r="BD965" s="460"/>
      <c r="BE965" s="460"/>
      <c r="BF965" s="460"/>
      <c r="BG965" s="460"/>
      <c r="BH965" s="460"/>
      <c r="BI965" s="460"/>
      <c r="BJ965" s="460"/>
      <c r="BK965" s="460"/>
      <c r="BL965" s="460"/>
      <c r="BM965" s="460"/>
      <c r="BN965" s="460"/>
      <c r="BO965" s="460"/>
      <c r="BP965" s="460"/>
      <c r="BQ965" s="460"/>
      <c r="BR965" s="460"/>
      <c r="BT965" s="460"/>
    </row>
    <row r="966" spans="1:72">
      <c r="A966" s="460"/>
      <c r="B966" s="1070"/>
      <c r="C966" s="460"/>
      <c r="D966" s="460"/>
      <c r="E966" s="460"/>
      <c r="F966" s="460"/>
      <c r="G966" s="460"/>
      <c r="H966" s="460"/>
      <c r="I966" s="460"/>
      <c r="J966" s="460"/>
      <c r="K966" s="460"/>
      <c r="L966" s="460"/>
      <c r="M966" s="460"/>
      <c r="N966" s="460"/>
      <c r="O966" s="460"/>
      <c r="P966" s="1070"/>
      <c r="Q966" s="1070"/>
      <c r="R966" s="460"/>
      <c r="S966" s="460"/>
      <c r="T966" s="460"/>
      <c r="U966" s="460"/>
      <c r="V966" s="460"/>
      <c r="W966" s="460"/>
      <c r="X966" s="460"/>
      <c r="Y966" s="460"/>
      <c r="Z966" s="460"/>
      <c r="AA966" s="460"/>
      <c r="AB966" s="460"/>
      <c r="AC966" s="460"/>
      <c r="AD966" s="460"/>
      <c r="AE966" s="460"/>
      <c r="AF966" s="460"/>
      <c r="AG966" s="460"/>
      <c r="AH966" s="460"/>
      <c r="AI966" s="460"/>
      <c r="AJ966" s="460"/>
      <c r="AK966" s="460"/>
      <c r="AL966" s="460"/>
      <c r="AN966" s="460"/>
      <c r="AP966" s="460"/>
      <c r="AQ966" s="460"/>
      <c r="AR966" s="460"/>
      <c r="AS966" s="1070"/>
      <c r="AT966" s="460"/>
      <c r="AU966" s="460"/>
      <c r="AV966" s="460"/>
      <c r="AW966" s="460"/>
      <c r="AX966" s="460"/>
      <c r="AY966" s="460"/>
      <c r="AZ966" s="460"/>
      <c r="BA966" s="460"/>
      <c r="BB966" s="460"/>
      <c r="BC966" s="460"/>
      <c r="BD966" s="460"/>
      <c r="BE966" s="460"/>
      <c r="BF966" s="460"/>
      <c r="BG966" s="460"/>
      <c r="BH966" s="460"/>
      <c r="BI966" s="460"/>
      <c r="BJ966" s="460"/>
      <c r="BK966" s="460"/>
      <c r="BL966" s="460"/>
      <c r="BM966" s="460"/>
      <c r="BN966" s="460"/>
      <c r="BO966" s="460"/>
      <c r="BP966" s="460"/>
      <c r="BQ966" s="460"/>
      <c r="BR966" s="460"/>
      <c r="BT966" s="460"/>
    </row>
    <row r="967" spans="1:72">
      <c r="A967" s="460"/>
      <c r="B967" s="1070"/>
      <c r="C967" s="460"/>
      <c r="D967" s="460"/>
      <c r="E967" s="460"/>
      <c r="F967" s="460"/>
      <c r="G967" s="460"/>
      <c r="H967" s="460"/>
      <c r="I967" s="460"/>
      <c r="J967" s="460"/>
      <c r="K967" s="460"/>
      <c r="L967" s="460"/>
      <c r="M967" s="460"/>
      <c r="N967" s="460"/>
      <c r="O967" s="460"/>
      <c r="P967" s="1070"/>
      <c r="Q967" s="1070"/>
      <c r="R967" s="460"/>
      <c r="S967" s="460"/>
      <c r="T967" s="460"/>
      <c r="U967" s="460"/>
      <c r="V967" s="460"/>
      <c r="W967" s="460"/>
      <c r="X967" s="460"/>
      <c r="Y967" s="460"/>
      <c r="Z967" s="460"/>
      <c r="AA967" s="460"/>
      <c r="AB967" s="460"/>
      <c r="AC967" s="460"/>
      <c r="AD967" s="460"/>
      <c r="AE967" s="460"/>
      <c r="AF967" s="460"/>
      <c r="AG967" s="460"/>
      <c r="AH967" s="460"/>
      <c r="AI967" s="460"/>
      <c r="AJ967" s="460"/>
      <c r="AK967" s="460"/>
      <c r="AL967" s="460"/>
      <c r="AN967" s="460"/>
      <c r="AP967" s="460"/>
      <c r="AQ967" s="460"/>
      <c r="AR967" s="460"/>
      <c r="AS967" s="1070"/>
      <c r="AT967" s="460"/>
      <c r="AU967" s="460"/>
      <c r="AV967" s="460"/>
      <c r="AW967" s="460"/>
      <c r="AX967" s="460"/>
      <c r="AY967" s="460"/>
      <c r="AZ967" s="460"/>
      <c r="BA967" s="460"/>
      <c r="BB967" s="460"/>
      <c r="BC967" s="460"/>
      <c r="BD967" s="460"/>
      <c r="BE967" s="460"/>
      <c r="BF967" s="460"/>
      <c r="BG967" s="460"/>
      <c r="BH967" s="460"/>
      <c r="BI967" s="460"/>
      <c r="BJ967" s="460"/>
      <c r="BK967" s="460"/>
      <c r="BL967" s="460"/>
      <c r="BM967" s="460"/>
      <c r="BN967" s="460"/>
      <c r="BO967" s="460"/>
      <c r="BP967" s="460"/>
      <c r="BQ967" s="460"/>
      <c r="BR967" s="460"/>
      <c r="BT967" s="460"/>
    </row>
    <row r="968" spans="1:72">
      <c r="A968" s="460"/>
      <c r="B968" s="1070"/>
      <c r="C968" s="460"/>
      <c r="D968" s="460"/>
      <c r="E968" s="460"/>
      <c r="F968" s="460"/>
      <c r="G968" s="460"/>
      <c r="H968" s="460"/>
      <c r="I968" s="460"/>
      <c r="J968" s="460"/>
      <c r="K968" s="460"/>
      <c r="L968" s="460"/>
      <c r="M968" s="460"/>
      <c r="N968" s="460"/>
      <c r="O968" s="460"/>
      <c r="P968" s="1070"/>
      <c r="Q968" s="1070"/>
      <c r="R968" s="460"/>
      <c r="S968" s="460"/>
      <c r="T968" s="460"/>
      <c r="U968" s="460"/>
      <c r="V968" s="460"/>
      <c r="W968" s="460"/>
      <c r="X968" s="460"/>
      <c r="Y968" s="460"/>
      <c r="Z968" s="460"/>
      <c r="AA968" s="460"/>
      <c r="AB968" s="460"/>
      <c r="AC968" s="460"/>
      <c r="AD968" s="460"/>
      <c r="AE968" s="460"/>
      <c r="AF968" s="460"/>
      <c r="AG968" s="460"/>
      <c r="AH968" s="460"/>
      <c r="AI968" s="460"/>
      <c r="AJ968" s="460"/>
      <c r="AK968" s="460"/>
      <c r="AL968" s="460"/>
      <c r="AN968" s="460"/>
      <c r="AP968" s="460"/>
      <c r="AQ968" s="460"/>
      <c r="AR968" s="460"/>
      <c r="AS968" s="1070"/>
      <c r="AT968" s="460"/>
      <c r="AU968" s="460"/>
      <c r="AV968" s="460"/>
      <c r="AW968" s="460"/>
      <c r="AX968" s="460"/>
      <c r="AY968" s="460"/>
      <c r="AZ968" s="460"/>
      <c r="BA968" s="460"/>
      <c r="BB968" s="460"/>
      <c r="BC968" s="460"/>
      <c r="BD968" s="460"/>
      <c r="BE968" s="460"/>
      <c r="BF968" s="460"/>
      <c r="BG968" s="460"/>
      <c r="BH968" s="460"/>
      <c r="BI968" s="460"/>
      <c r="BJ968" s="460"/>
      <c r="BK968" s="460"/>
      <c r="BL968" s="460"/>
      <c r="BM968" s="460"/>
      <c r="BN968" s="460"/>
      <c r="BO968" s="460"/>
      <c r="BP968" s="460"/>
      <c r="BQ968" s="460"/>
      <c r="BR968" s="460"/>
      <c r="BT968" s="460"/>
    </row>
    <row r="969" spans="1:72">
      <c r="A969" s="460"/>
      <c r="B969" s="1070"/>
      <c r="C969" s="460"/>
      <c r="D969" s="460"/>
      <c r="E969" s="460"/>
      <c r="F969" s="460"/>
      <c r="G969" s="460"/>
      <c r="H969" s="460"/>
      <c r="I969" s="460"/>
      <c r="J969" s="460"/>
      <c r="K969" s="460"/>
      <c r="L969" s="460"/>
      <c r="M969" s="460"/>
      <c r="N969" s="460"/>
      <c r="O969" s="460"/>
      <c r="P969" s="1070"/>
      <c r="Q969" s="1070"/>
      <c r="R969" s="460"/>
      <c r="S969" s="460"/>
      <c r="T969" s="460"/>
      <c r="U969" s="460"/>
      <c r="V969" s="460"/>
      <c r="W969" s="460"/>
      <c r="X969" s="460"/>
      <c r="Y969" s="460"/>
      <c r="Z969" s="460"/>
      <c r="AA969" s="460"/>
      <c r="AB969" s="460"/>
      <c r="AC969" s="460"/>
      <c r="AD969" s="460"/>
      <c r="AE969" s="460"/>
      <c r="AF969" s="460"/>
      <c r="AG969" s="460"/>
      <c r="AH969" s="460"/>
      <c r="AI969" s="460"/>
      <c r="AJ969" s="460"/>
      <c r="AK969" s="460"/>
      <c r="AL969" s="460"/>
      <c r="AN969" s="460"/>
      <c r="AP969" s="460"/>
      <c r="AQ969" s="460"/>
      <c r="AR969" s="460"/>
      <c r="AS969" s="1070"/>
      <c r="AT969" s="460"/>
      <c r="AU969" s="460"/>
      <c r="AV969" s="460"/>
      <c r="AW969" s="460"/>
      <c r="AX969" s="460"/>
      <c r="AY969" s="460"/>
      <c r="AZ969" s="460"/>
      <c r="BA969" s="460"/>
      <c r="BB969" s="460"/>
      <c r="BC969" s="460"/>
      <c r="BD969" s="460"/>
      <c r="BE969" s="460"/>
      <c r="BF969" s="460"/>
      <c r="BG969" s="460"/>
      <c r="BH969" s="460"/>
      <c r="BI969" s="460"/>
      <c r="BJ969" s="460"/>
      <c r="BK969" s="460"/>
      <c r="BL969" s="460"/>
      <c r="BM969" s="460"/>
      <c r="BN969" s="460"/>
      <c r="BO969" s="460"/>
      <c r="BP969" s="460"/>
      <c r="BQ969" s="460"/>
      <c r="BR969" s="460"/>
      <c r="BT969" s="460"/>
    </row>
    <row r="970" spans="1:72">
      <c r="A970" s="460"/>
      <c r="B970" s="1070"/>
      <c r="C970" s="460"/>
      <c r="D970" s="460"/>
      <c r="E970" s="460"/>
      <c r="F970" s="460"/>
      <c r="G970" s="460"/>
      <c r="H970" s="460"/>
      <c r="I970" s="460"/>
      <c r="J970" s="460"/>
      <c r="K970" s="460"/>
      <c r="L970" s="460"/>
      <c r="M970" s="460"/>
      <c r="N970" s="460"/>
      <c r="O970" s="460"/>
      <c r="P970" s="1070"/>
      <c r="Q970" s="1070"/>
      <c r="R970" s="460"/>
      <c r="S970" s="460"/>
      <c r="T970" s="460"/>
      <c r="U970" s="460"/>
      <c r="V970" s="460"/>
      <c r="W970" s="460"/>
      <c r="X970" s="460"/>
      <c r="Y970" s="460"/>
      <c r="Z970" s="460"/>
      <c r="AA970" s="460"/>
      <c r="AB970" s="460"/>
      <c r="AC970" s="460"/>
      <c r="AD970" s="460"/>
      <c r="AE970" s="460"/>
      <c r="AF970" s="460"/>
      <c r="AG970" s="460"/>
      <c r="AH970" s="460"/>
      <c r="AI970" s="460"/>
      <c r="AJ970" s="460"/>
      <c r="AK970" s="460"/>
      <c r="AL970" s="460"/>
      <c r="AN970" s="460"/>
      <c r="AP970" s="460"/>
      <c r="AQ970" s="460"/>
      <c r="AR970" s="460"/>
      <c r="AS970" s="1070"/>
      <c r="AT970" s="460"/>
      <c r="AU970" s="460"/>
      <c r="AV970" s="460"/>
      <c r="AW970" s="460"/>
      <c r="AX970" s="460"/>
      <c r="AY970" s="460"/>
      <c r="AZ970" s="460"/>
      <c r="BA970" s="460"/>
      <c r="BB970" s="460"/>
      <c r="BC970" s="460"/>
      <c r="BD970" s="460"/>
      <c r="BE970" s="460"/>
      <c r="BF970" s="460"/>
      <c r="BG970" s="460"/>
      <c r="BH970" s="460"/>
      <c r="BI970" s="460"/>
      <c r="BJ970" s="460"/>
      <c r="BK970" s="460"/>
      <c r="BL970" s="460"/>
      <c r="BM970" s="460"/>
      <c r="BN970" s="460"/>
      <c r="BO970" s="460"/>
      <c r="BP970" s="460"/>
      <c r="BQ970" s="460"/>
      <c r="BR970" s="460"/>
      <c r="BT970" s="460"/>
    </row>
    <row r="971" spans="1:72">
      <c r="A971" s="460"/>
      <c r="B971" s="1070"/>
      <c r="C971" s="460"/>
      <c r="D971" s="460"/>
      <c r="E971" s="460"/>
      <c r="F971" s="460"/>
      <c r="G971" s="460"/>
      <c r="H971" s="460"/>
      <c r="I971" s="460"/>
      <c r="J971" s="460"/>
      <c r="K971" s="460"/>
      <c r="L971" s="460"/>
      <c r="M971" s="460"/>
      <c r="N971" s="460"/>
      <c r="O971" s="460"/>
      <c r="P971" s="1070"/>
      <c r="Q971" s="1070"/>
      <c r="R971" s="460"/>
      <c r="S971" s="460"/>
      <c r="T971" s="460"/>
      <c r="U971" s="460"/>
      <c r="V971" s="460"/>
      <c r="W971" s="460"/>
      <c r="X971" s="460"/>
      <c r="Y971" s="460"/>
      <c r="Z971" s="460"/>
      <c r="AA971" s="460"/>
      <c r="AB971" s="460"/>
      <c r="AC971" s="460"/>
      <c r="AD971" s="460"/>
      <c r="AE971" s="460"/>
      <c r="AF971" s="460"/>
      <c r="AG971" s="460"/>
      <c r="AH971" s="460"/>
      <c r="AI971" s="460"/>
      <c r="AJ971" s="460"/>
      <c r="AK971" s="460"/>
      <c r="AL971" s="460"/>
      <c r="AN971" s="460"/>
      <c r="AP971" s="460"/>
      <c r="AQ971" s="460"/>
      <c r="AR971" s="460"/>
      <c r="AS971" s="1070"/>
      <c r="AT971" s="460"/>
      <c r="AU971" s="460"/>
      <c r="AV971" s="460"/>
      <c r="AW971" s="460"/>
      <c r="AX971" s="460"/>
      <c r="AY971" s="460"/>
      <c r="AZ971" s="460"/>
      <c r="BA971" s="460"/>
      <c r="BB971" s="460"/>
      <c r="BC971" s="460"/>
      <c r="BD971" s="460"/>
      <c r="BE971" s="460"/>
      <c r="BF971" s="460"/>
      <c r="BG971" s="460"/>
      <c r="BH971" s="460"/>
      <c r="BI971" s="460"/>
      <c r="BJ971" s="460"/>
      <c r="BK971" s="460"/>
      <c r="BL971" s="460"/>
      <c r="BM971" s="460"/>
      <c r="BN971" s="460"/>
      <c r="BO971" s="460"/>
      <c r="BP971" s="460"/>
      <c r="BQ971" s="460"/>
      <c r="BR971" s="460"/>
      <c r="BT971" s="460"/>
    </row>
    <row r="972" spans="1:72">
      <c r="A972" s="460"/>
      <c r="B972" s="1070"/>
      <c r="C972" s="460"/>
      <c r="D972" s="460"/>
      <c r="E972" s="460"/>
      <c r="F972" s="460"/>
      <c r="G972" s="460"/>
      <c r="H972" s="460"/>
      <c r="I972" s="460"/>
      <c r="J972" s="460"/>
      <c r="K972" s="460"/>
      <c r="L972" s="460"/>
      <c r="M972" s="460"/>
      <c r="N972" s="460"/>
      <c r="O972" s="460"/>
      <c r="P972" s="1070"/>
      <c r="Q972" s="1070"/>
      <c r="R972" s="460"/>
      <c r="S972" s="460"/>
      <c r="T972" s="460"/>
      <c r="U972" s="460"/>
      <c r="V972" s="460"/>
      <c r="W972" s="460"/>
      <c r="X972" s="460"/>
      <c r="Y972" s="460"/>
      <c r="Z972" s="460"/>
      <c r="AA972" s="460"/>
      <c r="AB972" s="460"/>
      <c r="AC972" s="460"/>
      <c r="AD972" s="460"/>
      <c r="AE972" s="460"/>
      <c r="AF972" s="460"/>
      <c r="AG972" s="460"/>
      <c r="AH972" s="460"/>
      <c r="AI972" s="460"/>
      <c r="AJ972" s="460"/>
      <c r="AK972" s="460"/>
      <c r="AL972" s="460"/>
      <c r="AN972" s="460"/>
      <c r="AP972" s="460"/>
      <c r="AQ972" s="460"/>
      <c r="AR972" s="460"/>
      <c r="AS972" s="1070"/>
      <c r="AT972" s="460"/>
      <c r="AU972" s="460"/>
      <c r="AV972" s="460"/>
      <c r="AW972" s="460"/>
      <c r="AX972" s="460"/>
      <c r="AY972" s="460"/>
      <c r="AZ972" s="460"/>
      <c r="BA972" s="460"/>
      <c r="BB972" s="460"/>
      <c r="BC972" s="460"/>
      <c r="BD972" s="460"/>
      <c r="BE972" s="460"/>
      <c r="BF972" s="460"/>
      <c r="BG972" s="460"/>
      <c r="BH972" s="460"/>
      <c r="BI972" s="460"/>
      <c r="BJ972" s="460"/>
      <c r="BK972" s="460"/>
      <c r="BL972" s="460"/>
      <c r="BM972" s="460"/>
      <c r="BN972" s="460"/>
      <c r="BO972" s="460"/>
      <c r="BP972" s="460"/>
      <c r="BQ972" s="460"/>
      <c r="BR972" s="460"/>
      <c r="BT972" s="460"/>
    </row>
    <row r="973" spans="1:72">
      <c r="A973" s="460"/>
      <c r="B973" s="1070"/>
      <c r="C973" s="460"/>
      <c r="D973" s="460"/>
      <c r="E973" s="460"/>
      <c r="F973" s="460"/>
      <c r="G973" s="460"/>
      <c r="H973" s="460"/>
      <c r="I973" s="460"/>
      <c r="J973" s="460"/>
      <c r="K973" s="460"/>
      <c r="L973" s="460"/>
      <c r="M973" s="460"/>
      <c r="N973" s="460"/>
      <c r="O973" s="460"/>
      <c r="P973" s="1070"/>
      <c r="Q973" s="1070"/>
      <c r="R973" s="460"/>
      <c r="S973" s="460"/>
      <c r="T973" s="460"/>
      <c r="U973" s="460"/>
      <c r="V973" s="460"/>
      <c r="W973" s="460"/>
      <c r="X973" s="460"/>
      <c r="Y973" s="460"/>
      <c r="Z973" s="460"/>
      <c r="AA973" s="460"/>
      <c r="AB973" s="460"/>
      <c r="AC973" s="460"/>
      <c r="AD973" s="460"/>
      <c r="AE973" s="460"/>
      <c r="AF973" s="460"/>
      <c r="AG973" s="460"/>
      <c r="AH973" s="460"/>
      <c r="AI973" s="460"/>
      <c r="AJ973" s="460"/>
      <c r="AK973" s="460"/>
      <c r="AL973" s="460"/>
      <c r="AN973" s="460"/>
      <c r="AP973" s="460"/>
      <c r="AQ973" s="460"/>
      <c r="AR973" s="460"/>
      <c r="AS973" s="1070"/>
      <c r="AT973" s="460"/>
      <c r="AU973" s="460"/>
      <c r="AV973" s="460"/>
      <c r="AW973" s="460"/>
      <c r="AX973" s="460"/>
      <c r="AY973" s="460"/>
      <c r="AZ973" s="460"/>
      <c r="BA973" s="460"/>
      <c r="BB973" s="460"/>
      <c r="BC973" s="460"/>
      <c r="BD973" s="460"/>
      <c r="BE973" s="460"/>
      <c r="BF973" s="460"/>
      <c r="BG973" s="460"/>
      <c r="BH973" s="460"/>
      <c r="BI973" s="460"/>
      <c r="BJ973" s="460"/>
      <c r="BK973" s="460"/>
      <c r="BL973" s="460"/>
      <c r="BM973" s="460"/>
      <c r="BN973" s="460"/>
      <c r="BO973" s="460"/>
      <c r="BP973" s="460"/>
      <c r="BQ973" s="460"/>
      <c r="BR973" s="460"/>
      <c r="BT973" s="460"/>
    </row>
    <row r="974" spans="1:72">
      <c r="A974" s="460"/>
      <c r="B974" s="1070"/>
      <c r="C974" s="460"/>
      <c r="D974" s="460"/>
      <c r="E974" s="460"/>
      <c r="F974" s="460"/>
      <c r="G974" s="460"/>
      <c r="H974" s="460"/>
      <c r="I974" s="460"/>
      <c r="J974" s="460"/>
      <c r="K974" s="460"/>
      <c r="L974" s="460"/>
      <c r="M974" s="460"/>
      <c r="N974" s="460"/>
      <c r="O974" s="460"/>
      <c r="P974" s="1070"/>
      <c r="Q974" s="1070"/>
      <c r="R974" s="460"/>
      <c r="S974" s="460"/>
      <c r="T974" s="460"/>
      <c r="U974" s="460"/>
      <c r="V974" s="460"/>
      <c r="W974" s="460"/>
      <c r="X974" s="460"/>
      <c r="Y974" s="460"/>
      <c r="Z974" s="460"/>
      <c r="AA974" s="460"/>
      <c r="AB974" s="460"/>
      <c r="AC974" s="460"/>
      <c r="AD974" s="460"/>
      <c r="AE974" s="460"/>
      <c r="AF974" s="460"/>
      <c r="AG974" s="460"/>
      <c r="AH974" s="460"/>
      <c r="AI974" s="460"/>
      <c r="AJ974" s="460"/>
      <c r="AK974" s="460"/>
      <c r="AL974" s="460"/>
      <c r="AN974" s="460"/>
      <c r="AP974" s="460"/>
      <c r="AQ974" s="460"/>
      <c r="AR974" s="460"/>
      <c r="AS974" s="1070"/>
      <c r="AT974" s="460"/>
      <c r="AU974" s="460"/>
      <c r="AV974" s="460"/>
      <c r="AW974" s="460"/>
      <c r="AX974" s="460"/>
      <c r="AY974" s="460"/>
      <c r="AZ974" s="460"/>
      <c r="BA974" s="460"/>
      <c r="BB974" s="460"/>
      <c r="BC974" s="460"/>
      <c r="BD974" s="460"/>
      <c r="BE974" s="460"/>
      <c r="BF974" s="460"/>
      <c r="BG974" s="460"/>
      <c r="BH974" s="460"/>
      <c r="BI974" s="460"/>
      <c r="BJ974" s="460"/>
      <c r="BK974" s="460"/>
      <c r="BL974" s="460"/>
      <c r="BM974" s="460"/>
      <c r="BN974" s="460"/>
      <c r="BO974" s="460"/>
      <c r="BP974" s="460"/>
      <c r="BQ974" s="460"/>
      <c r="BR974" s="460"/>
      <c r="BT974" s="460"/>
    </row>
    <row r="975" spans="1:72">
      <c r="A975" s="460"/>
      <c r="B975" s="1070"/>
      <c r="C975" s="460"/>
      <c r="D975" s="460"/>
      <c r="E975" s="460"/>
      <c r="F975" s="460"/>
      <c r="G975" s="460"/>
      <c r="H975" s="460"/>
      <c r="I975" s="460"/>
      <c r="J975" s="460"/>
      <c r="K975" s="460"/>
      <c r="L975" s="460"/>
      <c r="M975" s="460"/>
      <c r="N975" s="460"/>
      <c r="O975" s="460"/>
      <c r="P975" s="1070"/>
      <c r="Q975" s="1070"/>
      <c r="R975" s="460"/>
      <c r="S975" s="460"/>
      <c r="T975" s="460"/>
      <c r="U975" s="460"/>
      <c r="V975" s="460"/>
      <c r="W975" s="460"/>
      <c r="X975" s="460"/>
      <c r="Y975" s="460"/>
      <c r="Z975" s="460"/>
      <c r="AA975" s="460"/>
      <c r="AB975" s="460"/>
      <c r="AC975" s="460"/>
      <c r="AD975" s="460"/>
      <c r="AE975" s="460"/>
      <c r="AF975" s="460"/>
      <c r="AG975" s="460"/>
      <c r="AH975" s="460"/>
      <c r="AI975" s="460"/>
      <c r="AJ975" s="460"/>
      <c r="AK975" s="460"/>
      <c r="AL975" s="460"/>
      <c r="AN975" s="460"/>
      <c r="AP975" s="460"/>
      <c r="AQ975" s="460"/>
      <c r="AR975" s="460"/>
      <c r="AS975" s="1070"/>
      <c r="AT975" s="460"/>
      <c r="AU975" s="460"/>
      <c r="AV975" s="460"/>
      <c r="AW975" s="460"/>
      <c r="AX975" s="460"/>
      <c r="AY975" s="460"/>
      <c r="AZ975" s="460"/>
      <c r="BA975" s="460"/>
      <c r="BB975" s="460"/>
      <c r="BC975" s="460"/>
      <c r="BD975" s="460"/>
      <c r="BE975" s="460"/>
      <c r="BF975" s="460"/>
      <c r="BG975" s="460"/>
      <c r="BH975" s="460"/>
      <c r="BI975" s="460"/>
      <c r="BJ975" s="460"/>
      <c r="BK975" s="460"/>
      <c r="BL975" s="460"/>
      <c r="BM975" s="460"/>
      <c r="BN975" s="460"/>
      <c r="BO975" s="460"/>
      <c r="BP975" s="460"/>
      <c r="BQ975" s="460"/>
      <c r="BR975" s="460"/>
      <c r="BT975" s="460"/>
    </row>
    <row r="976" spans="1:72">
      <c r="A976" s="460"/>
      <c r="B976" s="1070"/>
      <c r="C976" s="460"/>
      <c r="D976" s="460"/>
      <c r="E976" s="460"/>
      <c r="F976" s="460"/>
      <c r="G976" s="460"/>
      <c r="H976" s="460"/>
      <c r="I976" s="460"/>
      <c r="J976" s="460"/>
      <c r="K976" s="460"/>
      <c r="L976" s="460"/>
      <c r="M976" s="460"/>
      <c r="N976" s="460"/>
      <c r="O976" s="460"/>
      <c r="P976" s="1070"/>
      <c r="Q976" s="1070"/>
      <c r="R976" s="460"/>
      <c r="S976" s="460"/>
      <c r="T976" s="460"/>
      <c r="U976" s="460"/>
      <c r="V976" s="460"/>
      <c r="W976" s="460"/>
      <c r="X976" s="460"/>
      <c r="Y976" s="460"/>
      <c r="Z976" s="460"/>
      <c r="AA976" s="460"/>
      <c r="AB976" s="460"/>
      <c r="AC976" s="460"/>
      <c r="AD976" s="460"/>
      <c r="AE976" s="460"/>
      <c r="AF976" s="460"/>
      <c r="AG976" s="460"/>
      <c r="AH976" s="460"/>
      <c r="AI976" s="460"/>
      <c r="AJ976" s="460"/>
      <c r="AK976" s="460"/>
      <c r="AL976" s="460"/>
      <c r="AN976" s="460"/>
      <c r="AP976" s="460"/>
      <c r="AQ976" s="460"/>
      <c r="AR976" s="460"/>
      <c r="AS976" s="1070"/>
      <c r="AT976" s="460"/>
      <c r="AU976" s="460"/>
      <c r="AV976" s="460"/>
      <c r="AW976" s="460"/>
      <c r="AX976" s="460"/>
      <c r="AY976" s="460"/>
      <c r="AZ976" s="460"/>
      <c r="BA976" s="460"/>
      <c r="BB976" s="460"/>
      <c r="BC976" s="460"/>
      <c r="BD976" s="460"/>
      <c r="BE976" s="460"/>
      <c r="BF976" s="460"/>
      <c r="BG976" s="460"/>
      <c r="BH976" s="460"/>
      <c r="BI976" s="460"/>
      <c r="BJ976" s="460"/>
      <c r="BK976" s="460"/>
      <c r="BL976" s="460"/>
      <c r="BM976" s="460"/>
      <c r="BN976" s="460"/>
      <c r="BO976" s="460"/>
      <c r="BP976" s="460"/>
      <c r="BQ976" s="460"/>
      <c r="BR976" s="460"/>
      <c r="BT976" s="460"/>
    </row>
    <row r="977" spans="1:72">
      <c r="A977" s="460"/>
      <c r="B977" s="1070"/>
      <c r="C977" s="460"/>
      <c r="D977" s="460"/>
      <c r="E977" s="460"/>
      <c r="F977" s="460"/>
      <c r="G977" s="460"/>
      <c r="H977" s="460"/>
      <c r="I977" s="460"/>
      <c r="J977" s="460"/>
      <c r="K977" s="460"/>
      <c r="L977" s="460"/>
      <c r="M977" s="460"/>
      <c r="N977" s="460"/>
      <c r="O977" s="460"/>
      <c r="P977" s="1070"/>
      <c r="Q977" s="1070"/>
      <c r="R977" s="460"/>
      <c r="S977" s="460"/>
      <c r="T977" s="460"/>
      <c r="U977" s="460"/>
      <c r="V977" s="460"/>
      <c r="W977" s="460"/>
      <c r="X977" s="460"/>
      <c r="Y977" s="460"/>
      <c r="Z977" s="460"/>
      <c r="AA977" s="460"/>
      <c r="AB977" s="460"/>
      <c r="AC977" s="460"/>
      <c r="AD977" s="460"/>
      <c r="AE977" s="460"/>
      <c r="AF977" s="460"/>
      <c r="AG977" s="460"/>
      <c r="AH977" s="460"/>
      <c r="AI977" s="460"/>
      <c r="AJ977" s="460"/>
      <c r="AK977" s="460"/>
      <c r="AL977" s="460"/>
      <c r="AN977" s="460"/>
      <c r="AP977" s="460"/>
      <c r="AQ977" s="460"/>
      <c r="AR977" s="460"/>
      <c r="AS977" s="1070"/>
      <c r="AT977" s="460"/>
      <c r="AU977" s="460"/>
      <c r="AV977" s="460"/>
      <c r="AW977" s="460"/>
      <c r="AX977" s="460"/>
      <c r="AY977" s="460"/>
      <c r="AZ977" s="460"/>
      <c r="BA977" s="460"/>
      <c r="BB977" s="460"/>
      <c r="BC977" s="460"/>
      <c r="BD977" s="460"/>
      <c r="BE977" s="460"/>
      <c r="BF977" s="460"/>
      <c r="BG977" s="460"/>
      <c r="BH977" s="460"/>
      <c r="BI977" s="460"/>
      <c r="BJ977" s="460"/>
      <c r="BK977" s="460"/>
      <c r="BL977" s="460"/>
      <c r="BM977" s="460"/>
      <c r="BN977" s="460"/>
      <c r="BO977" s="460"/>
      <c r="BP977" s="460"/>
      <c r="BQ977" s="460"/>
      <c r="BR977" s="460"/>
      <c r="BT977" s="460"/>
    </row>
    <row r="978" spans="1:72">
      <c r="A978" s="460"/>
      <c r="B978" s="1070"/>
      <c r="C978" s="460"/>
      <c r="D978" s="460"/>
      <c r="E978" s="460"/>
      <c r="F978" s="460"/>
      <c r="G978" s="460"/>
      <c r="H978" s="460"/>
      <c r="I978" s="460"/>
      <c r="J978" s="460"/>
      <c r="K978" s="460"/>
      <c r="L978" s="460"/>
      <c r="M978" s="460"/>
      <c r="N978" s="460"/>
      <c r="O978" s="460"/>
      <c r="P978" s="1070"/>
      <c r="Q978" s="1070"/>
      <c r="R978" s="460"/>
      <c r="S978" s="460"/>
      <c r="T978" s="460"/>
      <c r="U978" s="460"/>
      <c r="V978" s="460"/>
      <c r="W978" s="460"/>
      <c r="X978" s="460"/>
      <c r="Y978" s="460"/>
      <c r="Z978" s="460"/>
      <c r="AA978" s="460"/>
      <c r="AB978" s="460"/>
      <c r="AC978" s="460"/>
      <c r="AD978" s="460"/>
      <c r="AE978" s="460"/>
      <c r="AF978" s="460"/>
      <c r="AG978" s="460"/>
      <c r="AH978" s="460"/>
      <c r="AI978" s="460"/>
      <c r="AJ978" s="460"/>
      <c r="AK978" s="460"/>
      <c r="AL978" s="460"/>
      <c r="AN978" s="460"/>
      <c r="AP978" s="460"/>
      <c r="AQ978" s="460"/>
      <c r="AR978" s="460"/>
      <c r="AS978" s="1070"/>
      <c r="AT978" s="460"/>
      <c r="AU978" s="460"/>
      <c r="AV978" s="460"/>
      <c r="AW978" s="460"/>
      <c r="AX978" s="460"/>
      <c r="AY978" s="460"/>
      <c r="AZ978" s="460"/>
      <c r="BA978" s="460"/>
      <c r="BB978" s="460"/>
      <c r="BC978" s="460"/>
      <c r="BD978" s="460"/>
      <c r="BE978" s="460"/>
      <c r="BF978" s="460"/>
      <c r="BG978" s="460"/>
      <c r="BH978" s="460"/>
      <c r="BI978" s="460"/>
      <c r="BJ978" s="460"/>
      <c r="BK978" s="460"/>
      <c r="BL978" s="460"/>
      <c r="BM978" s="460"/>
      <c r="BN978" s="460"/>
      <c r="BO978" s="460"/>
      <c r="BP978" s="460"/>
      <c r="BQ978" s="460"/>
      <c r="BR978" s="460"/>
      <c r="BT978" s="460"/>
    </row>
    <row r="979" spans="1:72">
      <c r="A979" s="460"/>
      <c r="B979" s="1070"/>
      <c r="C979" s="460"/>
      <c r="D979" s="460"/>
      <c r="E979" s="460"/>
      <c r="F979" s="460"/>
      <c r="G979" s="460"/>
      <c r="H979" s="460"/>
      <c r="I979" s="460"/>
      <c r="J979" s="460"/>
      <c r="K979" s="460"/>
      <c r="L979" s="460"/>
      <c r="M979" s="460"/>
      <c r="N979" s="460"/>
      <c r="O979" s="460"/>
      <c r="P979" s="1070"/>
      <c r="Q979" s="1070"/>
      <c r="R979" s="460"/>
      <c r="S979" s="460"/>
      <c r="T979" s="460"/>
      <c r="U979" s="460"/>
      <c r="V979" s="460"/>
      <c r="W979" s="460"/>
      <c r="X979" s="460"/>
      <c r="Y979" s="460"/>
      <c r="Z979" s="460"/>
      <c r="AA979" s="460"/>
      <c r="AB979" s="460"/>
      <c r="AC979" s="460"/>
      <c r="AD979" s="460"/>
      <c r="AE979" s="460"/>
      <c r="AF979" s="460"/>
      <c r="AG979" s="460"/>
      <c r="AH979" s="460"/>
      <c r="AI979" s="460"/>
      <c r="AJ979" s="460"/>
      <c r="AK979" s="460"/>
      <c r="AL979" s="460"/>
      <c r="AN979" s="460"/>
      <c r="AP979" s="460"/>
      <c r="AQ979" s="460"/>
      <c r="AR979" s="460"/>
      <c r="AS979" s="1070"/>
      <c r="AT979" s="460"/>
      <c r="AU979" s="460"/>
      <c r="AV979" s="460"/>
      <c r="AW979" s="460"/>
      <c r="AX979" s="460"/>
      <c r="AY979" s="460"/>
      <c r="AZ979" s="460"/>
      <c r="BA979" s="460"/>
      <c r="BB979" s="460"/>
      <c r="BC979" s="460"/>
      <c r="BD979" s="460"/>
      <c r="BE979" s="460"/>
      <c r="BF979" s="460"/>
      <c r="BG979" s="460"/>
      <c r="BH979" s="460"/>
      <c r="BI979" s="460"/>
      <c r="BJ979" s="460"/>
      <c r="BK979" s="460"/>
      <c r="BL979" s="460"/>
      <c r="BM979" s="460"/>
      <c r="BN979" s="460"/>
      <c r="BO979" s="460"/>
      <c r="BP979" s="460"/>
      <c r="BQ979" s="460"/>
      <c r="BR979" s="460"/>
      <c r="BT979" s="460"/>
    </row>
    <row r="980" spans="1:72">
      <c r="A980" s="460"/>
      <c r="B980" s="1070"/>
      <c r="C980" s="460"/>
      <c r="D980" s="460"/>
      <c r="E980" s="460"/>
      <c r="F980" s="460"/>
      <c r="G980" s="460"/>
      <c r="H980" s="460"/>
      <c r="I980" s="460"/>
      <c r="J980" s="460"/>
      <c r="K980" s="460"/>
      <c r="L980" s="460"/>
      <c r="M980" s="460"/>
      <c r="N980" s="460"/>
      <c r="O980" s="460"/>
      <c r="P980" s="1070"/>
      <c r="Q980" s="1070"/>
      <c r="R980" s="460"/>
      <c r="S980" s="460"/>
      <c r="T980" s="460"/>
      <c r="U980" s="460"/>
      <c r="V980" s="460"/>
      <c r="W980" s="460"/>
      <c r="X980" s="460"/>
      <c r="Y980" s="460"/>
      <c r="Z980" s="460"/>
      <c r="AA980" s="460"/>
      <c r="AB980" s="460"/>
      <c r="AC980" s="460"/>
      <c r="AD980" s="460"/>
      <c r="AE980" s="460"/>
      <c r="AF980" s="460"/>
      <c r="AG980" s="460"/>
      <c r="AH980" s="460"/>
      <c r="AI980" s="460"/>
      <c r="AJ980" s="460"/>
      <c r="AK980" s="460"/>
      <c r="AL980" s="460"/>
      <c r="AN980" s="460"/>
      <c r="AP980" s="460"/>
      <c r="AQ980" s="460"/>
      <c r="AR980" s="460"/>
      <c r="AS980" s="1070"/>
      <c r="AT980" s="460"/>
      <c r="AU980" s="460"/>
      <c r="AV980" s="460"/>
      <c r="AW980" s="460"/>
      <c r="AX980" s="460"/>
      <c r="AY980" s="460"/>
      <c r="AZ980" s="460"/>
      <c r="BA980" s="460"/>
      <c r="BB980" s="460"/>
      <c r="BC980" s="460"/>
      <c r="BD980" s="460"/>
      <c r="BE980" s="460"/>
      <c r="BF980" s="460"/>
      <c r="BG980" s="460"/>
      <c r="BH980" s="460"/>
      <c r="BI980" s="460"/>
      <c r="BJ980" s="460"/>
      <c r="BK980" s="460"/>
      <c r="BL980" s="460"/>
      <c r="BM980" s="460"/>
      <c r="BN980" s="460"/>
      <c r="BO980" s="460"/>
      <c r="BP980" s="460"/>
      <c r="BQ980" s="460"/>
      <c r="BR980" s="460"/>
      <c r="BT980" s="460"/>
    </row>
    <row r="981" spans="1:72">
      <c r="A981" s="460"/>
      <c r="B981" s="1070"/>
      <c r="C981" s="460"/>
      <c r="D981" s="460"/>
      <c r="E981" s="460"/>
      <c r="F981" s="460"/>
      <c r="G981" s="460"/>
      <c r="H981" s="460"/>
      <c r="I981" s="460"/>
      <c r="J981" s="460"/>
      <c r="K981" s="460"/>
      <c r="L981" s="460"/>
      <c r="M981" s="460"/>
      <c r="N981" s="460"/>
      <c r="O981" s="460"/>
      <c r="P981" s="1070"/>
      <c r="Q981" s="1070"/>
      <c r="R981" s="460"/>
      <c r="S981" s="460"/>
      <c r="T981" s="460"/>
      <c r="U981" s="460"/>
      <c r="V981" s="460"/>
      <c r="W981" s="460"/>
      <c r="X981" s="460"/>
      <c r="Y981" s="460"/>
      <c r="Z981" s="460"/>
      <c r="AA981" s="460"/>
      <c r="AB981" s="460"/>
      <c r="AC981" s="460"/>
      <c r="AD981" s="460"/>
      <c r="AE981" s="460"/>
      <c r="AF981" s="460"/>
      <c r="AG981" s="460"/>
      <c r="AH981" s="460"/>
      <c r="AI981" s="460"/>
      <c r="AJ981" s="460"/>
      <c r="AK981" s="460"/>
      <c r="AL981" s="460"/>
      <c r="AN981" s="460"/>
      <c r="AP981" s="460"/>
      <c r="AQ981" s="460"/>
      <c r="AR981" s="460"/>
      <c r="AS981" s="1070"/>
      <c r="AT981" s="460"/>
      <c r="AU981" s="460"/>
      <c r="AV981" s="460"/>
      <c r="AW981" s="460"/>
      <c r="AX981" s="460"/>
      <c r="AY981" s="460"/>
      <c r="AZ981" s="460"/>
      <c r="BA981" s="460"/>
      <c r="BB981" s="460"/>
      <c r="BC981" s="460"/>
      <c r="BD981" s="460"/>
      <c r="BE981" s="460"/>
      <c r="BF981" s="460"/>
      <c r="BG981" s="460"/>
      <c r="BH981" s="460"/>
      <c r="BI981" s="460"/>
      <c r="BJ981" s="460"/>
      <c r="BK981" s="460"/>
      <c r="BL981" s="460"/>
      <c r="BM981" s="460"/>
      <c r="BN981" s="460"/>
      <c r="BO981" s="460"/>
      <c r="BP981" s="460"/>
      <c r="BQ981" s="460"/>
      <c r="BR981" s="460"/>
      <c r="BT981" s="460"/>
    </row>
    <row r="982" spans="1:72">
      <c r="A982" s="460"/>
      <c r="B982" s="1070"/>
      <c r="C982" s="460"/>
      <c r="D982" s="460"/>
      <c r="E982" s="460"/>
      <c r="F982" s="460"/>
      <c r="G982" s="460"/>
      <c r="H982" s="460"/>
      <c r="I982" s="460"/>
      <c r="J982" s="460"/>
      <c r="K982" s="460"/>
      <c r="L982" s="460"/>
      <c r="M982" s="460"/>
      <c r="N982" s="460"/>
      <c r="O982" s="460"/>
      <c r="P982" s="1070"/>
      <c r="Q982" s="1070"/>
      <c r="R982" s="460"/>
      <c r="S982" s="460"/>
      <c r="T982" s="460"/>
      <c r="U982" s="460"/>
      <c r="V982" s="460"/>
      <c r="W982" s="460"/>
      <c r="X982" s="460"/>
      <c r="Y982" s="460"/>
      <c r="Z982" s="460"/>
      <c r="AA982" s="460"/>
      <c r="AB982" s="460"/>
      <c r="AC982" s="460"/>
      <c r="AD982" s="460"/>
      <c r="AE982" s="460"/>
      <c r="AF982" s="460"/>
      <c r="AG982" s="460"/>
      <c r="AH982" s="460"/>
      <c r="AI982" s="460"/>
      <c r="AJ982" s="460"/>
      <c r="AK982" s="460"/>
      <c r="AL982" s="460"/>
      <c r="AN982" s="460"/>
      <c r="AP982" s="460"/>
      <c r="AQ982" s="460"/>
      <c r="AR982" s="460"/>
      <c r="AS982" s="1070"/>
      <c r="AT982" s="460"/>
      <c r="AU982" s="460"/>
      <c r="AV982" s="460"/>
      <c r="AW982" s="460"/>
      <c r="AX982" s="460"/>
      <c r="AY982" s="460"/>
      <c r="AZ982" s="460"/>
      <c r="BA982" s="460"/>
      <c r="BB982" s="460"/>
      <c r="BC982" s="460"/>
      <c r="BD982" s="460"/>
      <c r="BE982" s="460"/>
      <c r="BF982" s="460"/>
      <c r="BG982" s="460"/>
      <c r="BH982" s="460"/>
      <c r="BI982" s="460"/>
      <c r="BJ982" s="460"/>
      <c r="BK982" s="460"/>
      <c r="BL982" s="460"/>
      <c r="BM982" s="460"/>
      <c r="BN982" s="460"/>
      <c r="BO982" s="460"/>
      <c r="BP982" s="460"/>
      <c r="BQ982" s="460"/>
      <c r="BR982" s="460"/>
      <c r="BT982" s="460"/>
    </row>
    <row r="983" spans="1:72">
      <c r="A983" s="460"/>
      <c r="B983" s="1070"/>
      <c r="C983" s="460"/>
      <c r="D983" s="460"/>
      <c r="E983" s="460"/>
      <c r="F983" s="460"/>
      <c r="G983" s="460"/>
      <c r="H983" s="460"/>
      <c r="I983" s="460"/>
      <c r="J983" s="460"/>
      <c r="K983" s="460"/>
      <c r="L983" s="460"/>
      <c r="M983" s="460"/>
      <c r="N983" s="460"/>
      <c r="O983" s="460"/>
      <c r="P983" s="1070"/>
      <c r="Q983" s="1070"/>
      <c r="R983" s="460"/>
      <c r="S983" s="460"/>
      <c r="T983" s="460"/>
      <c r="U983" s="460"/>
      <c r="V983" s="460"/>
      <c r="W983" s="460"/>
      <c r="X983" s="460"/>
      <c r="Y983" s="460"/>
      <c r="Z983" s="460"/>
      <c r="AA983" s="460"/>
      <c r="AB983" s="460"/>
      <c r="AC983" s="460"/>
      <c r="AD983" s="460"/>
      <c r="AE983" s="460"/>
      <c r="AF983" s="460"/>
      <c r="AG983" s="460"/>
      <c r="AH983" s="460"/>
      <c r="AI983" s="460"/>
      <c r="AJ983" s="460"/>
      <c r="AK983" s="460"/>
      <c r="AL983" s="460"/>
      <c r="AN983" s="460"/>
      <c r="AP983" s="460"/>
      <c r="AQ983" s="460"/>
      <c r="AR983" s="460"/>
      <c r="AS983" s="1070"/>
      <c r="AT983" s="460"/>
      <c r="AU983" s="460"/>
      <c r="AV983" s="460"/>
      <c r="AW983" s="460"/>
      <c r="AX983" s="460"/>
      <c r="AY983" s="460"/>
      <c r="AZ983" s="460"/>
      <c r="BA983" s="460"/>
      <c r="BB983" s="460"/>
      <c r="BC983" s="460"/>
      <c r="BD983" s="460"/>
      <c r="BE983" s="460"/>
      <c r="BF983" s="460"/>
      <c r="BG983" s="460"/>
      <c r="BH983" s="460"/>
      <c r="BI983" s="460"/>
      <c r="BJ983" s="460"/>
      <c r="BK983" s="460"/>
      <c r="BL983" s="460"/>
      <c r="BM983" s="460"/>
      <c r="BN983" s="460"/>
      <c r="BO983" s="460"/>
      <c r="BP983" s="460"/>
      <c r="BQ983" s="460"/>
      <c r="BR983" s="460"/>
      <c r="BT983" s="460"/>
    </row>
    <row r="984" spans="1:72">
      <c r="A984" s="460"/>
      <c r="B984" s="1070"/>
      <c r="C984" s="460"/>
      <c r="D984" s="460"/>
      <c r="E984" s="460"/>
      <c r="F984" s="460"/>
      <c r="G984" s="460"/>
      <c r="H984" s="460"/>
      <c r="I984" s="460"/>
      <c r="J984" s="460"/>
      <c r="K984" s="460"/>
      <c r="L984" s="460"/>
      <c r="M984" s="460"/>
      <c r="N984" s="460"/>
      <c r="O984" s="460"/>
      <c r="P984" s="1070"/>
      <c r="Q984" s="1070"/>
      <c r="R984" s="460"/>
      <c r="S984" s="460"/>
      <c r="T984" s="460"/>
      <c r="U984" s="460"/>
      <c r="V984" s="460"/>
      <c r="W984" s="460"/>
      <c r="X984" s="460"/>
      <c r="Y984" s="460"/>
      <c r="Z984" s="460"/>
      <c r="AA984" s="460"/>
      <c r="AB984" s="460"/>
      <c r="AC984" s="460"/>
      <c r="AD984" s="460"/>
      <c r="AE984" s="460"/>
      <c r="AF984" s="460"/>
      <c r="AG984" s="460"/>
      <c r="AH984" s="460"/>
      <c r="AI984" s="460"/>
      <c r="AJ984" s="460"/>
      <c r="AK984" s="460"/>
      <c r="AL984" s="460"/>
      <c r="AN984" s="460"/>
      <c r="AP984" s="460"/>
      <c r="AQ984" s="460"/>
      <c r="AR984" s="460"/>
      <c r="AS984" s="1070"/>
      <c r="AT984" s="460"/>
      <c r="AU984" s="460"/>
      <c r="AV984" s="460"/>
      <c r="AW984" s="460"/>
      <c r="AX984" s="460"/>
      <c r="AY984" s="460"/>
      <c r="AZ984" s="460"/>
      <c r="BA984" s="460"/>
      <c r="BB984" s="460"/>
      <c r="BC984" s="460"/>
      <c r="BD984" s="460"/>
      <c r="BE984" s="460"/>
      <c r="BF984" s="460"/>
      <c r="BG984" s="460"/>
      <c r="BH984" s="460"/>
      <c r="BI984" s="460"/>
      <c r="BJ984" s="460"/>
      <c r="BK984" s="460"/>
      <c r="BL984" s="460"/>
      <c r="BM984" s="460"/>
      <c r="BN984" s="460"/>
      <c r="BO984" s="460"/>
      <c r="BP984" s="460"/>
      <c r="BQ984" s="460"/>
      <c r="BR984" s="460"/>
      <c r="BT984" s="460"/>
    </row>
    <row r="985" spans="1:72">
      <c r="A985" s="460"/>
      <c r="B985" s="1070"/>
      <c r="C985" s="460"/>
      <c r="D985" s="460"/>
      <c r="E985" s="460"/>
      <c r="F985" s="460"/>
      <c r="G985" s="460"/>
      <c r="H985" s="460"/>
      <c r="I985" s="460"/>
      <c r="J985" s="460"/>
      <c r="K985" s="460"/>
      <c r="L985" s="460"/>
      <c r="M985" s="460"/>
      <c r="N985" s="460"/>
      <c r="O985" s="460"/>
      <c r="P985" s="1070"/>
      <c r="Q985" s="1070"/>
      <c r="R985" s="460"/>
      <c r="S985" s="460"/>
      <c r="T985" s="460"/>
      <c r="U985" s="460"/>
      <c r="V985" s="460"/>
      <c r="W985" s="460"/>
      <c r="X985" s="460"/>
      <c r="Y985" s="460"/>
      <c r="Z985" s="460"/>
      <c r="AA985" s="460"/>
      <c r="AB985" s="460"/>
      <c r="AC985" s="460"/>
      <c r="AD985" s="460"/>
      <c r="AE985" s="460"/>
      <c r="AF985" s="460"/>
      <c r="AG985" s="460"/>
      <c r="AH985" s="460"/>
      <c r="AI985" s="460"/>
      <c r="AJ985" s="460"/>
      <c r="AK985" s="460"/>
      <c r="AL985" s="460"/>
      <c r="AN985" s="460"/>
      <c r="AP985" s="460"/>
      <c r="AQ985" s="460"/>
      <c r="AR985" s="460"/>
      <c r="AS985" s="1070"/>
      <c r="AT985" s="460"/>
      <c r="AU985" s="460"/>
      <c r="AV985" s="460"/>
      <c r="AW985" s="460"/>
      <c r="AX985" s="460"/>
      <c r="AY985" s="460"/>
      <c r="AZ985" s="460"/>
      <c r="BA985" s="460"/>
      <c r="BB985" s="460"/>
      <c r="BC985" s="460"/>
      <c r="BD985" s="460"/>
      <c r="BE985" s="460"/>
      <c r="BF985" s="460"/>
      <c r="BG985" s="460"/>
      <c r="BH985" s="460"/>
      <c r="BI985" s="460"/>
      <c r="BJ985" s="460"/>
      <c r="BK985" s="460"/>
      <c r="BL985" s="460"/>
      <c r="BM985" s="460"/>
      <c r="BN985" s="460"/>
      <c r="BO985" s="460"/>
      <c r="BP985" s="460"/>
      <c r="BQ985" s="460"/>
      <c r="BR985" s="460"/>
      <c r="BT985" s="460"/>
    </row>
    <row r="986" spans="1:72">
      <c r="A986" s="460"/>
      <c r="B986" s="1070"/>
      <c r="C986" s="460"/>
      <c r="D986" s="460"/>
      <c r="E986" s="460"/>
      <c r="F986" s="460"/>
      <c r="G986" s="460"/>
      <c r="H986" s="460"/>
      <c r="I986" s="460"/>
      <c r="J986" s="460"/>
      <c r="K986" s="460"/>
      <c r="L986" s="460"/>
      <c r="M986" s="460"/>
      <c r="N986" s="460"/>
      <c r="O986" s="460"/>
      <c r="P986" s="1070"/>
      <c r="Q986" s="1070"/>
      <c r="R986" s="460"/>
      <c r="S986" s="460"/>
      <c r="T986" s="460"/>
      <c r="U986" s="460"/>
      <c r="V986" s="460"/>
      <c r="W986" s="460"/>
      <c r="X986" s="460"/>
      <c r="Y986" s="460"/>
      <c r="Z986" s="460"/>
      <c r="AA986" s="460"/>
      <c r="AB986" s="460"/>
      <c r="AC986" s="460"/>
      <c r="AD986" s="460"/>
      <c r="AE986" s="460"/>
      <c r="AF986" s="460"/>
      <c r="AG986" s="460"/>
      <c r="AH986" s="460"/>
      <c r="AI986" s="460"/>
      <c r="AJ986" s="460"/>
      <c r="AK986" s="460"/>
      <c r="AL986" s="460"/>
      <c r="AN986" s="460"/>
      <c r="AP986" s="460"/>
      <c r="AQ986" s="460"/>
      <c r="AR986" s="460"/>
      <c r="AS986" s="1070"/>
      <c r="AT986" s="460"/>
      <c r="AU986" s="460"/>
      <c r="AV986" s="460"/>
      <c r="AW986" s="460"/>
      <c r="AX986" s="460"/>
      <c r="AY986" s="460"/>
      <c r="AZ986" s="460"/>
      <c r="BA986" s="460"/>
      <c r="BB986" s="460"/>
      <c r="BC986" s="460"/>
      <c r="BD986" s="460"/>
      <c r="BE986" s="460"/>
      <c r="BF986" s="460"/>
      <c r="BG986" s="460"/>
      <c r="BH986" s="460"/>
      <c r="BI986" s="460"/>
      <c r="BJ986" s="460"/>
      <c r="BK986" s="460"/>
      <c r="BL986" s="460"/>
      <c r="BM986" s="460"/>
      <c r="BN986" s="460"/>
      <c r="BO986" s="460"/>
      <c r="BP986" s="460"/>
      <c r="BQ986" s="460"/>
      <c r="BR986" s="460"/>
      <c r="BT986" s="460"/>
    </row>
    <row r="987" spans="1:72">
      <c r="A987" s="460"/>
      <c r="B987" s="1070"/>
      <c r="C987" s="460"/>
      <c r="D987" s="460"/>
      <c r="E987" s="460"/>
      <c r="F987" s="460"/>
      <c r="G987" s="460"/>
      <c r="H987" s="460"/>
      <c r="I987" s="460"/>
      <c r="J987" s="460"/>
      <c r="K987" s="460"/>
      <c r="L987" s="460"/>
      <c r="M987" s="460"/>
      <c r="N987" s="460"/>
      <c r="O987" s="460"/>
      <c r="P987" s="1070"/>
      <c r="Q987" s="1070"/>
      <c r="R987" s="460"/>
      <c r="S987" s="460"/>
      <c r="T987" s="460"/>
      <c r="U987" s="460"/>
      <c r="V987" s="460"/>
      <c r="W987" s="460"/>
      <c r="X987" s="460"/>
      <c r="Y987" s="460"/>
      <c r="Z987" s="460"/>
      <c r="AA987" s="460"/>
      <c r="AB987" s="460"/>
      <c r="AC987" s="460"/>
      <c r="AD987" s="460"/>
      <c r="AE987" s="460"/>
      <c r="AF987" s="460"/>
      <c r="AG987" s="460"/>
      <c r="AH987" s="460"/>
      <c r="AI987" s="460"/>
      <c r="AJ987" s="460"/>
      <c r="AK987" s="460"/>
      <c r="AL987" s="460"/>
      <c r="AN987" s="460"/>
      <c r="AP987" s="460"/>
      <c r="AQ987" s="460"/>
      <c r="AR987" s="460"/>
      <c r="AS987" s="1070"/>
      <c r="AT987" s="460"/>
      <c r="AU987" s="460"/>
      <c r="AV987" s="460"/>
      <c r="AW987" s="460"/>
      <c r="AX987" s="460"/>
      <c r="AY987" s="460"/>
      <c r="AZ987" s="460"/>
      <c r="BA987" s="460"/>
      <c r="BB987" s="460"/>
      <c r="BC987" s="460"/>
      <c r="BD987" s="460"/>
      <c r="BE987" s="460"/>
      <c r="BF987" s="460"/>
      <c r="BG987" s="460"/>
      <c r="BH987" s="460"/>
      <c r="BI987" s="460"/>
      <c r="BJ987" s="460"/>
      <c r="BK987" s="460"/>
      <c r="BL987" s="460"/>
      <c r="BM987" s="460"/>
      <c r="BN987" s="460"/>
      <c r="BO987" s="460"/>
      <c r="BP987" s="460"/>
      <c r="BQ987" s="460"/>
      <c r="BR987" s="460"/>
      <c r="BT987" s="460"/>
    </row>
  </sheetData>
  <sheetProtection password="CB70" sheet="1" objects="1" scenarios="1"/>
  <customSheetViews>
    <customSheetView guid="{95D0C6C0-F15D-449A-B6BA-3466C2F1E3FF}" showGridLines="0" showRowCol="0" zeroValues="0" fitToPage="1" hiddenRows="1" hiddenColumns="1" showRuler="0">
      <selection activeCell="P20" sqref="P20"/>
      <pageMargins left="0.59055118110236227" right="0.39370078740157483" top="0.59055118110236227" bottom="0.59055118110236227" header="0" footer="0"/>
      <printOptions horizontalCentered="1"/>
      <pageSetup paperSize="9" scale="70" orientation="portrait" blackAndWhite="1" horizontalDpi="300" verticalDpi="144" r:id="rId1"/>
      <headerFooter alignWithMargins="0"/>
    </customSheetView>
  </customSheetViews>
  <mergeCells count="176">
    <mergeCell ref="B62:C63"/>
    <mergeCell ref="M61:O61"/>
    <mergeCell ref="Q61:R61"/>
    <mergeCell ref="BT48:BU48"/>
    <mergeCell ref="C10:F11"/>
    <mergeCell ref="AS2:AS8"/>
    <mergeCell ref="BT3:BU3"/>
    <mergeCell ref="BT9:BU22"/>
    <mergeCell ref="BT23:BU24"/>
    <mergeCell ref="BT5:BU5"/>
    <mergeCell ref="B3:C3"/>
    <mergeCell ref="E3:I3"/>
    <mergeCell ref="L5:N5"/>
    <mergeCell ref="L6:N6"/>
    <mergeCell ref="B10:B12"/>
    <mergeCell ref="J82:P82"/>
    <mergeCell ref="Q82:R82"/>
    <mergeCell ref="BT6:BU7"/>
    <mergeCell ref="BT8:BU8"/>
    <mergeCell ref="Q73:R73"/>
    <mergeCell ref="BT49:BU49"/>
    <mergeCell ref="BT50:BU50"/>
    <mergeCell ref="BT61:BU61"/>
    <mergeCell ref="AP35:AP58"/>
    <mergeCell ref="H66:K66"/>
    <mergeCell ref="B60:R60"/>
    <mergeCell ref="B64:K65"/>
    <mergeCell ref="J81:P81"/>
    <mergeCell ref="BT33:BU44"/>
    <mergeCell ref="BT45:BU46"/>
    <mergeCell ref="B78:I78"/>
    <mergeCell ref="B74:I74"/>
    <mergeCell ref="B71:K71"/>
    <mergeCell ref="D73:E73"/>
    <mergeCell ref="B66:D66"/>
    <mergeCell ref="B72:C72"/>
    <mergeCell ref="H67:K70"/>
    <mergeCell ref="F73:H73"/>
    <mergeCell ref="J76:P76"/>
    <mergeCell ref="L66:R66"/>
    <mergeCell ref="E66:G66"/>
    <mergeCell ref="B75:I75"/>
    <mergeCell ref="B76:I76"/>
    <mergeCell ref="BT28:BU29"/>
    <mergeCell ref="BT30:BU31"/>
    <mergeCell ref="BT32:BU32"/>
    <mergeCell ref="AP10:AP33"/>
    <mergeCell ref="BT25:BU27"/>
    <mergeCell ref="AN2:AN12"/>
    <mergeCell ref="Q4:R4"/>
    <mergeCell ref="Q7:R7"/>
    <mergeCell ref="B2:R2"/>
    <mergeCell ref="B5:C6"/>
    <mergeCell ref="B7:C7"/>
    <mergeCell ref="J6:K6"/>
    <mergeCell ref="Q5:R5"/>
    <mergeCell ref="Q6:R6"/>
    <mergeCell ref="G10:J11"/>
    <mergeCell ref="BT4:BU4"/>
    <mergeCell ref="D61:F61"/>
    <mergeCell ref="P62:P63"/>
    <mergeCell ref="Q65:R65"/>
    <mergeCell ref="J62:L63"/>
    <mergeCell ref="S149:S150"/>
    <mergeCell ref="R151:S151"/>
    <mergeCell ref="Q62:R62"/>
    <mergeCell ref="Q74:R74"/>
    <mergeCell ref="R10:R12"/>
    <mergeCell ref="Q8:R8"/>
    <mergeCell ref="P10:Q10"/>
    <mergeCell ref="Q149:Q150"/>
    <mergeCell ref="R149:R150"/>
    <mergeCell ref="Q83:R83"/>
    <mergeCell ref="Q64:R64"/>
    <mergeCell ref="Q63:R63"/>
    <mergeCell ref="J75:P75"/>
    <mergeCell ref="J74:P74"/>
    <mergeCell ref="J79:P79"/>
    <mergeCell ref="B83:P83"/>
    <mergeCell ref="B120:G120"/>
    <mergeCell ref="I120:N120"/>
    <mergeCell ref="B84:I84"/>
    <mergeCell ref="B73:C73"/>
    <mergeCell ref="B67:D70"/>
    <mergeCell ref="F72:H72"/>
    <mergeCell ref="D72:E72"/>
    <mergeCell ref="B61:C61"/>
    <mergeCell ref="Q79:R79"/>
    <mergeCell ref="Q81:R81"/>
    <mergeCell ref="Q67:R67"/>
    <mergeCell ref="Q68:R68"/>
    <mergeCell ref="Q69:R69"/>
    <mergeCell ref="Q70:R70"/>
    <mergeCell ref="Q71:R71"/>
    <mergeCell ref="Q72:R72"/>
    <mergeCell ref="Q78:R78"/>
    <mergeCell ref="Q77:R77"/>
    <mergeCell ref="Q80:R80"/>
    <mergeCell ref="Q76:R76"/>
    <mergeCell ref="Q75:R75"/>
    <mergeCell ref="I72:K72"/>
    <mergeCell ref="G61:I61"/>
    <mergeCell ref="K10:K11"/>
    <mergeCell ref="L10:O11"/>
    <mergeCell ref="J3:O3"/>
    <mergeCell ref="O4:O8"/>
    <mergeCell ref="L4:N4"/>
    <mergeCell ref="D7:N7"/>
    <mergeCell ref="D4:I4"/>
    <mergeCell ref="J4:K4"/>
    <mergeCell ref="J5:K5"/>
    <mergeCell ref="I5:I6"/>
    <mergeCell ref="D8:N8"/>
    <mergeCell ref="G62:I63"/>
    <mergeCell ref="J61:L61"/>
    <mergeCell ref="L67:P73"/>
    <mergeCell ref="B59:O59"/>
    <mergeCell ref="B8:C8"/>
    <mergeCell ref="B4:C4"/>
    <mergeCell ref="L64:P65"/>
    <mergeCell ref="M62:O63"/>
    <mergeCell ref="D62:F63"/>
    <mergeCell ref="I73:K73"/>
    <mergeCell ref="E67:G70"/>
    <mergeCell ref="B130:E130"/>
    <mergeCell ref="F130:J130"/>
    <mergeCell ref="K130:N130"/>
    <mergeCell ref="O130:P130"/>
    <mergeCell ref="K131:N131"/>
    <mergeCell ref="O131:P131"/>
    <mergeCell ref="B131:E131"/>
    <mergeCell ref="F131:J131"/>
    <mergeCell ref="B77:I77"/>
    <mergeCell ref="K129:N129"/>
    <mergeCell ref="O129:P129"/>
    <mergeCell ref="B128:E128"/>
    <mergeCell ref="F128:J128"/>
    <mergeCell ref="K128:N128"/>
    <mergeCell ref="J80:P80"/>
    <mergeCell ref="B88:I88"/>
    <mergeCell ref="B79:I79"/>
    <mergeCell ref="B80:I80"/>
    <mergeCell ref="B81:I81"/>
    <mergeCell ref="B129:E129"/>
    <mergeCell ref="F129:J129"/>
    <mergeCell ref="O128:P128"/>
    <mergeCell ref="J77:P77"/>
    <mergeCell ref="J78:P78"/>
    <mergeCell ref="K132:N132"/>
    <mergeCell ref="O132:P132"/>
    <mergeCell ref="B134:J134"/>
    <mergeCell ref="B135:J135"/>
    <mergeCell ref="F133:J133"/>
    <mergeCell ref="K133:N133"/>
    <mergeCell ref="O133:P133"/>
    <mergeCell ref="B132:E132"/>
    <mergeCell ref="F132:J132"/>
    <mergeCell ref="B146:J146"/>
    <mergeCell ref="K146:P146"/>
    <mergeCell ref="B140:J140"/>
    <mergeCell ref="K140:P140"/>
    <mergeCell ref="B143:E143"/>
    <mergeCell ref="B133:E133"/>
    <mergeCell ref="K134:P134"/>
    <mergeCell ref="K135:P135"/>
    <mergeCell ref="K136:P136"/>
    <mergeCell ref="K137:P137"/>
    <mergeCell ref="B138:J138"/>
    <mergeCell ref="B136:J136"/>
    <mergeCell ref="B137:J137"/>
    <mergeCell ref="K139:P139"/>
    <mergeCell ref="K138:P138"/>
    <mergeCell ref="F143:J143"/>
    <mergeCell ref="K143:N143"/>
    <mergeCell ref="O143:P143"/>
    <mergeCell ref="B139:J139"/>
  </mergeCells>
  <phoneticPr fontId="0" type="noConversion"/>
  <conditionalFormatting sqref="R59">
    <cfRule type="cellIs" dxfId="7" priority="1" stopIfTrue="1" operator="equal">
      <formula>"DİKKAT 50 KATI DEĞİL"</formula>
    </cfRule>
  </conditionalFormatting>
  <conditionalFormatting sqref="P34:Q34">
    <cfRule type="expression" dxfId="6" priority="2" stopIfTrue="1">
      <formula>NOT($P$59=$Q$59)</formula>
    </cfRule>
  </conditionalFormatting>
  <conditionalFormatting sqref="AP35:AP58">
    <cfRule type="cellIs" dxfId="5" priority="3" stopIfTrue="1" operator="notEqual">
      <formula>"BİLGİ: YANSITMADA DEĞİŞİKLİK YOK"</formula>
    </cfRule>
  </conditionalFormatting>
  <conditionalFormatting sqref="P13:Q33">
    <cfRule type="expression" dxfId="4" priority="4" stopIfTrue="1">
      <formula>NOT($P$59=$Q$59)</formula>
    </cfRule>
  </conditionalFormatting>
  <conditionalFormatting sqref="AN13:AN33">
    <cfRule type="cellIs" dxfId="3" priority="5" stopIfTrue="1" operator="equal">
      <formula>800</formula>
    </cfRule>
    <cfRule type="cellIs" dxfId="2" priority="6" stopIfTrue="1" operator="equal">
      <formula>830</formula>
    </cfRule>
    <cfRule type="cellIs" dxfId="1" priority="7" stopIfTrue="1" operator="equal">
      <formula>810</formula>
    </cfRule>
  </conditionalFormatting>
  <conditionalFormatting sqref="B59:O59">
    <cfRule type="cellIs" dxfId="0" priority="8" stopIfTrue="1" operator="notEqual">
      <formula>"TOPLAM"</formula>
    </cfRule>
  </conditionalFormatting>
  <printOptions horizontalCentered="1"/>
  <pageMargins left="0.59055118110236227" right="0.39370078740157483" top="0.59055118110236227" bottom="0.59055118110236227" header="0" footer="0"/>
  <pageSetup paperSize="9" scale="71" orientation="portrait" blackAndWhite="1" horizontalDpi="300" verticalDpi="144" r:id="rId2"/>
  <headerFooter alignWithMargins="0"/>
  <drawing r:id="rId3"/>
  <legacyDrawing r:id="rId4"/>
</worksheet>
</file>

<file path=xl/worksheets/sheet14.xml><?xml version="1.0" encoding="utf-8"?>
<worksheet xmlns="http://schemas.openxmlformats.org/spreadsheetml/2006/main" xmlns:r="http://schemas.openxmlformats.org/officeDocument/2006/relationships">
  <sheetPr codeName="Sayfa2" enableFormatConditionsCalculation="0">
    <tabColor indexed="44"/>
  </sheetPr>
  <dimension ref="A1:AB105"/>
  <sheetViews>
    <sheetView showRowColHeaders="0" topLeftCell="I1" workbookViewId="0">
      <pane ySplit="7" topLeftCell="A8" activePane="bottomLeft" state="frozen"/>
      <selection pane="bottomLeft" activeCell="F18" sqref="F18"/>
    </sheetView>
  </sheetViews>
  <sheetFormatPr defaultColWidth="0" defaultRowHeight="13.2"/>
  <cols>
    <col min="1" max="1" width="1.44140625" style="490" customWidth="1"/>
    <col min="2" max="2" width="18.33203125" style="530" hidden="1" customWidth="1"/>
    <col min="3" max="3" width="13.44140625" style="530" hidden="1" customWidth="1"/>
    <col min="4" max="4" width="23.33203125" style="530" hidden="1" customWidth="1"/>
    <col min="5" max="5" width="26" style="531" customWidth="1"/>
    <col min="6" max="6" width="31.5546875" style="531" customWidth="1"/>
    <col min="7" max="7" width="5.88671875" style="531" customWidth="1"/>
    <col min="8" max="12" width="2.88671875" style="531" customWidth="1"/>
    <col min="13" max="15" width="2.88671875" style="530" customWidth="1"/>
    <col min="16" max="16" width="4.33203125" style="532" customWidth="1"/>
    <col min="17" max="17" width="25.5546875" style="528" customWidth="1"/>
    <col min="18" max="18" width="11.5546875" style="490" customWidth="1"/>
    <col min="19" max="19" width="1.6640625" style="529" customWidth="1"/>
    <col min="20" max="27" width="3.6640625" style="490" hidden="1" customWidth="1"/>
    <col min="28" max="16384" width="0" style="490" hidden="1"/>
  </cols>
  <sheetData>
    <row r="1" spans="1:28" s="477" customFormat="1" ht="0.75" customHeight="1">
      <c r="A1" s="465"/>
      <c r="B1" s="466"/>
      <c r="C1" s="466"/>
      <c r="D1" s="466"/>
      <c r="E1" s="467"/>
      <c r="F1" s="468"/>
      <c r="G1" s="469"/>
      <c r="H1" s="470"/>
      <c r="I1" s="470"/>
      <c r="J1" s="470"/>
      <c r="K1" s="470"/>
      <c r="L1" s="470"/>
      <c r="M1" s="470"/>
      <c r="N1" s="470"/>
      <c r="O1" s="471"/>
      <c r="P1" s="472"/>
      <c r="Q1" s="473"/>
      <c r="R1" s="473"/>
      <c r="S1" s="474"/>
      <c r="T1" s="475" t="str">
        <f>INDEX(H7:H105,'ÖDEME EMRİ'!AA4)</f>
        <v>12</v>
      </c>
      <c r="U1" s="476" t="str">
        <f>INDEX(I7:I105,'ÖDEME EMRİ'!AA4)</f>
        <v>1</v>
      </c>
      <c r="V1" s="476" t="str">
        <f>INDEX(J7:J105,'ÖDEME EMRİ'!AA4)</f>
        <v>0</v>
      </c>
      <c r="W1" s="476" t="str">
        <f>INDEX(K7:K105,'ÖDEME EMRİ'!AA4)</f>
        <v>62</v>
      </c>
      <c r="X1" s="476" t="str">
        <f>INDEX(L7:L105,'ÖDEME EMRİ'!AA4)</f>
        <v>1</v>
      </c>
      <c r="Y1" s="476" t="str">
        <f>INDEX(M7:M105,'ÖDEME EMRİ'!AA4)</f>
        <v>1</v>
      </c>
      <c r="Z1" s="476" t="str">
        <f>INDEX(N7:N105,'ÖDEME EMRİ'!AA4)</f>
        <v>2</v>
      </c>
      <c r="AA1" s="476" t="str">
        <f>INDEX(O7:O105,'ÖDEME EMRİ'!AA4)</f>
        <v>00</v>
      </c>
      <c r="AB1" s="476" t="str">
        <f>INDEX(P7:P105,'ÖDEME EMRİ'!AA4)</f>
        <v>1</v>
      </c>
    </row>
    <row r="2" spans="1:28" ht="0.75" customHeight="1">
      <c r="A2" s="478"/>
      <c r="B2" s="479"/>
      <c r="C2" s="479"/>
      <c r="D2" s="479"/>
      <c r="E2" s="467"/>
      <c r="F2" s="480"/>
      <c r="G2" s="481"/>
      <c r="H2" s="481"/>
      <c r="I2" s="481"/>
      <c r="J2" s="482"/>
      <c r="K2" s="482"/>
      <c r="L2" s="483"/>
      <c r="M2" s="479"/>
      <c r="N2" s="479"/>
      <c r="O2" s="479"/>
      <c r="P2" s="484"/>
      <c r="Q2" s="485"/>
      <c r="R2" s="486"/>
      <c r="S2" s="487"/>
      <c r="T2" s="488" t="str">
        <f t="shared" ref="T2:AB2" si="0">+T1</f>
        <v>12</v>
      </c>
      <c r="U2" s="489" t="str">
        <f t="shared" si="0"/>
        <v>1</v>
      </c>
      <c r="V2" s="489" t="str">
        <f t="shared" si="0"/>
        <v>0</v>
      </c>
      <c r="W2" s="489" t="str">
        <f t="shared" si="0"/>
        <v>62</v>
      </c>
      <c r="X2" s="489" t="str">
        <f t="shared" si="0"/>
        <v>1</v>
      </c>
      <c r="Y2" s="489" t="str">
        <f t="shared" si="0"/>
        <v>1</v>
      </c>
      <c r="Z2" s="489" t="str">
        <f t="shared" si="0"/>
        <v>2</v>
      </c>
      <c r="AA2" s="489" t="str">
        <f t="shared" si="0"/>
        <v>00</v>
      </c>
      <c r="AB2" s="489" t="str">
        <f t="shared" si="0"/>
        <v>1</v>
      </c>
    </row>
    <row r="3" spans="1:28" ht="0.75" customHeight="1">
      <c r="A3" s="478"/>
      <c r="B3" s="479"/>
      <c r="C3" s="479"/>
      <c r="D3" s="479"/>
      <c r="E3" s="491"/>
      <c r="F3" s="480"/>
      <c r="G3" s="467"/>
      <c r="H3" s="492"/>
      <c r="I3" s="481"/>
      <c r="J3" s="482"/>
      <c r="K3" s="482"/>
      <c r="L3" s="467"/>
      <c r="M3" s="479"/>
      <c r="N3" s="479"/>
      <c r="O3" s="479"/>
      <c r="P3" s="484"/>
      <c r="Q3" s="485"/>
      <c r="R3" s="486"/>
      <c r="S3" s="487"/>
      <c r="T3" s="488" t="str">
        <f t="shared" ref="T3:T25" si="1">+T2</f>
        <v>12</v>
      </c>
      <c r="U3" s="489" t="str">
        <f t="shared" ref="U3:U25" si="2">+U2</f>
        <v>1</v>
      </c>
      <c r="V3" s="489" t="str">
        <f t="shared" ref="V3:V25" si="3">+V2</f>
        <v>0</v>
      </c>
      <c r="W3" s="489" t="str">
        <f t="shared" ref="W3:W25" si="4">+W2</f>
        <v>62</v>
      </c>
      <c r="X3" s="489" t="str">
        <f t="shared" ref="X3:X25" si="5">+X2</f>
        <v>1</v>
      </c>
      <c r="Y3" s="489" t="str">
        <f t="shared" ref="Y3:Y25" si="6">+Y2</f>
        <v>1</v>
      </c>
      <c r="Z3" s="489" t="str">
        <f t="shared" ref="Z3:Z25" si="7">+Z2</f>
        <v>2</v>
      </c>
      <c r="AA3" s="489" t="str">
        <f t="shared" ref="AA3:AA25" si="8">+AA2</f>
        <v>00</v>
      </c>
      <c r="AB3" s="489" t="str">
        <f t="shared" ref="AB3:AB25" si="9">+AB2</f>
        <v>1</v>
      </c>
    </row>
    <row r="4" spans="1:28" ht="0.75" customHeight="1" thickBot="1">
      <c r="A4" s="478"/>
      <c r="B4" s="479"/>
      <c r="C4" s="479"/>
      <c r="D4" s="479"/>
      <c r="E4" s="491"/>
      <c r="F4" s="480"/>
      <c r="G4" s="467"/>
      <c r="H4" s="481"/>
      <c r="I4" s="481"/>
      <c r="J4" s="491"/>
      <c r="K4" s="480"/>
      <c r="L4" s="467"/>
      <c r="M4" s="479"/>
      <c r="N4" s="479"/>
      <c r="O4" s="479"/>
      <c r="P4" s="484"/>
      <c r="Q4" s="485"/>
      <c r="R4" s="486"/>
      <c r="S4" s="487"/>
      <c r="T4" s="488" t="str">
        <f t="shared" si="1"/>
        <v>12</v>
      </c>
      <c r="U4" s="489" t="str">
        <f t="shared" si="2"/>
        <v>1</v>
      </c>
      <c r="V4" s="489" t="str">
        <f t="shared" si="3"/>
        <v>0</v>
      </c>
      <c r="W4" s="489" t="str">
        <f t="shared" si="4"/>
        <v>62</v>
      </c>
      <c r="X4" s="489" t="str">
        <f t="shared" si="5"/>
        <v>1</v>
      </c>
      <c r="Y4" s="489" t="str">
        <f t="shared" si="6"/>
        <v>1</v>
      </c>
      <c r="Z4" s="489" t="str">
        <f t="shared" si="7"/>
        <v>2</v>
      </c>
      <c r="AA4" s="489" t="str">
        <f t="shared" si="8"/>
        <v>00</v>
      </c>
      <c r="AB4" s="489" t="str">
        <f t="shared" si="9"/>
        <v>1</v>
      </c>
    </row>
    <row r="5" spans="1:28" s="505" customFormat="1" ht="32.25" customHeight="1" thickTop="1" thickBot="1">
      <c r="A5" s="478"/>
      <c r="B5" s="2379" t="s">
        <v>394</v>
      </c>
      <c r="C5" s="2380"/>
      <c r="D5" s="493" t="s">
        <v>395</v>
      </c>
      <c r="E5" s="494"/>
      <c r="F5" s="495"/>
      <c r="G5" s="496"/>
      <c r="H5" s="497"/>
      <c r="I5" s="498"/>
      <c r="J5" s="499"/>
      <c r="K5" s="500"/>
      <c r="L5" s="501"/>
      <c r="M5" s="502"/>
      <c r="N5" s="502"/>
      <c r="O5" s="502"/>
      <c r="P5" s="503"/>
      <c r="Q5" s="504" t="s">
        <v>396</v>
      </c>
      <c r="R5" s="630" t="s">
        <v>581</v>
      </c>
      <c r="S5" s="487"/>
      <c r="T5" s="488" t="str">
        <f t="shared" si="1"/>
        <v>12</v>
      </c>
      <c r="U5" s="489" t="str">
        <f t="shared" si="2"/>
        <v>1</v>
      </c>
      <c r="V5" s="489" t="str">
        <f t="shared" si="3"/>
        <v>0</v>
      </c>
      <c r="W5" s="489" t="str">
        <f t="shared" si="4"/>
        <v>62</v>
      </c>
      <c r="X5" s="489" t="str">
        <f t="shared" si="5"/>
        <v>1</v>
      </c>
      <c r="Y5" s="489" t="str">
        <f t="shared" si="6"/>
        <v>1</v>
      </c>
      <c r="Z5" s="489" t="str">
        <f t="shared" si="7"/>
        <v>2</v>
      </c>
      <c r="AA5" s="489" t="str">
        <f t="shared" si="8"/>
        <v>00</v>
      </c>
      <c r="AB5" s="489" t="str">
        <f t="shared" si="9"/>
        <v>1</v>
      </c>
    </row>
    <row r="6" spans="1:28" s="509" customFormat="1" ht="26.25" customHeight="1" thickTop="1" thickBot="1">
      <c r="A6" s="259"/>
      <c r="B6" s="506" t="s">
        <v>397</v>
      </c>
      <c r="C6" s="507" t="s">
        <v>398</v>
      </c>
      <c r="D6" s="775" t="s">
        <v>399</v>
      </c>
      <c r="E6" s="776" t="s">
        <v>400</v>
      </c>
      <c r="F6" s="766" t="s">
        <v>401</v>
      </c>
      <c r="G6" s="767" t="s">
        <v>280</v>
      </c>
      <c r="H6" s="2378" t="s">
        <v>402</v>
      </c>
      <c r="I6" s="2378"/>
      <c r="J6" s="2378"/>
      <c r="K6" s="2378"/>
      <c r="L6" s="2378" t="s">
        <v>403</v>
      </c>
      <c r="M6" s="2378"/>
      <c r="N6" s="2378"/>
      <c r="O6" s="2378"/>
      <c r="P6" s="767" t="s">
        <v>404</v>
      </c>
      <c r="Q6" s="768" t="s">
        <v>405</v>
      </c>
      <c r="R6" s="769" t="s">
        <v>406</v>
      </c>
      <c r="S6" s="508"/>
      <c r="T6" s="488" t="str">
        <f t="shared" si="1"/>
        <v>12</v>
      </c>
      <c r="U6" s="489" t="str">
        <f t="shared" si="2"/>
        <v>1</v>
      </c>
      <c r="V6" s="489" t="str">
        <f t="shared" si="3"/>
        <v>0</v>
      </c>
      <c r="W6" s="489" t="str">
        <f t="shared" si="4"/>
        <v>62</v>
      </c>
      <c r="X6" s="489" t="str">
        <f t="shared" si="5"/>
        <v>1</v>
      </c>
      <c r="Y6" s="489" t="str">
        <f t="shared" si="6"/>
        <v>1</v>
      </c>
      <c r="Z6" s="489" t="str">
        <f t="shared" si="7"/>
        <v>2</v>
      </c>
      <c r="AA6" s="489" t="str">
        <f t="shared" si="8"/>
        <v>00</v>
      </c>
      <c r="AB6" s="489" t="str">
        <f t="shared" si="9"/>
        <v>1</v>
      </c>
    </row>
    <row r="7" spans="1:28" ht="18" hidden="1" customHeight="1" thickTop="1">
      <c r="A7" s="478"/>
      <c r="B7" s="510"/>
      <c r="C7" s="511"/>
      <c r="D7" s="510"/>
      <c r="E7" s="771"/>
      <c r="F7" s="771"/>
      <c r="G7" s="772"/>
      <c r="H7" s="772"/>
      <c r="I7" s="772"/>
      <c r="J7" s="772"/>
      <c r="K7" s="772"/>
      <c r="L7" s="772"/>
      <c r="M7" s="772"/>
      <c r="N7" s="772"/>
      <c r="O7" s="772"/>
      <c r="P7" s="772"/>
      <c r="Q7" s="773"/>
      <c r="R7" s="774"/>
      <c r="S7" s="770"/>
      <c r="T7" s="488" t="str">
        <f t="shared" si="1"/>
        <v>12</v>
      </c>
      <c r="U7" s="489" t="str">
        <f t="shared" si="2"/>
        <v>1</v>
      </c>
      <c r="V7" s="489" t="str">
        <f t="shared" si="3"/>
        <v>0</v>
      </c>
      <c r="W7" s="489" t="str">
        <f t="shared" si="4"/>
        <v>62</v>
      </c>
      <c r="X7" s="489" t="str">
        <f t="shared" si="5"/>
        <v>1</v>
      </c>
      <c r="Y7" s="489" t="str">
        <f t="shared" si="6"/>
        <v>1</v>
      </c>
      <c r="Z7" s="489" t="str">
        <f t="shared" si="7"/>
        <v>2</v>
      </c>
      <c r="AA7" s="489" t="str">
        <f t="shared" si="8"/>
        <v>00</v>
      </c>
      <c r="AB7" s="489" t="str">
        <f t="shared" si="9"/>
        <v>1</v>
      </c>
    </row>
    <row r="8" spans="1:28" ht="13.8" thickTop="1">
      <c r="A8" s="478"/>
      <c r="B8" s="512" t="s">
        <v>630</v>
      </c>
      <c r="C8" s="513" t="s">
        <v>631</v>
      </c>
      <c r="D8" s="514" t="s">
        <v>625</v>
      </c>
      <c r="E8" s="653" t="s">
        <v>407</v>
      </c>
      <c r="F8" s="654" t="s">
        <v>408</v>
      </c>
      <c r="G8" s="655" t="s">
        <v>409</v>
      </c>
      <c r="H8" s="655" t="s">
        <v>410</v>
      </c>
      <c r="I8" s="655" t="s">
        <v>411</v>
      </c>
      <c r="J8" s="655" t="s">
        <v>412</v>
      </c>
      <c r="K8" s="655" t="s">
        <v>413</v>
      </c>
      <c r="L8" s="655" t="s">
        <v>414</v>
      </c>
      <c r="M8" s="655" t="s">
        <v>415</v>
      </c>
      <c r="N8" s="655" t="s">
        <v>416</v>
      </c>
      <c r="O8" s="655" t="s">
        <v>417</v>
      </c>
      <c r="P8" s="655" t="s">
        <v>411</v>
      </c>
      <c r="Q8" s="656" t="s">
        <v>418</v>
      </c>
      <c r="R8" s="657" t="s">
        <v>419</v>
      </c>
      <c r="S8" s="487"/>
      <c r="T8" s="488" t="str">
        <f t="shared" si="1"/>
        <v>12</v>
      </c>
      <c r="U8" s="489" t="str">
        <f t="shared" si="2"/>
        <v>1</v>
      </c>
      <c r="V8" s="489" t="str">
        <f t="shared" si="3"/>
        <v>0</v>
      </c>
      <c r="W8" s="489" t="str">
        <f t="shared" si="4"/>
        <v>62</v>
      </c>
      <c r="X8" s="489" t="str">
        <f t="shared" si="5"/>
        <v>1</v>
      </c>
      <c r="Y8" s="489" t="str">
        <f t="shared" si="6"/>
        <v>1</v>
      </c>
      <c r="Z8" s="489" t="str">
        <f t="shared" si="7"/>
        <v>2</v>
      </c>
      <c r="AA8" s="489" t="str">
        <f t="shared" si="8"/>
        <v>00</v>
      </c>
      <c r="AB8" s="489" t="str">
        <f t="shared" si="9"/>
        <v>1</v>
      </c>
    </row>
    <row r="9" spans="1:28">
      <c r="A9" s="478"/>
      <c r="B9" s="512" t="s">
        <v>624</v>
      </c>
      <c r="C9" s="513" t="s">
        <v>420</v>
      </c>
      <c r="D9" s="514" t="s">
        <v>421</v>
      </c>
      <c r="E9" s="653" t="s">
        <v>407</v>
      </c>
      <c r="F9" s="654" t="s">
        <v>422</v>
      </c>
      <c r="G9" s="655" t="s">
        <v>423</v>
      </c>
      <c r="H9" s="655" t="s">
        <v>410</v>
      </c>
      <c r="I9" s="655" t="s">
        <v>424</v>
      </c>
      <c r="J9" s="655" t="s">
        <v>425</v>
      </c>
      <c r="K9" s="655" t="s">
        <v>413</v>
      </c>
      <c r="L9" s="655" t="s">
        <v>414</v>
      </c>
      <c r="M9" s="655" t="s">
        <v>411</v>
      </c>
      <c r="N9" s="655" t="s">
        <v>426</v>
      </c>
      <c r="O9" s="655" t="s">
        <v>417</v>
      </c>
      <c r="P9" s="655" t="s">
        <v>411</v>
      </c>
      <c r="Q9" s="656" t="s">
        <v>418</v>
      </c>
      <c r="R9" s="657" t="s">
        <v>419</v>
      </c>
      <c r="S9" s="487"/>
      <c r="T9" s="488" t="str">
        <f t="shared" si="1"/>
        <v>12</v>
      </c>
      <c r="U9" s="489" t="str">
        <f t="shared" si="2"/>
        <v>1</v>
      </c>
      <c r="V9" s="489" t="str">
        <f t="shared" si="3"/>
        <v>0</v>
      </c>
      <c r="W9" s="489" t="str">
        <f t="shared" si="4"/>
        <v>62</v>
      </c>
      <c r="X9" s="489" t="str">
        <f t="shared" si="5"/>
        <v>1</v>
      </c>
      <c r="Y9" s="489" t="str">
        <f t="shared" si="6"/>
        <v>1</v>
      </c>
      <c r="Z9" s="489" t="str">
        <f t="shared" si="7"/>
        <v>2</v>
      </c>
      <c r="AA9" s="489" t="str">
        <f t="shared" si="8"/>
        <v>00</v>
      </c>
      <c r="AB9" s="489" t="str">
        <f t="shared" si="9"/>
        <v>1</v>
      </c>
    </row>
    <row r="10" spans="1:28">
      <c r="A10" s="478"/>
      <c r="B10" s="512" t="s">
        <v>427</v>
      </c>
      <c r="C10" s="513" t="s">
        <v>635</v>
      </c>
      <c r="D10" s="514" t="s">
        <v>428</v>
      </c>
      <c r="E10" s="653" t="s">
        <v>407</v>
      </c>
      <c r="F10" s="654" t="s">
        <v>429</v>
      </c>
      <c r="G10" s="655" t="s">
        <v>430</v>
      </c>
      <c r="H10" s="655" t="s">
        <v>410</v>
      </c>
      <c r="I10" s="655" t="s">
        <v>411</v>
      </c>
      <c r="J10" s="655" t="s">
        <v>431</v>
      </c>
      <c r="K10" s="655" t="s">
        <v>413</v>
      </c>
      <c r="L10" s="655" t="s">
        <v>414</v>
      </c>
      <c r="M10" s="655" t="s">
        <v>411</v>
      </c>
      <c r="N10" s="655" t="s">
        <v>426</v>
      </c>
      <c r="O10" s="655" t="s">
        <v>417</v>
      </c>
      <c r="P10" s="655" t="s">
        <v>411</v>
      </c>
      <c r="Q10" s="656" t="s">
        <v>418</v>
      </c>
      <c r="R10" s="657" t="s">
        <v>419</v>
      </c>
      <c r="S10" s="487"/>
      <c r="T10" s="488" t="str">
        <f t="shared" si="1"/>
        <v>12</v>
      </c>
      <c r="U10" s="489" t="str">
        <f t="shared" si="2"/>
        <v>1</v>
      </c>
      <c r="V10" s="489" t="str">
        <f t="shared" si="3"/>
        <v>0</v>
      </c>
      <c r="W10" s="489" t="str">
        <f t="shared" si="4"/>
        <v>62</v>
      </c>
      <c r="X10" s="489" t="str">
        <f t="shared" si="5"/>
        <v>1</v>
      </c>
      <c r="Y10" s="489" t="str">
        <f t="shared" si="6"/>
        <v>1</v>
      </c>
      <c r="Z10" s="489" t="str">
        <f t="shared" si="7"/>
        <v>2</v>
      </c>
      <c r="AA10" s="489" t="str">
        <f t="shared" si="8"/>
        <v>00</v>
      </c>
      <c r="AB10" s="489" t="str">
        <f t="shared" si="9"/>
        <v>1</v>
      </c>
    </row>
    <row r="11" spans="1:28">
      <c r="A11" s="478"/>
      <c r="B11" s="512" t="s">
        <v>624</v>
      </c>
      <c r="C11" s="513" t="s">
        <v>420</v>
      </c>
      <c r="D11" s="514" t="s">
        <v>636</v>
      </c>
      <c r="E11" s="653" t="s">
        <v>407</v>
      </c>
      <c r="F11" s="654" t="s">
        <v>432</v>
      </c>
      <c r="G11" s="655" t="s">
        <v>433</v>
      </c>
      <c r="H11" s="655" t="s">
        <v>410</v>
      </c>
      <c r="I11" s="655" t="s">
        <v>411</v>
      </c>
      <c r="J11" s="655" t="s">
        <v>425</v>
      </c>
      <c r="K11" s="655" t="s">
        <v>413</v>
      </c>
      <c r="L11" s="655" t="s">
        <v>411</v>
      </c>
      <c r="M11" s="655" t="s">
        <v>411</v>
      </c>
      <c r="N11" s="655" t="s">
        <v>426</v>
      </c>
      <c r="O11" s="655" t="s">
        <v>417</v>
      </c>
      <c r="P11" s="655" t="s">
        <v>411</v>
      </c>
      <c r="Q11" s="656" t="s">
        <v>418</v>
      </c>
      <c r="R11" s="657" t="s">
        <v>419</v>
      </c>
      <c r="S11" s="487"/>
      <c r="T11" s="488" t="str">
        <f t="shared" si="1"/>
        <v>12</v>
      </c>
      <c r="U11" s="489" t="str">
        <f t="shared" si="2"/>
        <v>1</v>
      </c>
      <c r="V11" s="489" t="str">
        <f t="shared" si="3"/>
        <v>0</v>
      </c>
      <c r="W11" s="489" t="str">
        <f t="shared" si="4"/>
        <v>62</v>
      </c>
      <c r="X11" s="489" t="str">
        <f t="shared" si="5"/>
        <v>1</v>
      </c>
      <c r="Y11" s="489" t="str">
        <f t="shared" si="6"/>
        <v>1</v>
      </c>
      <c r="Z11" s="489" t="str">
        <f t="shared" si="7"/>
        <v>2</v>
      </c>
      <c r="AA11" s="489" t="str">
        <f t="shared" si="8"/>
        <v>00</v>
      </c>
      <c r="AB11" s="489" t="str">
        <f t="shared" si="9"/>
        <v>1</v>
      </c>
    </row>
    <row r="12" spans="1:28">
      <c r="A12" s="478"/>
      <c r="B12" s="512" t="s">
        <v>427</v>
      </c>
      <c r="C12" s="513" t="s">
        <v>635</v>
      </c>
      <c r="D12" s="514" t="s">
        <v>434</v>
      </c>
      <c r="E12" s="658"/>
      <c r="F12" s="654"/>
      <c r="G12" s="655"/>
      <c r="H12" s="655"/>
      <c r="I12" s="655"/>
      <c r="J12" s="655"/>
      <c r="K12" s="655"/>
      <c r="L12" s="655"/>
      <c r="M12" s="655"/>
      <c r="N12" s="655"/>
      <c r="O12" s="655"/>
      <c r="P12" s="655"/>
      <c r="Q12" s="656"/>
      <c r="R12" s="657"/>
      <c r="S12" s="487"/>
      <c r="T12" s="488" t="str">
        <f t="shared" si="1"/>
        <v>12</v>
      </c>
      <c r="U12" s="489" t="str">
        <f t="shared" si="2"/>
        <v>1</v>
      </c>
      <c r="V12" s="489" t="str">
        <f t="shared" si="3"/>
        <v>0</v>
      </c>
      <c r="W12" s="489" t="str">
        <f t="shared" si="4"/>
        <v>62</v>
      </c>
      <c r="X12" s="489" t="str">
        <f t="shared" si="5"/>
        <v>1</v>
      </c>
      <c r="Y12" s="489" t="str">
        <f t="shared" si="6"/>
        <v>1</v>
      </c>
      <c r="Z12" s="489" t="str">
        <f t="shared" si="7"/>
        <v>2</v>
      </c>
      <c r="AA12" s="489" t="str">
        <f t="shared" si="8"/>
        <v>00</v>
      </c>
      <c r="AB12" s="489" t="str">
        <f t="shared" si="9"/>
        <v>1</v>
      </c>
    </row>
    <row r="13" spans="1:28">
      <c r="A13" s="478"/>
      <c r="B13" s="512"/>
      <c r="C13" s="513"/>
      <c r="D13" s="514"/>
      <c r="E13" s="653"/>
      <c r="F13" s="654"/>
      <c r="G13" s="655"/>
      <c r="H13" s="655"/>
      <c r="I13" s="655"/>
      <c r="J13" s="655"/>
      <c r="K13" s="655"/>
      <c r="L13" s="655"/>
      <c r="M13" s="655"/>
      <c r="N13" s="655"/>
      <c r="O13" s="655"/>
      <c r="P13" s="655"/>
      <c r="Q13" s="656"/>
      <c r="R13" s="657"/>
      <c r="S13" s="487"/>
      <c r="T13" s="488" t="str">
        <f t="shared" si="1"/>
        <v>12</v>
      </c>
      <c r="U13" s="489" t="str">
        <f t="shared" si="2"/>
        <v>1</v>
      </c>
      <c r="V13" s="489" t="str">
        <f t="shared" si="3"/>
        <v>0</v>
      </c>
      <c r="W13" s="489" t="str">
        <f t="shared" si="4"/>
        <v>62</v>
      </c>
      <c r="X13" s="489" t="str">
        <f t="shared" si="5"/>
        <v>1</v>
      </c>
      <c r="Y13" s="489" t="str">
        <f t="shared" si="6"/>
        <v>1</v>
      </c>
      <c r="Z13" s="489" t="str">
        <f t="shared" si="7"/>
        <v>2</v>
      </c>
      <c r="AA13" s="489" t="str">
        <f t="shared" si="8"/>
        <v>00</v>
      </c>
      <c r="AB13" s="489" t="str">
        <f t="shared" si="9"/>
        <v>1</v>
      </c>
    </row>
    <row r="14" spans="1:28">
      <c r="A14" s="478"/>
      <c r="B14" s="512"/>
      <c r="C14" s="513"/>
      <c r="D14" s="514"/>
      <c r="E14" s="653"/>
      <c r="F14" s="654"/>
      <c r="G14" s="655"/>
      <c r="H14" s="655"/>
      <c r="I14" s="655"/>
      <c r="J14" s="655"/>
      <c r="K14" s="655"/>
      <c r="L14" s="655"/>
      <c r="M14" s="655"/>
      <c r="N14" s="655"/>
      <c r="O14" s="655"/>
      <c r="P14" s="655"/>
      <c r="Q14" s="656"/>
      <c r="R14" s="657"/>
      <c r="S14" s="487"/>
      <c r="T14" s="488" t="str">
        <f t="shared" si="1"/>
        <v>12</v>
      </c>
      <c r="U14" s="489" t="str">
        <f t="shared" si="2"/>
        <v>1</v>
      </c>
      <c r="V14" s="489" t="str">
        <f t="shared" si="3"/>
        <v>0</v>
      </c>
      <c r="W14" s="489" t="str">
        <f t="shared" si="4"/>
        <v>62</v>
      </c>
      <c r="X14" s="489" t="str">
        <f t="shared" si="5"/>
        <v>1</v>
      </c>
      <c r="Y14" s="489" t="str">
        <f t="shared" si="6"/>
        <v>1</v>
      </c>
      <c r="Z14" s="489" t="str">
        <f t="shared" si="7"/>
        <v>2</v>
      </c>
      <c r="AA14" s="489" t="str">
        <f t="shared" si="8"/>
        <v>00</v>
      </c>
      <c r="AB14" s="489" t="str">
        <f t="shared" si="9"/>
        <v>1</v>
      </c>
    </row>
    <row r="15" spans="1:28">
      <c r="A15" s="478"/>
      <c r="B15" s="512"/>
      <c r="C15" s="513"/>
      <c r="D15" s="514"/>
      <c r="E15" s="653"/>
      <c r="F15" s="654"/>
      <c r="G15" s="655"/>
      <c r="H15" s="655"/>
      <c r="I15" s="655"/>
      <c r="J15" s="655"/>
      <c r="K15" s="655"/>
      <c r="L15" s="655"/>
      <c r="M15" s="655"/>
      <c r="N15" s="655"/>
      <c r="O15" s="655"/>
      <c r="P15" s="655"/>
      <c r="Q15" s="656"/>
      <c r="R15" s="657"/>
      <c r="S15" s="487"/>
      <c r="T15" s="488" t="str">
        <f t="shared" si="1"/>
        <v>12</v>
      </c>
      <c r="U15" s="489" t="str">
        <f t="shared" si="2"/>
        <v>1</v>
      </c>
      <c r="V15" s="489" t="str">
        <f t="shared" si="3"/>
        <v>0</v>
      </c>
      <c r="W15" s="489" t="str">
        <f t="shared" si="4"/>
        <v>62</v>
      </c>
      <c r="X15" s="489" t="str">
        <f t="shared" si="5"/>
        <v>1</v>
      </c>
      <c r="Y15" s="489" t="str">
        <f t="shared" si="6"/>
        <v>1</v>
      </c>
      <c r="Z15" s="489" t="str">
        <f t="shared" si="7"/>
        <v>2</v>
      </c>
      <c r="AA15" s="489" t="str">
        <f t="shared" si="8"/>
        <v>00</v>
      </c>
      <c r="AB15" s="489" t="str">
        <f t="shared" si="9"/>
        <v>1</v>
      </c>
    </row>
    <row r="16" spans="1:28">
      <c r="A16" s="478"/>
      <c r="B16" s="512"/>
      <c r="C16" s="513"/>
      <c r="D16" s="514"/>
      <c r="E16" s="653"/>
      <c r="F16" s="654"/>
      <c r="G16" s="655"/>
      <c r="H16" s="655"/>
      <c r="I16" s="655"/>
      <c r="J16" s="655"/>
      <c r="K16" s="655"/>
      <c r="L16" s="655"/>
      <c r="M16" s="655"/>
      <c r="N16" s="655"/>
      <c r="O16" s="655"/>
      <c r="P16" s="655"/>
      <c r="Q16" s="656"/>
      <c r="R16" s="657"/>
      <c r="S16" s="487"/>
      <c r="T16" s="488" t="str">
        <f t="shared" si="1"/>
        <v>12</v>
      </c>
      <c r="U16" s="489" t="str">
        <f t="shared" si="2"/>
        <v>1</v>
      </c>
      <c r="V16" s="489" t="str">
        <f t="shared" si="3"/>
        <v>0</v>
      </c>
      <c r="W16" s="489" t="str">
        <f t="shared" si="4"/>
        <v>62</v>
      </c>
      <c r="X16" s="489" t="str">
        <f t="shared" si="5"/>
        <v>1</v>
      </c>
      <c r="Y16" s="489" t="str">
        <f t="shared" si="6"/>
        <v>1</v>
      </c>
      <c r="Z16" s="489" t="str">
        <f t="shared" si="7"/>
        <v>2</v>
      </c>
      <c r="AA16" s="489" t="str">
        <f t="shared" si="8"/>
        <v>00</v>
      </c>
      <c r="AB16" s="489" t="str">
        <f t="shared" si="9"/>
        <v>1</v>
      </c>
    </row>
    <row r="17" spans="1:28">
      <c r="A17" s="478"/>
      <c r="B17" s="512"/>
      <c r="C17" s="513"/>
      <c r="D17" s="514"/>
      <c r="E17" s="653"/>
      <c r="F17" s="654"/>
      <c r="G17" s="655"/>
      <c r="H17" s="655"/>
      <c r="I17" s="655"/>
      <c r="J17" s="655"/>
      <c r="K17" s="655"/>
      <c r="L17" s="655"/>
      <c r="M17" s="655"/>
      <c r="N17" s="655"/>
      <c r="O17" s="655"/>
      <c r="P17" s="655"/>
      <c r="Q17" s="656"/>
      <c r="R17" s="657"/>
      <c r="S17" s="487"/>
      <c r="T17" s="488" t="str">
        <f t="shared" si="1"/>
        <v>12</v>
      </c>
      <c r="U17" s="489" t="str">
        <f t="shared" si="2"/>
        <v>1</v>
      </c>
      <c r="V17" s="489" t="str">
        <f t="shared" si="3"/>
        <v>0</v>
      </c>
      <c r="W17" s="489" t="str">
        <f t="shared" si="4"/>
        <v>62</v>
      </c>
      <c r="X17" s="489" t="str">
        <f t="shared" si="5"/>
        <v>1</v>
      </c>
      <c r="Y17" s="489" t="str">
        <f t="shared" si="6"/>
        <v>1</v>
      </c>
      <c r="Z17" s="489" t="str">
        <f t="shared" si="7"/>
        <v>2</v>
      </c>
      <c r="AA17" s="489" t="str">
        <f t="shared" si="8"/>
        <v>00</v>
      </c>
      <c r="AB17" s="489" t="str">
        <f t="shared" si="9"/>
        <v>1</v>
      </c>
    </row>
    <row r="18" spans="1:28">
      <c r="A18" s="478"/>
      <c r="B18" s="512"/>
      <c r="C18" s="513"/>
      <c r="D18" s="514"/>
      <c r="E18" s="653"/>
      <c r="F18" s="654"/>
      <c r="G18" s="655"/>
      <c r="H18" s="655"/>
      <c r="I18" s="655"/>
      <c r="J18" s="655"/>
      <c r="K18" s="655"/>
      <c r="L18" s="655"/>
      <c r="M18" s="655"/>
      <c r="N18" s="655"/>
      <c r="O18" s="655"/>
      <c r="P18" s="655"/>
      <c r="Q18" s="656"/>
      <c r="R18" s="657"/>
      <c r="S18" s="487"/>
      <c r="T18" s="488" t="str">
        <f t="shared" si="1"/>
        <v>12</v>
      </c>
      <c r="U18" s="489" t="str">
        <f t="shared" si="2"/>
        <v>1</v>
      </c>
      <c r="V18" s="489" t="str">
        <f t="shared" si="3"/>
        <v>0</v>
      </c>
      <c r="W18" s="489" t="str">
        <f t="shared" si="4"/>
        <v>62</v>
      </c>
      <c r="X18" s="489" t="str">
        <f t="shared" si="5"/>
        <v>1</v>
      </c>
      <c r="Y18" s="489" t="str">
        <f t="shared" si="6"/>
        <v>1</v>
      </c>
      <c r="Z18" s="489" t="str">
        <f t="shared" si="7"/>
        <v>2</v>
      </c>
      <c r="AA18" s="489" t="str">
        <f t="shared" si="8"/>
        <v>00</v>
      </c>
      <c r="AB18" s="489" t="str">
        <f t="shared" si="9"/>
        <v>1</v>
      </c>
    </row>
    <row r="19" spans="1:28">
      <c r="A19" s="478"/>
      <c r="B19" s="512"/>
      <c r="C19" s="513"/>
      <c r="D19" s="514"/>
      <c r="E19" s="653"/>
      <c r="F19" s="654"/>
      <c r="G19" s="655"/>
      <c r="H19" s="655"/>
      <c r="I19" s="655"/>
      <c r="J19" s="655"/>
      <c r="K19" s="655"/>
      <c r="L19" s="655"/>
      <c r="M19" s="655"/>
      <c r="N19" s="655"/>
      <c r="O19" s="655"/>
      <c r="P19" s="655"/>
      <c r="Q19" s="656"/>
      <c r="R19" s="657"/>
      <c r="S19" s="487"/>
      <c r="T19" s="488" t="str">
        <f t="shared" si="1"/>
        <v>12</v>
      </c>
      <c r="U19" s="489" t="str">
        <f t="shared" si="2"/>
        <v>1</v>
      </c>
      <c r="V19" s="489" t="str">
        <f t="shared" si="3"/>
        <v>0</v>
      </c>
      <c r="W19" s="489" t="str">
        <f t="shared" si="4"/>
        <v>62</v>
      </c>
      <c r="X19" s="489" t="str">
        <f t="shared" si="5"/>
        <v>1</v>
      </c>
      <c r="Y19" s="489" t="str">
        <f t="shared" si="6"/>
        <v>1</v>
      </c>
      <c r="Z19" s="489" t="str">
        <f t="shared" si="7"/>
        <v>2</v>
      </c>
      <c r="AA19" s="489" t="str">
        <f t="shared" si="8"/>
        <v>00</v>
      </c>
      <c r="AB19" s="489" t="str">
        <f t="shared" si="9"/>
        <v>1</v>
      </c>
    </row>
    <row r="20" spans="1:28">
      <c r="A20" s="478"/>
      <c r="B20" s="512"/>
      <c r="C20" s="513"/>
      <c r="D20" s="514"/>
      <c r="E20" s="653"/>
      <c r="F20" s="654"/>
      <c r="G20" s="655"/>
      <c r="H20" s="655"/>
      <c r="I20" s="655"/>
      <c r="J20" s="655"/>
      <c r="K20" s="655"/>
      <c r="L20" s="655"/>
      <c r="M20" s="655"/>
      <c r="N20" s="655"/>
      <c r="O20" s="655"/>
      <c r="P20" s="655"/>
      <c r="Q20" s="656"/>
      <c r="R20" s="657"/>
      <c r="S20" s="487"/>
      <c r="T20" s="488" t="str">
        <f t="shared" si="1"/>
        <v>12</v>
      </c>
      <c r="U20" s="489" t="str">
        <f t="shared" si="2"/>
        <v>1</v>
      </c>
      <c r="V20" s="489" t="str">
        <f t="shared" si="3"/>
        <v>0</v>
      </c>
      <c r="W20" s="489" t="str">
        <f t="shared" si="4"/>
        <v>62</v>
      </c>
      <c r="X20" s="489" t="str">
        <f t="shared" si="5"/>
        <v>1</v>
      </c>
      <c r="Y20" s="489" t="str">
        <f t="shared" si="6"/>
        <v>1</v>
      </c>
      <c r="Z20" s="489" t="str">
        <f t="shared" si="7"/>
        <v>2</v>
      </c>
      <c r="AA20" s="489" t="str">
        <f t="shared" si="8"/>
        <v>00</v>
      </c>
      <c r="AB20" s="489" t="str">
        <f t="shared" si="9"/>
        <v>1</v>
      </c>
    </row>
    <row r="21" spans="1:28">
      <c r="A21" s="478"/>
      <c r="B21" s="512"/>
      <c r="C21" s="513"/>
      <c r="D21" s="514"/>
      <c r="E21" s="653"/>
      <c r="F21" s="654"/>
      <c r="G21" s="655"/>
      <c r="H21" s="655"/>
      <c r="I21" s="655"/>
      <c r="J21" s="655"/>
      <c r="K21" s="655"/>
      <c r="L21" s="655"/>
      <c r="M21" s="655"/>
      <c r="N21" s="655"/>
      <c r="O21" s="655"/>
      <c r="P21" s="655"/>
      <c r="Q21" s="656"/>
      <c r="R21" s="657"/>
      <c r="S21" s="487"/>
      <c r="T21" s="488" t="str">
        <f t="shared" si="1"/>
        <v>12</v>
      </c>
      <c r="U21" s="489" t="str">
        <f t="shared" si="2"/>
        <v>1</v>
      </c>
      <c r="V21" s="489" t="str">
        <f t="shared" si="3"/>
        <v>0</v>
      </c>
      <c r="W21" s="489" t="str">
        <f t="shared" si="4"/>
        <v>62</v>
      </c>
      <c r="X21" s="489" t="str">
        <f t="shared" si="5"/>
        <v>1</v>
      </c>
      <c r="Y21" s="489" t="str">
        <f t="shared" si="6"/>
        <v>1</v>
      </c>
      <c r="Z21" s="489" t="str">
        <f t="shared" si="7"/>
        <v>2</v>
      </c>
      <c r="AA21" s="489" t="str">
        <f t="shared" si="8"/>
        <v>00</v>
      </c>
      <c r="AB21" s="489" t="str">
        <f t="shared" si="9"/>
        <v>1</v>
      </c>
    </row>
    <row r="22" spans="1:28">
      <c r="A22" s="478"/>
      <c r="B22" s="512"/>
      <c r="C22" s="513"/>
      <c r="D22" s="514"/>
      <c r="E22" s="653"/>
      <c r="F22" s="654"/>
      <c r="G22" s="655"/>
      <c r="H22" s="655"/>
      <c r="I22" s="655"/>
      <c r="J22" s="655"/>
      <c r="K22" s="655"/>
      <c r="L22" s="655"/>
      <c r="M22" s="655"/>
      <c r="N22" s="655"/>
      <c r="O22" s="655"/>
      <c r="P22" s="655"/>
      <c r="Q22" s="656"/>
      <c r="R22" s="657"/>
      <c r="S22" s="487"/>
      <c r="T22" s="488" t="str">
        <f t="shared" si="1"/>
        <v>12</v>
      </c>
      <c r="U22" s="489" t="str">
        <f t="shared" si="2"/>
        <v>1</v>
      </c>
      <c r="V22" s="489" t="str">
        <f t="shared" si="3"/>
        <v>0</v>
      </c>
      <c r="W22" s="489" t="str">
        <f t="shared" si="4"/>
        <v>62</v>
      </c>
      <c r="X22" s="489" t="str">
        <f t="shared" si="5"/>
        <v>1</v>
      </c>
      <c r="Y22" s="489" t="str">
        <f t="shared" si="6"/>
        <v>1</v>
      </c>
      <c r="Z22" s="489" t="str">
        <f t="shared" si="7"/>
        <v>2</v>
      </c>
      <c r="AA22" s="489" t="str">
        <f t="shared" si="8"/>
        <v>00</v>
      </c>
      <c r="AB22" s="489" t="str">
        <f t="shared" si="9"/>
        <v>1</v>
      </c>
    </row>
    <row r="23" spans="1:28">
      <c r="A23" s="478"/>
      <c r="B23" s="512"/>
      <c r="C23" s="513"/>
      <c r="D23" s="514"/>
      <c r="E23" s="653"/>
      <c r="F23" s="654"/>
      <c r="G23" s="655"/>
      <c r="H23" s="655"/>
      <c r="I23" s="655"/>
      <c r="J23" s="655"/>
      <c r="K23" s="655"/>
      <c r="L23" s="655"/>
      <c r="M23" s="655"/>
      <c r="N23" s="655"/>
      <c r="O23" s="655"/>
      <c r="P23" s="655"/>
      <c r="Q23" s="656"/>
      <c r="R23" s="657"/>
      <c r="S23" s="487"/>
      <c r="T23" s="488" t="str">
        <f t="shared" si="1"/>
        <v>12</v>
      </c>
      <c r="U23" s="489" t="str">
        <f t="shared" si="2"/>
        <v>1</v>
      </c>
      <c r="V23" s="489" t="str">
        <f t="shared" si="3"/>
        <v>0</v>
      </c>
      <c r="W23" s="489" t="str">
        <f t="shared" si="4"/>
        <v>62</v>
      </c>
      <c r="X23" s="489" t="str">
        <f t="shared" si="5"/>
        <v>1</v>
      </c>
      <c r="Y23" s="489" t="str">
        <f t="shared" si="6"/>
        <v>1</v>
      </c>
      <c r="Z23" s="489" t="str">
        <f t="shared" si="7"/>
        <v>2</v>
      </c>
      <c r="AA23" s="489" t="str">
        <f t="shared" si="8"/>
        <v>00</v>
      </c>
      <c r="AB23" s="489" t="str">
        <f t="shared" si="9"/>
        <v>1</v>
      </c>
    </row>
    <row r="24" spans="1:28">
      <c r="A24" s="478"/>
      <c r="B24" s="512"/>
      <c r="C24" s="513"/>
      <c r="D24" s="514"/>
      <c r="E24" s="653"/>
      <c r="F24" s="654"/>
      <c r="G24" s="655"/>
      <c r="H24" s="655"/>
      <c r="I24" s="655"/>
      <c r="J24" s="655"/>
      <c r="K24" s="655"/>
      <c r="L24" s="655"/>
      <c r="M24" s="655"/>
      <c r="N24" s="655"/>
      <c r="O24" s="655"/>
      <c r="P24" s="655"/>
      <c r="Q24" s="656"/>
      <c r="R24" s="657"/>
      <c r="S24" s="487"/>
      <c r="T24" s="488" t="str">
        <f t="shared" si="1"/>
        <v>12</v>
      </c>
      <c r="U24" s="489" t="str">
        <f t="shared" si="2"/>
        <v>1</v>
      </c>
      <c r="V24" s="489" t="str">
        <f t="shared" si="3"/>
        <v>0</v>
      </c>
      <c r="W24" s="489" t="str">
        <f t="shared" si="4"/>
        <v>62</v>
      </c>
      <c r="X24" s="489" t="str">
        <f t="shared" si="5"/>
        <v>1</v>
      </c>
      <c r="Y24" s="489" t="str">
        <f t="shared" si="6"/>
        <v>1</v>
      </c>
      <c r="Z24" s="489" t="str">
        <f t="shared" si="7"/>
        <v>2</v>
      </c>
      <c r="AA24" s="489" t="str">
        <f t="shared" si="8"/>
        <v>00</v>
      </c>
      <c r="AB24" s="489" t="str">
        <f t="shared" si="9"/>
        <v>1</v>
      </c>
    </row>
    <row r="25" spans="1:28">
      <c r="A25" s="478"/>
      <c r="B25" s="512"/>
      <c r="C25" s="513"/>
      <c r="D25" s="514"/>
      <c r="E25" s="653"/>
      <c r="F25" s="654"/>
      <c r="G25" s="655"/>
      <c r="H25" s="655"/>
      <c r="I25" s="655"/>
      <c r="J25" s="655"/>
      <c r="K25" s="655"/>
      <c r="L25" s="655"/>
      <c r="M25" s="655"/>
      <c r="N25" s="655"/>
      <c r="O25" s="655"/>
      <c r="P25" s="655"/>
      <c r="Q25" s="656"/>
      <c r="R25" s="657"/>
      <c r="S25" s="487"/>
      <c r="T25" s="488" t="str">
        <f t="shared" si="1"/>
        <v>12</v>
      </c>
      <c r="U25" s="489" t="str">
        <f t="shared" si="2"/>
        <v>1</v>
      </c>
      <c r="V25" s="489" t="str">
        <f t="shared" si="3"/>
        <v>0</v>
      </c>
      <c r="W25" s="489" t="str">
        <f t="shared" si="4"/>
        <v>62</v>
      </c>
      <c r="X25" s="489" t="str">
        <f t="shared" si="5"/>
        <v>1</v>
      </c>
      <c r="Y25" s="489" t="str">
        <f t="shared" si="6"/>
        <v>1</v>
      </c>
      <c r="Z25" s="489" t="str">
        <f t="shared" si="7"/>
        <v>2</v>
      </c>
      <c r="AA25" s="489" t="str">
        <f t="shared" si="8"/>
        <v>00</v>
      </c>
      <c r="AB25" s="489" t="str">
        <f t="shared" si="9"/>
        <v>1</v>
      </c>
    </row>
    <row r="26" spans="1:28">
      <c r="A26" s="478"/>
      <c r="B26" s="512"/>
      <c r="C26" s="513"/>
      <c r="D26" s="514"/>
      <c r="E26" s="653"/>
      <c r="F26" s="654"/>
      <c r="G26" s="655"/>
      <c r="H26" s="655"/>
      <c r="I26" s="655"/>
      <c r="J26" s="655"/>
      <c r="K26" s="655"/>
      <c r="L26" s="655"/>
      <c r="M26" s="655"/>
      <c r="N26" s="655"/>
      <c r="O26" s="655"/>
      <c r="P26" s="655"/>
      <c r="Q26" s="656"/>
      <c r="R26" s="657"/>
      <c r="S26" s="487"/>
    </row>
    <row r="27" spans="1:28">
      <c r="A27" s="478"/>
      <c r="B27" s="512"/>
      <c r="C27" s="513"/>
      <c r="D27" s="514"/>
      <c r="E27" s="653"/>
      <c r="F27" s="654"/>
      <c r="G27" s="655"/>
      <c r="H27" s="655"/>
      <c r="I27" s="655"/>
      <c r="J27" s="655"/>
      <c r="K27" s="655"/>
      <c r="L27" s="655"/>
      <c r="M27" s="655"/>
      <c r="N27" s="655"/>
      <c r="O27" s="655"/>
      <c r="P27" s="655"/>
      <c r="Q27" s="656"/>
      <c r="R27" s="657"/>
      <c r="S27" s="487"/>
    </row>
    <row r="28" spans="1:28">
      <c r="A28" s="478"/>
      <c r="B28" s="512"/>
      <c r="C28" s="513"/>
      <c r="D28" s="514"/>
      <c r="E28" s="653"/>
      <c r="F28" s="654"/>
      <c r="G28" s="655"/>
      <c r="H28" s="655"/>
      <c r="I28" s="655"/>
      <c r="J28" s="655"/>
      <c r="K28" s="655"/>
      <c r="L28" s="655"/>
      <c r="M28" s="655"/>
      <c r="N28" s="655"/>
      <c r="O28" s="655"/>
      <c r="P28" s="655"/>
      <c r="Q28" s="656"/>
      <c r="R28" s="657"/>
      <c r="S28" s="487"/>
    </row>
    <row r="29" spans="1:28">
      <c r="A29" s="478"/>
      <c r="B29" s="512"/>
      <c r="C29" s="513"/>
      <c r="D29" s="514"/>
      <c r="E29" s="653"/>
      <c r="F29" s="654"/>
      <c r="G29" s="655"/>
      <c r="H29" s="655"/>
      <c r="I29" s="655"/>
      <c r="J29" s="655"/>
      <c r="K29" s="655"/>
      <c r="L29" s="655"/>
      <c r="M29" s="655"/>
      <c r="N29" s="655"/>
      <c r="O29" s="655"/>
      <c r="P29" s="655"/>
      <c r="Q29" s="656"/>
      <c r="R29" s="657"/>
      <c r="S29" s="487"/>
    </row>
    <row r="30" spans="1:28">
      <c r="A30" s="478"/>
      <c r="B30" s="512"/>
      <c r="C30" s="513"/>
      <c r="D30" s="514"/>
      <c r="E30" s="653"/>
      <c r="F30" s="654"/>
      <c r="G30" s="655"/>
      <c r="H30" s="655"/>
      <c r="I30" s="655"/>
      <c r="J30" s="655"/>
      <c r="K30" s="655"/>
      <c r="L30" s="655"/>
      <c r="M30" s="655"/>
      <c r="N30" s="655"/>
      <c r="O30" s="655"/>
      <c r="P30" s="655"/>
      <c r="Q30" s="656"/>
      <c r="R30" s="657"/>
      <c r="S30" s="487"/>
    </row>
    <row r="31" spans="1:28">
      <c r="A31" s="478"/>
      <c r="B31" s="512"/>
      <c r="C31" s="513"/>
      <c r="D31" s="514"/>
      <c r="E31" s="653"/>
      <c r="F31" s="654"/>
      <c r="G31" s="655"/>
      <c r="H31" s="655"/>
      <c r="I31" s="655"/>
      <c r="J31" s="655"/>
      <c r="K31" s="655"/>
      <c r="L31" s="655"/>
      <c r="M31" s="655"/>
      <c r="N31" s="655"/>
      <c r="O31" s="655"/>
      <c r="P31" s="655"/>
      <c r="Q31" s="656"/>
      <c r="R31" s="657"/>
      <c r="S31" s="487"/>
    </row>
    <row r="32" spans="1:28">
      <c r="A32" s="478"/>
      <c r="B32" s="512"/>
      <c r="C32" s="513"/>
      <c r="D32" s="514"/>
      <c r="E32" s="653"/>
      <c r="F32" s="654"/>
      <c r="G32" s="655"/>
      <c r="H32" s="655"/>
      <c r="I32" s="655"/>
      <c r="J32" s="655"/>
      <c r="K32" s="655"/>
      <c r="L32" s="655"/>
      <c r="M32" s="655"/>
      <c r="N32" s="655"/>
      <c r="O32" s="655"/>
      <c r="P32" s="655"/>
      <c r="Q32" s="656"/>
      <c r="R32" s="657"/>
      <c r="S32" s="487"/>
    </row>
    <row r="33" spans="1:19">
      <c r="A33" s="478"/>
      <c r="B33" s="512"/>
      <c r="C33" s="513"/>
      <c r="D33" s="514"/>
      <c r="E33" s="653"/>
      <c r="F33" s="654"/>
      <c r="G33" s="655"/>
      <c r="H33" s="655"/>
      <c r="I33" s="655"/>
      <c r="J33" s="655"/>
      <c r="K33" s="655"/>
      <c r="L33" s="655"/>
      <c r="M33" s="655"/>
      <c r="N33" s="655"/>
      <c r="O33" s="655"/>
      <c r="P33" s="655"/>
      <c r="Q33" s="656"/>
      <c r="R33" s="657"/>
      <c r="S33" s="487"/>
    </row>
    <row r="34" spans="1:19">
      <c r="A34" s="478"/>
      <c r="B34" s="512"/>
      <c r="C34" s="513"/>
      <c r="D34" s="514"/>
      <c r="E34" s="653"/>
      <c r="F34" s="654"/>
      <c r="G34" s="655"/>
      <c r="H34" s="655"/>
      <c r="I34" s="655"/>
      <c r="J34" s="655"/>
      <c r="K34" s="655"/>
      <c r="L34" s="655"/>
      <c r="M34" s="655"/>
      <c r="N34" s="655"/>
      <c r="O34" s="655"/>
      <c r="P34" s="655"/>
      <c r="Q34" s="656"/>
      <c r="R34" s="657"/>
      <c r="S34" s="487"/>
    </row>
    <row r="35" spans="1:19">
      <c r="A35" s="478"/>
      <c r="B35" s="512"/>
      <c r="C35" s="513"/>
      <c r="D35" s="514"/>
      <c r="E35" s="653"/>
      <c r="F35" s="654"/>
      <c r="G35" s="655"/>
      <c r="H35" s="655"/>
      <c r="I35" s="655"/>
      <c r="J35" s="655"/>
      <c r="K35" s="655"/>
      <c r="L35" s="655"/>
      <c r="M35" s="655"/>
      <c r="N35" s="655"/>
      <c r="O35" s="655"/>
      <c r="P35" s="655"/>
      <c r="Q35" s="656"/>
      <c r="R35" s="657"/>
      <c r="S35" s="487"/>
    </row>
    <row r="36" spans="1:19">
      <c r="A36" s="478"/>
      <c r="B36" s="512"/>
      <c r="C36" s="513"/>
      <c r="D36" s="514"/>
      <c r="E36" s="653"/>
      <c r="F36" s="654"/>
      <c r="G36" s="655"/>
      <c r="H36" s="655"/>
      <c r="I36" s="655"/>
      <c r="J36" s="655"/>
      <c r="K36" s="655"/>
      <c r="L36" s="655"/>
      <c r="M36" s="655"/>
      <c r="N36" s="655"/>
      <c r="O36" s="655"/>
      <c r="P36" s="655"/>
      <c r="Q36" s="656"/>
      <c r="R36" s="657"/>
      <c r="S36" s="487"/>
    </row>
    <row r="37" spans="1:19">
      <c r="A37" s="478"/>
      <c r="B37" s="512"/>
      <c r="C37" s="513"/>
      <c r="D37" s="514"/>
      <c r="E37" s="653"/>
      <c r="F37" s="654"/>
      <c r="G37" s="655"/>
      <c r="H37" s="655"/>
      <c r="I37" s="655"/>
      <c r="J37" s="655"/>
      <c r="K37" s="655"/>
      <c r="L37" s="655"/>
      <c r="M37" s="655"/>
      <c r="N37" s="655"/>
      <c r="O37" s="655"/>
      <c r="P37" s="655"/>
      <c r="Q37" s="656"/>
      <c r="R37" s="657"/>
      <c r="S37" s="487"/>
    </row>
    <row r="38" spans="1:19">
      <c r="A38" s="478"/>
      <c r="B38" s="512"/>
      <c r="C38" s="513"/>
      <c r="D38" s="514"/>
      <c r="E38" s="653"/>
      <c r="F38" s="654"/>
      <c r="G38" s="655"/>
      <c r="H38" s="655"/>
      <c r="I38" s="655"/>
      <c r="J38" s="655"/>
      <c r="K38" s="655"/>
      <c r="L38" s="655"/>
      <c r="M38" s="655"/>
      <c r="N38" s="655"/>
      <c r="O38" s="655"/>
      <c r="P38" s="655"/>
      <c r="Q38" s="656"/>
      <c r="R38" s="657"/>
      <c r="S38" s="487"/>
    </row>
    <row r="39" spans="1:19">
      <c r="A39" s="478"/>
      <c r="B39" s="512"/>
      <c r="C39" s="513"/>
      <c r="D39" s="514"/>
      <c r="E39" s="653"/>
      <c r="F39" s="654"/>
      <c r="G39" s="655"/>
      <c r="H39" s="655"/>
      <c r="I39" s="655"/>
      <c r="J39" s="655"/>
      <c r="K39" s="655"/>
      <c r="L39" s="655"/>
      <c r="M39" s="655"/>
      <c r="N39" s="655"/>
      <c r="O39" s="655"/>
      <c r="P39" s="655"/>
      <c r="Q39" s="656"/>
      <c r="R39" s="657"/>
      <c r="S39" s="487"/>
    </row>
    <row r="40" spans="1:19">
      <c r="A40" s="478"/>
      <c r="B40" s="512"/>
      <c r="C40" s="513"/>
      <c r="D40" s="514"/>
      <c r="E40" s="653"/>
      <c r="F40" s="654"/>
      <c r="G40" s="655"/>
      <c r="H40" s="655"/>
      <c r="I40" s="655"/>
      <c r="J40" s="655"/>
      <c r="K40" s="655"/>
      <c r="L40" s="655"/>
      <c r="M40" s="655"/>
      <c r="N40" s="655"/>
      <c r="O40" s="655"/>
      <c r="P40" s="655"/>
      <c r="Q40" s="656"/>
      <c r="R40" s="657"/>
      <c r="S40" s="487"/>
    </row>
    <row r="41" spans="1:19">
      <c r="A41" s="478"/>
      <c r="B41" s="512"/>
      <c r="C41" s="513"/>
      <c r="D41" s="514"/>
      <c r="E41" s="653"/>
      <c r="F41" s="654"/>
      <c r="G41" s="655"/>
      <c r="H41" s="655"/>
      <c r="I41" s="655"/>
      <c r="J41" s="655"/>
      <c r="K41" s="655"/>
      <c r="L41" s="655"/>
      <c r="M41" s="655"/>
      <c r="N41" s="655"/>
      <c r="O41" s="655"/>
      <c r="P41" s="655"/>
      <c r="Q41" s="656"/>
      <c r="R41" s="657"/>
      <c r="S41" s="487"/>
    </row>
    <row r="42" spans="1:19">
      <c r="A42" s="478"/>
      <c r="B42" s="512"/>
      <c r="C42" s="513"/>
      <c r="D42" s="514"/>
      <c r="E42" s="653"/>
      <c r="F42" s="654"/>
      <c r="G42" s="655"/>
      <c r="H42" s="655"/>
      <c r="I42" s="655"/>
      <c r="J42" s="655"/>
      <c r="K42" s="655"/>
      <c r="L42" s="655"/>
      <c r="M42" s="655"/>
      <c r="N42" s="655"/>
      <c r="O42" s="655"/>
      <c r="P42" s="655"/>
      <c r="Q42" s="656"/>
      <c r="R42" s="657"/>
      <c r="S42" s="487"/>
    </row>
    <row r="43" spans="1:19">
      <c r="A43" s="478"/>
      <c r="B43" s="512"/>
      <c r="C43" s="513"/>
      <c r="D43" s="514"/>
      <c r="E43" s="653"/>
      <c r="F43" s="654"/>
      <c r="G43" s="655"/>
      <c r="H43" s="655"/>
      <c r="I43" s="655"/>
      <c r="J43" s="655"/>
      <c r="K43" s="655"/>
      <c r="L43" s="655"/>
      <c r="M43" s="655"/>
      <c r="N43" s="655"/>
      <c r="O43" s="655"/>
      <c r="P43" s="655"/>
      <c r="Q43" s="656"/>
      <c r="R43" s="657"/>
      <c r="S43" s="487"/>
    </row>
    <row r="44" spans="1:19">
      <c r="A44" s="478"/>
      <c r="B44" s="512"/>
      <c r="C44" s="513"/>
      <c r="D44" s="514"/>
      <c r="E44" s="653"/>
      <c r="F44" s="654"/>
      <c r="G44" s="655"/>
      <c r="H44" s="655"/>
      <c r="I44" s="655"/>
      <c r="J44" s="655"/>
      <c r="K44" s="655"/>
      <c r="L44" s="655"/>
      <c r="M44" s="655"/>
      <c r="N44" s="655"/>
      <c r="O44" s="655"/>
      <c r="P44" s="655"/>
      <c r="Q44" s="656"/>
      <c r="R44" s="657"/>
      <c r="S44" s="487"/>
    </row>
    <row r="45" spans="1:19">
      <c r="A45" s="478"/>
      <c r="B45" s="512"/>
      <c r="C45" s="513"/>
      <c r="D45" s="514"/>
      <c r="E45" s="653"/>
      <c r="F45" s="654"/>
      <c r="G45" s="655"/>
      <c r="H45" s="655"/>
      <c r="I45" s="655"/>
      <c r="J45" s="655"/>
      <c r="K45" s="655"/>
      <c r="L45" s="655"/>
      <c r="M45" s="655"/>
      <c r="N45" s="655"/>
      <c r="O45" s="655"/>
      <c r="P45" s="655"/>
      <c r="Q45" s="656"/>
      <c r="R45" s="657"/>
      <c r="S45" s="487"/>
    </row>
    <row r="46" spans="1:19">
      <c r="A46" s="478"/>
      <c r="B46" s="512"/>
      <c r="C46" s="513"/>
      <c r="D46" s="514"/>
      <c r="E46" s="653"/>
      <c r="F46" s="654"/>
      <c r="G46" s="655"/>
      <c r="H46" s="655"/>
      <c r="I46" s="655"/>
      <c r="J46" s="655"/>
      <c r="K46" s="655"/>
      <c r="L46" s="655"/>
      <c r="M46" s="655"/>
      <c r="N46" s="655"/>
      <c r="O46" s="655"/>
      <c r="P46" s="655"/>
      <c r="Q46" s="656"/>
      <c r="R46" s="657"/>
      <c r="S46" s="487"/>
    </row>
    <row r="47" spans="1:19">
      <c r="A47" s="478"/>
      <c r="B47" s="512"/>
      <c r="C47" s="513"/>
      <c r="D47" s="514"/>
      <c r="E47" s="658"/>
      <c r="F47" s="659"/>
      <c r="G47" s="655"/>
      <c r="H47" s="655"/>
      <c r="I47" s="655"/>
      <c r="J47" s="655"/>
      <c r="K47" s="655"/>
      <c r="L47" s="655"/>
      <c r="M47" s="655"/>
      <c r="N47" s="655"/>
      <c r="O47" s="655"/>
      <c r="P47" s="655"/>
      <c r="Q47" s="656"/>
      <c r="R47" s="657"/>
      <c r="S47" s="487"/>
    </row>
    <row r="48" spans="1:19">
      <c r="A48" s="478"/>
      <c r="B48" s="515"/>
      <c r="C48" s="516"/>
      <c r="D48" s="517"/>
      <c r="E48" s="660"/>
      <c r="F48" s="661"/>
      <c r="G48" s="662"/>
      <c r="H48" s="663"/>
      <c r="I48" s="663"/>
      <c r="J48" s="663"/>
      <c r="K48" s="663"/>
      <c r="L48" s="663"/>
      <c r="M48" s="663"/>
      <c r="N48" s="663"/>
      <c r="O48" s="663"/>
      <c r="P48" s="663"/>
      <c r="Q48" s="664"/>
      <c r="R48" s="665"/>
      <c r="S48" s="487"/>
    </row>
    <row r="49" spans="1:19">
      <c r="A49" s="478"/>
      <c r="B49" s="515"/>
      <c r="C49" s="516"/>
      <c r="D49" s="517"/>
      <c r="E49" s="660"/>
      <c r="F49" s="661"/>
      <c r="G49" s="662"/>
      <c r="H49" s="663"/>
      <c r="I49" s="663"/>
      <c r="J49" s="663"/>
      <c r="K49" s="663"/>
      <c r="L49" s="663"/>
      <c r="M49" s="663"/>
      <c r="N49" s="663"/>
      <c r="O49" s="663"/>
      <c r="P49" s="663"/>
      <c r="Q49" s="664"/>
      <c r="R49" s="665"/>
      <c r="S49" s="487"/>
    </row>
    <row r="50" spans="1:19">
      <c r="A50" s="478"/>
      <c r="B50" s="515"/>
      <c r="C50" s="516"/>
      <c r="D50" s="517"/>
      <c r="E50" s="660"/>
      <c r="F50" s="661"/>
      <c r="G50" s="662"/>
      <c r="H50" s="663"/>
      <c r="I50" s="663"/>
      <c r="J50" s="663"/>
      <c r="K50" s="663"/>
      <c r="L50" s="663"/>
      <c r="M50" s="663"/>
      <c r="N50" s="663"/>
      <c r="O50" s="663"/>
      <c r="P50" s="663"/>
      <c r="Q50" s="664"/>
      <c r="R50" s="665"/>
      <c r="S50" s="487"/>
    </row>
    <row r="51" spans="1:19">
      <c r="A51" s="478"/>
      <c r="B51" s="515"/>
      <c r="C51" s="516"/>
      <c r="D51" s="517"/>
      <c r="E51" s="660"/>
      <c r="F51" s="661"/>
      <c r="G51" s="662"/>
      <c r="H51" s="663"/>
      <c r="I51" s="663"/>
      <c r="J51" s="663"/>
      <c r="K51" s="663"/>
      <c r="L51" s="663"/>
      <c r="M51" s="663"/>
      <c r="N51" s="663"/>
      <c r="O51" s="663"/>
      <c r="P51" s="663"/>
      <c r="Q51" s="664"/>
      <c r="R51" s="665"/>
      <c r="S51" s="487"/>
    </row>
    <row r="52" spans="1:19">
      <c r="A52" s="478"/>
      <c r="B52" s="515"/>
      <c r="C52" s="516"/>
      <c r="D52" s="517"/>
      <c r="E52" s="660"/>
      <c r="F52" s="661"/>
      <c r="G52" s="662"/>
      <c r="H52" s="663"/>
      <c r="I52" s="663"/>
      <c r="J52" s="663"/>
      <c r="K52" s="663"/>
      <c r="L52" s="663"/>
      <c r="M52" s="663"/>
      <c r="N52" s="663"/>
      <c r="O52" s="663"/>
      <c r="P52" s="663"/>
      <c r="Q52" s="664"/>
      <c r="R52" s="665"/>
      <c r="S52" s="487"/>
    </row>
    <row r="53" spans="1:19">
      <c r="A53" s="478"/>
      <c r="B53" s="515"/>
      <c r="C53" s="516"/>
      <c r="D53" s="517"/>
      <c r="E53" s="660"/>
      <c r="F53" s="661"/>
      <c r="G53" s="662"/>
      <c r="H53" s="663"/>
      <c r="I53" s="663"/>
      <c r="J53" s="663"/>
      <c r="K53" s="663"/>
      <c r="L53" s="663"/>
      <c r="M53" s="663"/>
      <c r="N53" s="663"/>
      <c r="O53" s="663"/>
      <c r="P53" s="663"/>
      <c r="Q53" s="664"/>
      <c r="R53" s="665"/>
      <c r="S53" s="487"/>
    </row>
    <row r="54" spans="1:19">
      <c r="A54" s="478"/>
      <c r="B54" s="515"/>
      <c r="C54" s="516"/>
      <c r="D54" s="517"/>
      <c r="E54" s="660"/>
      <c r="F54" s="661"/>
      <c r="G54" s="662"/>
      <c r="H54" s="663"/>
      <c r="I54" s="663"/>
      <c r="J54" s="663"/>
      <c r="K54" s="663"/>
      <c r="L54" s="663"/>
      <c r="M54" s="663"/>
      <c r="N54" s="663"/>
      <c r="O54" s="663"/>
      <c r="P54" s="663"/>
      <c r="Q54" s="664"/>
      <c r="R54" s="665"/>
      <c r="S54" s="487"/>
    </row>
    <row r="55" spans="1:19">
      <c r="A55" s="478"/>
      <c r="B55" s="515"/>
      <c r="C55" s="516"/>
      <c r="D55" s="517"/>
      <c r="E55" s="660"/>
      <c r="F55" s="661"/>
      <c r="G55" s="662"/>
      <c r="H55" s="663"/>
      <c r="I55" s="663"/>
      <c r="J55" s="663"/>
      <c r="K55" s="663"/>
      <c r="L55" s="663"/>
      <c r="M55" s="663"/>
      <c r="N55" s="663"/>
      <c r="O55" s="663"/>
      <c r="P55" s="663"/>
      <c r="Q55" s="664"/>
      <c r="R55" s="665"/>
      <c r="S55" s="487"/>
    </row>
    <row r="56" spans="1:19">
      <c r="A56" s="478"/>
      <c r="B56" s="515"/>
      <c r="C56" s="516"/>
      <c r="D56" s="517"/>
      <c r="E56" s="660"/>
      <c r="F56" s="661"/>
      <c r="G56" s="662"/>
      <c r="H56" s="663"/>
      <c r="I56" s="663"/>
      <c r="J56" s="663"/>
      <c r="K56" s="663"/>
      <c r="L56" s="663"/>
      <c r="M56" s="663"/>
      <c r="N56" s="663"/>
      <c r="O56" s="663"/>
      <c r="P56" s="663"/>
      <c r="Q56" s="664"/>
      <c r="R56" s="665"/>
      <c r="S56" s="487"/>
    </row>
    <row r="57" spans="1:19">
      <c r="A57" s="478"/>
      <c r="B57" s="515"/>
      <c r="C57" s="516"/>
      <c r="D57" s="517"/>
      <c r="E57" s="660"/>
      <c r="F57" s="661"/>
      <c r="G57" s="662"/>
      <c r="H57" s="663"/>
      <c r="I57" s="663"/>
      <c r="J57" s="663"/>
      <c r="K57" s="663"/>
      <c r="L57" s="663"/>
      <c r="M57" s="663"/>
      <c r="N57" s="663"/>
      <c r="O57" s="663"/>
      <c r="P57" s="663"/>
      <c r="Q57" s="664"/>
      <c r="R57" s="665"/>
      <c r="S57" s="487"/>
    </row>
    <row r="58" spans="1:19">
      <c r="A58" s="478"/>
      <c r="B58" s="518"/>
      <c r="C58" s="519"/>
      <c r="D58" s="520"/>
      <c r="E58" s="666"/>
      <c r="F58" s="667"/>
      <c r="G58" s="668"/>
      <c r="H58" s="669"/>
      <c r="I58" s="669"/>
      <c r="J58" s="669"/>
      <c r="K58" s="669"/>
      <c r="L58" s="669"/>
      <c r="M58" s="669"/>
      <c r="N58" s="669"/>
      <c r="O58" s="669"/>
      <c r="P58" s="670"/>
      <c r="Q58" s="656"/>
      <c r="R58" s="657"/>
      <c r="S58" s="487"/>
    </row>
    <row r="59" spans="1:19">
      <c r="A59" s="478"/>
      <c r="B59" s="518"/>
      <c r="C59" s="519"/>
      <c r="D59" s="520"/>
      <c r="E59" s="666"/>
      <c r="F59" s="667"/>
      <c r="G59" s="668"/>
      <c r="H59" s="669"/>
      <c r="I59" s="669"/>
      <c r="J59" s="669"/>
      <c r="K59" s="669"/>
      <c r="L59" s="669"/>
      <c r="M59" s="669"/>
      <c r="N59" s="669"/>
      <c r="O59" s="669"/>
      <c r="P59" s="670"/>
      <c r="Q59" s="656"/>
      <c r="R59" s="657"/>
      <c r="S59" s="487"/>
    </row>
    <row r="60" spans="1:19">
      <c r="A60" s="478"/>
      <c r="B60" s="518"/>
      <c r="C60" s="519"/>
      <c r="D60" s="520"/>
      <c r="E60" s="666"/>
      <c r="F60" s="667"/>
      <c r="G60" s="668"/>
      <c r="H60" s="669"/>
      <c r="I60" s="669"/>
      <c r="J60" s="669"/>
      <c r="K60" s="669"/>
      <c r="L60" s="669"/>
      <c r="M60" s="669"/>
      <c r="N60" s="669"/>
      <c r="O60" s="669"/>
      <c r="P60" s="670"/>
      <c r="Q60" s="656"/>
      <c r="R60" s="657"/>
      <c r="S60" s="487"/>
    </row>
    <row r="61" spans="1:19">
      <c r="A61" s="478"/>
      <c r="B61" s="518"/>
      <c r="C61" s="519"/>
      <c r="D61" s="520"/>
      <c r="E61" s="666"/>
      <c r="F61" s="667"/>
      <c r="G61" s="668"/>
      <c r="H61" s="669"/>
      <c r="I61" s="669"/>
      <c r="J61" s="669"/>
      <c r="K61" s="669"/>
      <c r="L61" s="669"/>
      <c r="M61" s="669"/>
      <c r="N61" s="669"/>
      <c r="O61" s="669"/>
      <c r="P61" s="670"/>
      <c r="Q61" s="656"/>
      <c r="R61" s="657"/>
      <c r="S61" s="487"/>
    </row>
    <row r="62" spans="1:19">
      <c r="A62" s="478"/>
      <c r="B62" s="518"/>
      <c r="C62" s="519"/>
      <c r="D62" s="520"/>
      <c r="E62" s="666"/>
      <c r="F62" s="667"/>
      <c r="G62" s="668"/>
      <c r="H62" s="669"/>
      <c r="I62" s="669"/>
      <c r="J62" s="669"/>
      <c r="K62" s="669"/>
      <c r="L62" s="669"/>
      <c r="M62" s="669"/>
      <c r="N62" s="669"/>
      <c r="O62" s="669"/>
      <c r="P62" s="670"/>
      <c r="Q62" s="656"/>
      <c r="R62" s="657"/>
      <c r="S62" s="487"/>
    </row>
    <row r="63" spans="1:19">
      <c r="A63" s="478"/>
      <c r="B63" s="518"/>
      <c r="C63" s="519"/>
      <c r="D63" s="520"/>
      <c r="E63" s="666"/>
      <c r="F63" s="667"/>
      <c r="G63" s="668"/>
      <c r="H63" s="669"/>
      <c r="I63" s="669"/>
      <c r="J63" s="669"/>
      <c r="K63" s="669"/>
      <c r="L63" s="669"/>
      <c r="M63" s="669"/>
      <c r="N63" s="669"/>
      <c r="O63" s="669"/>
      <c r="P63" s="670"/>
      <c r="Q63" s="656"/>
      <c r="R63" s="657"/>
      <c r="S63" s="487"/>
    </row>
    <row r="64" spans="1:19">
      <c r="A64" s="478"/>
      <c r="B64" s="518"/>
      <c r="C64" s="519"/>
      <c r="D64" s="520"/>
      <c r="E64" s="666"/>
      <c r="F64" s="667"/>
      <c r="G64" s="668"/>
      <c r="H64" s="669"/>
      <c r="I64" s="669"/>
      <c r="J64" s="669"/>
      <c r="K64" s="669"/>
      <c r="L64" s="669"/>
      <c r="M64" s="669"/>
      <c r="N64" s="669"/>
      <c r="O64" s="669"/>
      <c r="P64" s="670"/>
      <c r="Q64" s="656"/>
      <c r="R64" s="657"/>
      <c r="S64" s="487"/>
    </row>
    <row r="65" spans="1:19">
      <c r="A65" s="478"/>
      <c r="B65" s="518"/>
      <c r="C65" s="519"/>
      <c r="D65" s="520"/>
      <c r="E65" s="666"/>
      <c r="F65" s="667"/>
      <c r="G65" s="668"/>
      <c r="H65" s="669"/>
      <c r="I65" s="669"/>
      <c r="J65" s="669"/>
      <c r="K65" s="669"/>
      <c r="L65" s="669"/>
      <c r="M65" s="669"/>
      <c r="N65" s="669"/>
      <c r="O65" s="669"/>
      <c r="P65" s="670"/>
      <c r="Q65" s="656"/>
      <c r="R65" s="657"/>
      <c r="S65" s="487"/>
    </row>
    <row r="66" spans="1:19">
      <c r="A66" s="478"/>
      <c r="B66" s="518"/>
      <c r="C66" s="519"/>
      <c r="D66" s="520"/>
      <c r="E66" s="666"/>
      <c r="F66" s="667"/>
      <c r="G66" s="668"/>
      <c r="H66" s="669"/>
      <c r="I66" s="669"/>
      <c r="J66" s="669"/>
      <c r="K66" s="669"/>
      <c r="L66" s="669"/>
      <c r="M66" s="669"/>
      <c r="N66" s="669"/>
      <c r="O66" s="669"/>
      <c r="P66" s="670"/>
      <c r="Q66" s="656"/>
      <c r="R66" s="657"/>
      <c r="S66" s="487"/>
    </row>
    <row r="67" spans="1:19">
      <c r="A67" s="478"/>
      <c r="B67" s="518"/>
      <c r="C67" s="519"/>
      <c r="D67" s="520"/>
      <c r="E67" s="666"/>
      <c r="F67" s="667"/>
      <c r="G67" s="668"/>
      <c r="H67" s="669"/>
      <c r="I67" s="669"/>
      <c r="J67" s="669"/>
      <c r="K67" s="669"/>
      <c r="L67" s="669"/>
      <c r="M67" s="669"/>
      <c r="N67" s="669"/>
      <c r="O67" s="669"/>
      <c r="P67" s="670"/>
      <c r="Q67" s="656"/>
      <c r="R67" s="657"/>
      <c r="S67" s="487"/>
    </row>
    <row r="68" spans="1:19">
      <c r="A68" s="478"/>
      <c r="B68" s="518"/>
      <c r="C68" s="519"/>
      <c r="D68" s="520"/>
      <c r="E68" s="666"/>
      <c r="F68" s="667"/>
      <c r="G68" s="668"/>
      <c r="H68" s="669"/>
      <c r="I68" s="669"/>
      <c r="J68" s="669"/>
      <c r="K68" s="669"/>
      <c r="L68" s="669"/>
      <c r="M68" s="669"/>
      <c r="N68" s="669"/>
      <c r="O68" s="669"/>
      <c r="P68" s="670"/>
      <c r="Q68" s="656"/>
      <c r="R68" s="657"/>
      <c r="S68" s="487"/>
    </row>
    <row r="69" spans="1:19">
      <c r="A69" s="478"/>
      <c r="B69" s="518"/>
      <c r="C69" s="519"/>
      <c r="D69" s="520"/>
      <c r="E69" s="666"/>
      <c r="F69" s="667"/>
      <c r="G69" s="668"/>
      <c r="H69" s="669"/>
      <c r="I69" s="669"/>
      <c r="J69" s="669"/>
      <c r="K69" s="669"/>
      <c r="L69" s="669"/>
      <c r="M69" s="669"/>
      <c r="N69" s="669"/>
      <c r="O69" s="669"/>
      <c r="P69" s="670"/>
      <c r="Q69" s="656"/>
      <c r="R69" s="657"/>
      <c r="S69" s="487"/>
    </row>
    <row r="70" spans="1:19">
      <c r="A70" s="478"/>
      <c r="B70" s="518"/>
      <c r="C70" s="519"/>
      <c r="D70" s="520"/>
      <c r="E70" s="666"/>
      <c r="F70" s="667"/>
      <c r="G70" s="668"/>
      <c r="H70" s="669"/>
      <c r="I70" s="669"/>
      <c r="J70" s="669"/>
      <c r="K70" s="669"/>
      <c r="L70" s="669"/>
      <c r="M70" s="669"/>
      <c r="N70" s="669"/>
      <c r="O70" s="669"/>
      <c r="P70" s="670"/>
      <c r="Q70" s="656"/>
      <c r="R70" s="657"/>
      <c r="S70" s="487"/>
    </row>
    <row r="71" spans="1:19">
      <c r="A71" s="478"/>
      <c r="B71" s="518"/>
      <c r="C71" s="519"/>
      <c r="D71" s="520"/>
      <c r="E71" s="666"/>
      <c r="F71" s="667"/>
      <c r="G71" s="668"/>
      <c r="H71" s="669"/>
      <c r="I71" s="669"/>
      <c r="J71" s="669"/>
      <c r="K71" s="669"/>
      <c r="L71" s="669"/>
      <c r="M71" s="669"/>
      <c r="N71" s="669"/>
      <c r="O71" s="669"/>
      <c r="P71" s="670"/>
      <c r="Q71" s="656"/>
      <c r="R71" s="657"/>
      <c r="S71" s="487"/>
    </row>
    <row r="72" spans="1:19">
      <c r="A72" s="478"/>
      <c r="B72" s="518"/>
      <c r="C72" s="519"/>
      <c r="D72" s="520"/>
      <c r="E72" s="666"/>
      <c r="F72" s="667"/>
      <c r="G72" s="668"/>
      <c r="H72" s="669"/>
      <c r="I72" s="669"/>
      <c r="J72" s="669"/>
      <c r="K72" s="669"/>
      <c r="L72" s="669"/>
      <c r="M72" s="669"/>
      <c r="N72" s="669"/>
      <c r="O72" s="669"/>
      <c r="P72" s="670"/>
      <c r="Q72" s="656"/>
      <c r="R72" s="657"/>
      <c r="S72" s="487"/>
    </row>
    <row r="73" spans="1:19">
      <c r="A73" s="478"/>
      <c r="B73" s="518"/>
      <c r="C73" s="519"/>
      <c r="D73" s="520"/>
      <c r="E73" s="666"/>
      <c r="F73" s="667"/>
      <c r="G73" s="668"/>
      <c r="H73" s="669"/>
      <c r="I73" s="669"/>
      <c r="J73" s="669"/>
      <c r="K73" s="669"/>
      <c r="L73" s="669"/>
      <c r="M73" s="669"/>
      <c r="N73" s="669"/>
      <c r="O73" s="669"/>
      <c r="P73" s="670"/>
      <c r="Q73" s="656"/>
      <c r="R73" s="657"/>
      <c r="S73" s="487"/>
    </row>
    <row r="74" spans="1:19">
      <c r="A74" s="478"/>
      <c r="B74" s="518"/>
      <c r="C74" s="519"/>
      <c r="D74" s="520"/>
      <c r="E74" s="666"/>
      <c r="F74" s="667"/>
      <c r="G74" s="668"/>
      <c r="H74" s="669"/>
      <c r="I74" s="669"/>
      <c r="J74" s="669"/>
      <c r="K74" s="669"/>
      <c r="L74" s="669"/>
      <c r="M74" s="669"/>
      <c r="N74" s="669"/>
      <c r="O74" s="669"/>
      <c r="P74" s="670"/>
      <c r="Q74" s="656"/>
      <c r="R74" s="657"/>
      <c r="S74" s="487"/>
    </row>
    <row r="75" spans="1:19">
      <c r="A75" s="478"/>
      <c r="B75" s="521"/>
      <c r="C75" s="522"/>
      <c r="D75" s="523"/>
      <c r="E75" s="671"/>
      <c r="F75" s="672"/>
      <c r="G75" s="673"/>
      <c r="H75" s="674"/>
      <c r="I75" s="674"/>
      <c r="J75" s="674"/>
      <c r="K75" s="674"/>
      <c r="L75" s="674"/>
      <c r="M75" s="674"/>
      <c r="N75" s="674"/>
      <c r="O75" s="674"/>
      <c r="P75" s="675"/>
      <c r="Q75" s="676"/>
      <c r="R75" s="677"/>
      <c r="S75" s="487"/>
    </row>
    <row r="76" spans="1:19">
      <c r="B76" s="524"/>
      <c r="C76" s="524"/>
      <c r="D76" s="524"/>
      <c r="E76" s="524"/>
      <c r="F76" s="524"/>
      <c r="G76" s="525"/>
      <c r="H76" s="526"/>
      <c r="I76" s="526"/>
      <c r="J76" s="526"/>
      <c r="K76" s="526"/>
      <c r="L76" s="526"/>
      <c r="M76" s="526"/>
      <c r="N76" s="526"/>
      <c r="O76" s="526"/>
      <c r="P76" s="527"/>
    </row>
    <row r="77" spans="1:19">
      <c r="B77" s="524"/>
      <c r="C77" s="524"/>
      <c r="D77" s="524"/>
      <c r="E77" s="524"/>
      <c r="F77" s="524"/>
      <c r="G77" s="525"/>
      <c r="H77" s="526"/>
      <c r="I77" s="526"/>
      <c r="J77" s="526"/>
      <c r="K77" s="526"/>
      <c r="L77" s="526"/>
      <c r="M77" s="526"/>
      <c r="N77" s="526"/>
      <c r="O77" s="526"/>
      <c r="P77" s="527"/>
    </row>
    <row r="78" spans="1:19">
      <c r="B78" s="524"/>
      <c r="C78" s="524"/>
      <c r="D78" s="524"/>
      <c r="E78" s="524"/>
      <c r="F78" s="524"/>
      <c r="G78" s="525"/>
      <c r="H78" s="526"/>
      <c r="I78" s="526"/>
      <c r="J78" s="526"/>
      <c r="K78" s="526"/>
      <c r="L78" s="526"/>
      <c r="M78" s="526"/>
      <c r="N78" s="526"/>
      <c r="O78" s="526"/>
      <c r="P78" s="527"/>
    </row>
    <row r="79" spans="1:19">
      <c r="B79" s="524"/>
      <c r="C79" s="524"/>
      <c r="D79" s="524"/>
      <c r="E79" s="524"/>
      <c r="F79" s="524"/>
      <c r="G79" s="525"/>
      <c r="H79" s="526"/>
      <c r="I79" s="526"/>
      <c r="J79" s="526"/>
      <c r="K79" s="526"/>
      <c r="L79" s="526"/>
      <c r="M79" s="526"/>
      <c r="N79" s="526"/>
      <c r="O79" s="526"/>
      <c r="P79" s="527"/>
    </row>
    <row r="80" spans="1:19">
      <c r="B80" s="524"/>
      <c r="C80" s="524"/>
      <c r="D80" s="524"/>
      <c r="E80" s="524"/>
      <c r="F80" s="524"/>
      <c r="G80" s="525"/>
      <c r="H80" s="526"/>
      <c r="I80" s="526"/>
      <c r="J80" s="526"/>
      <c r="K80" s="526"/>
      <c r="L80" s="526"/>
      <c r="M80" s="526"/>
      <c r="N80" s="526"/>
      <c r="O80" s="526"/>
      <c r="P80" s="527"/>
    </row>
    <row r="81" spans="2:16">
      <c r="B81" s="524"/>
      <c r="C81" s="524"/>
      <c r="D81" s="524"/>
      <c r="E81" s="524"/>
      <c r="F81" s="524"/>
      <c r="G81" s="525"/>
      <c r="H81" s="526"/>
      <c r="I81" s="526"/>
      <c r="J81" s="526"/>
      <c r="K81" s="526"/>
      <c r="L81" s="526"/>
      <c r="M81" s="526"/>
      <c r="N81" s="526"/>
      <c r="O81" s="526"/>
      <c r="P81" s="527"/>
    </row>
    <row r="82" spans="2:16">
      <c r="B82" s="524"/>
      <c r="C82" s="524"/>
      <c r="D82" s="524"/>
      <c r="E82" s="524"/>
      <c r="F82" s="524"/>
      <c r="G82" s="525"/>
      <c r="H82" s="526"/>
      <c r="I82" s="526"/>
      <c r="J82" s="526"/>
      <c r="K82" s="526"/>
      <c r="L82" s="526"/>
      <c r="M82" s="526"/>
      <c r="N82" s="526"/>
      <c r="O82" s="526"/>
      <c r="P82" s="527"/>
    </row>
    <row r="83" spans="2:16">
      <c r="B83" s="524"/>
      <c r="C83" s="524"/>
      <c r="D83" s="524"/>
      <c r="E83" s="524"/>
      <c r="F83" s="524"/>
      <c r="G83" s="525"/>
      <c r="H83" s="526"/>
      <c r="I83" s="526"/>
      <c r="J83" s="526"/>
      <c r="K83" s="526"/>
      <c r="L83" s="526"/>
      <c r="M83" s="526"/>
      <c r="N83" s="526"/>
      <c r="O83" s="526"/>
      <c r="P83" s="527"/>
    </row>
    <row r="84" spans="2:16">
      <c r="B84" s="524"/>
      <c r="C84" s="524"/>
      <c r="D84" s="524"/>
      <c r="E84" s="524"/>
      <c r="F84" s="524"/>
      <c r="G84" s="525"/>
      <c r="H84" s="526"/>
      <c r="I84" s="526"/>
      <c r="J84" s="526"/>
      <c r="K84" s="526"/>
      <c r="L84" s="526"/>
      <c r="M84" s="526"/>
      <c r="N84" s="526"/>
      <c r="O84" s="526"/>
      <c r="P84" s="527"/>
    </row>
    <row r="85" spans="2:16">
      <c r="B85" s="524"/>
      <c r="C85" s="524"/>
      <c r="D85" s="524"/>
      <c r="E85" s="524"/>
      <c r="F85" s="524"/>
      <c r="G85" s="525"/>
      <c r="H85" s="526"/>
      <c r="I85" s="526"/>
      <c r="J85" s="526"/>
      <c r="K85" s="526"/>
      <c r="L85" s="526"/>
      <c r="M85" s="526"/>
      <c r="N85" s="526"/>
      <c r="O85" s="526"/>
      <c r="P85" s="527"/>
    </row>
    <row r="86" spans="2:16">
      <c r="B86" s="524"/>
      <c r="C86" s="524"/>
      <c r="D86" s="524"/>
      <c r="E86" s="524"/>
      <c r="F86" s="524"/>
      <c r="G86" s="525"/>
      <c r="H86" s="526"/>
      <c r="I86" s="526"/>
      <c r="J86" s="526"/>
      <c r="K86" s="526"/>
      <c r="L86" s="526"/>
      <c r="M86" s="526"/>
      <c r="N86" s="526"/>
      <c r="O86" s="526"/>
      <c r="P86" s="527"/>
    </row>
    <row r="87" spans="2:16">
      <c r="B87" s="524"/>
      <c r="C87" s="524"/>
      <c r="D87" s="524"/>
      <c r="E87" s="524"/>
      <c r="F87" s="524"/>
      <c r="G87" s="525"/>
      <c r="H87" s="526"/>
      <c r="I87" s="526"/>
      <c r="J87" s="526"/>
      <c r="K87" s="526"/>
      <c r="L87" s="526"/>
      <c r="M87" s="526"/>
      <c r="N87" s="526"/>
      <c r="O87" s="526"/>
      <c r="P87" s="527"/>
    </row>
    <row r="88" spans="2:16">
      <c r="B88" s="524"/>
      <c r="C88" s="524"/>
      <c r="D88" s="524"/>
      <c r="E88" s="524"/>
      <c r="F88" s="524"/>
      <c r="G88" s="525"/>
      <c r="H88" s="526"/>
      <c r="I88" s="526"/>
      <c r="J88" s="526"/>
      <c r="K88" s="526"/>
      <c r="L88" s="526"/>
      <c r="M88" s="526"/>
      <c r="N88" s="526"/>
      <c r="O88" s="526"/>
      <c r="P88" s="527"/>
    </row>
    <row r="89" spans="2:16">
      <c r="B89" s="524"/>
      <c r="C89" s="524"/>
      <c r="D89" s="524"/>
      <c r="E89" s="524"/>
      <c r="F89" s="524"/>
      <c r="G89" s="525"/>
      <c r="H89" s="526"/>
      <c r="I89" s="526"/>
      <c r="J89" s="526"/>
      <c r="K89" s="526"/>
      <c r="L89" s="526"/>
      <c r="M89" s="526"/>
      <c r="N89" s="526"/>
      <c r="O89" s="526"/>
      <c r="P89" s="527"/>
    </row>
    <row r="90" spans="2:16">
      <c r="B90" s="524"/>
      <c r="C90" s="524"/>
      <c r="D90" s="524"/>
      <c r="E90" s="524"/>
      <c r="F90" s="524"/>
      <c r="G90" s="525"/>
      <c r="H90" s="526"/>
      <c r="I90" s="526"/>
      <c r="J90" s="526"/>
      <c r="K90" s="526"/>
      <c r="L90" s="526"/>
      <c r="M90" s="526"/>
      <c r="N90" s="526"/>
      <c r="O90" s="526"/>
      <c r="P90" s="527"/>
    </row>
    <row r="91" spans="2:16">
      <c r="B91" s="524"/>
      <c r="C91" s="524"/>
      <c r="D91" s="524"/>
      <c r="E91" s="524"/>
      <c r="F91" s="524"/>
      <c r="G91" s="525"/>
      <c r="H91" s="526"/>
      <c r="I91" s="526"/>
      <c r="J91" s="526"/>
      <c r="K91" s="526"/>
      <c r="L91" s="526"/>
      <c r="M91" s="526"/>
      <c r="N91" s="526"/>
      <c r="O91" s="526"/>
      <c r="P91" s="527"/>
    </row>
    <row r="92" spans="2:16">
      <c r="B92" s="524"/>
      <c r="C92" s="524"/>
      <c r="D92" s="524"/>
      <c r="E92" s="524"/>
      <c r="F92" s="524"/>
      <c r="G92" s="525"/>
      <c r="H92" s="526"/>
      <c r="I92" s="526"/>
      <c r="J92" s="526"/>
      <c r="K92" s="526"/>
      <c r="L92" s="526"/>
      <c r="M92" s="526"/>
      <c r="N92" s="526"/>
      <c r="O92" s="526"/>
      <c r="P92" s="527"/>
    </row>
    <row r="93" spans="2:16">
      <c r="B93" s="524"/>
      <c r="C93" s="524"/>
      <c r="D93" s="524"/>
      <c r="E93" s="524"/>
      <c r="F93" s="524"/>
      <c r="G93" s="525"/>
      <c r="H93" s="526"/>
      <c r="I93" s="526"/>
      <c r="J93" s="526"/>
      <c r="K93" s="526"/>
      <c r="L93" s="526"/>
      <c r="M93" s="526"/>
      <c r="N93" s="526"/>
      <c r="O93" s="526"/>
      <c r="P93" s="527"/>
    </row>
    <row r="94" spans="2:16">
      <c r="B94" s="524"/>
      <c r="C94" s="524"/>
      <c r="D94" s="524"/>
      <c r="E94" s="524"/>
      <c r="F94" s="524"/>
      <c r="G94" s="525"/>
      <c r="H94" s="526"/>
      <c r="I94" s="526"/>
      <c r="J94" s="526"/>
      <c r="K94" s="526"/>
      <c r="L94" s="526"/>
      <c r="M94" s="526"/>
      <c r="N94" s="526"/>
      <c r="O94" s="526"/>
      <c r="P94" s="527"/>
    </row>
    <row r="95" spans="2:16">
      <c r="B95" s="524"/>
      <c r="C95" s="524"/>
      <c r="D95" s="524"/>
      <c r="E95" s="524"/>
      <c r="F95" s="524"/>
      <c r="G95" s="525"/>
      <c r="H95" s="526"/>
      <c r="I95" s="526"/>
      <c r="J95" s="526"/>
      <c r="K95" s="526"/>
      <c r="L95" s="526"/>
      <c r="M95" s="526"/>
      <c r="N95" s="526"/>
      <c r="O95" s="526"/>
      <c r="P95" s="527"/>
    </row>
    <row r="96" spans="2:16">
      <c r="B96" s="524"/>
      <c r="C96" s="524"/>
      <c r="D96" s="524"/>
      <c r="E96" s="524"/>
      <c r="F96" s="524"/>
      <c r="G96" s="525"/>
      <c r="H96" s="526"/>
      <c r="I96" s="526"/>
      <c r="J96" s="526"/>
      <c r="K96" s="526"/>
      <c r="L96" s="526"/>
      <c r="M96" s="526"/>
      <c r="N96" s="526"/>
      <c r="O96" s="526"/>
      <c r="P96" s="527"/>
    </row>
    <row r="97" spans="2:16">
      <c r="B97" s="524"/>
      <c r="C97" s="524"/>
      <c r="D97" s="524"/>
      <c r="E97" s="524"/>
      <c r="F97" s="524"/>
      <c r="G97" s="525"/>
      <c r="H97" s="526"/>
      <c r="I97" s="526"/>
      <c r="J97" s="526"/>
      <c r="K97" s="526"/>
      <c r="L97" s="526"/>
      <c r="M97" s="526"/>
      <c r="N97" s="526"/>
      <c r="O97" s="526"/>
      <c r="P97" s="527"/>
    </row>
    <row r="98" spans="2:16">
      <c r="B98" s="524"/>
      <c r="C98" s="524"/>
      <c r="D98" s="524"/>
      <c r="E98" s="524"/>
      <c r="F98" s="524"/>
      <c r="G98" s="525"/>
      <c r="H98" s="526"/>
      <c r="I98" s="526"/>
      <c r="J98" s="526"/>
      <c r="K98" s="526"/>
      <c r="L98" s="526"/>
      <c r="M98" s="526"/>
      <c r="N98" s="526"/>
      <c r="O98" s="526"/>
      <c r="P98" s="527"/>
    </row>
    <row r="99" spans="2:16">
      <c r="B99" s="524"/>
      <c r="C99" s="524"/>
      <c r="D99" s="524"/>
      <c r="E99" s="524"/>
      <c r="F99" s="524"/>
      <c r="G99" s="525"/>
      <c r="H99" s="526"/>
      <c r="I99" s="526"/>
      <c r="J99" s="526"/>
      <c r="K99" s="526"/>
      <c r="L99" s="526"/>
      <c r="M99" s="526"/>
      <c r="N99" s="526"/>
      <c r="O99" s="526"/>
      <c r="P99" s="527"/>
    </row>
    <row r="100" spans="2:16">
      <c r="B100" s="524"/>
      <c r="C100" s="524"/>
      <c r="D100" s="524"/>
      <c r="E100" s="524"/>
      <c r="F100" s="524"/>
      <c r="G100" s="525"/>
      <c r="H100" s="526"/>
      <c r="I100" s="526"/>
      <c r="J100" s="526"/>
      <c r="K100" s="526"/>
      <c r="L100" s="526"/>
      <c r="M100" s="526"/>
      <c r="N100" s="526"/>
      <c r="O100" s="526"/>
      <c r="P100" s="527"/>
    </row>
    <row r="101" spans="2:16">
      <c r="B101" s="524"/>
      <c r="C101" s="524"/>
      <c r="D101" s="524"/>
      <c r="E101" s="524"/>
      <c r="F101" s="524"/>
      <c r="G101" s="525"/>
      <c r="H101" s="526"/>
      <c r="I101" s="526"/>
      <c r="J101" s="526"/>
      <c r="K101" s="526"/>
      <c r="L101" s="526"/>
      <c r="M101" s="526"/>
      <c r="N101" s="526"/>
      <c r="O101" s="526"/>
      <c r="P101" s="527"/>
    </row>
    <row r="102" spans="2:16">
      <c r="B102" s="524"/>
      <c r="C102" s="524"/>
      <c r="D102" s="524"/>
      <c r="E102" s="524"/>
      <c r="F102" s="524"/>
      <c r="G102" s="525"/>
      <c r="H102" s="526"/>
      <c r="I102" s="526"/>
      <c r="J102" s="526"/>
      <c r="K102" s="526"/>
      <c r="L102" s="526"/>
      <c r="M102" s="526"/>
      <c r="N102" s="526"/>
      <c r="O102" s="526"/>
      <c r="P102" s="527"/>
    </row>
    <row r="103" spans="2:16">
      <c r="B103" s="524"/>
      <c r="C103" s="524"/>
      <c r="D103" s="524"/>
      <c r="E103" s="524"/>
      <c r="F103" s="524"/>
      <c r="G103" s="525"/>
      <c r="H103" s="526"/>
      <c r="I103" s="526"/>
      <c r="J103" s="526"/>
      <c r="K103" s="526"/>
      <c r="L103" s="526"/>
      <c r="M103" s="526"/>
      <c r="N103" s="526"/>
      <c r="O103" s="526"/>
      <c r="P103" s="527"/>
    </row>
    <row r="104" spans="2:16">
      <c r="B104" s="524"/>
      <c r="C104" s="524"/>
      <c r="D104" s="524"/>
      <c r="E104" s="524"/>
      <c r="F104" s="524"/>
      <c r="G104" s="525"/>
      <c r="H104" s="526"/>
      <c r="I104" s="526"/>
      <c r="J104" s="526"/>
      <c r="K104" s="526"/>
      <c r="L104" s="526"/>
      <c r="M104" s="526"/>
      <c r="N104" s="526"/>
      <c r="O104" s="526"/>
      <c r="P104" s="527"/>
    </row>
    <row r="105" spans="2:16">
      <c r="B105" s="524"/>
      <c r="C105" s="524"/>
      <c r="D105" s="524"/>
      <c r="E105" s="524"/>
      <c r="F105" s="524"/>
      <c r="G105" s="525"/>
      <c r="H105" s="526"/>
      <c r="I105" s="526"/>
      <c r="J105" s="526"/>
      <c r="K105" s="526"/>
      <c r="L105" s="526"/>
      <c r="M105" s="526"/>
      <c r="N105" s="526"/>
      <c r="O105" s="526"/>
      <c r="P105" s="527"/>
    </row>
  </sheetData>
  <sheetProtection password="CB70" sheet="1" objects="1" scenarios="1" formatCells="0" sort="0" autoFilter="0"/>
  <customSheetViews>
    <customSheetView guid="{95D0C6C0-F15D-449A-B6BA-3466C2F1E3FF}" showRowCol="0" hiddenRows="1" hiddenColumns="1" showRuler="0">
      <pane ySplit="6" topLeftCell="A8" activePane="bottomLeft" state="frozen"/>
      <selection pane="bottomLeft" activeCell="L12" sqref="L12"/>
      <pageMargins left="0.75" right="0.75" top="1" bottom="1" header="0.5" footer="0.5"/>
      <pageSetup paperSize="9" orientation="portrait" blackAndWhite="1" r:id="rId1"/>
      <headerFooter alignWithMargins="0"/>
    </customSheetView>
  </customSheetViews>
  <mergeCells count="3">
    <mergeCell ref="H6:K6"/>
    <mergeCell ref="L6:O6"/>
    <mergeCell ref="B5:C5"/>
  </mergeCells>
  <phoneticPr fontId="0" type="noConversion"/>
  <pageMargins left="0.75" right="0.75" top="1" bottom="1" header="0.5" footer="0.5"/>
  <pageSetup paperSize="9" orientation="portrait" blackAndWhite="1" r:id="rId2"/>
  <headerFooter alignWithMargins="0"/>
</worksheet>
</file>

<file path=xl/worksheets/sheet15.xml><?xml version="1.0" encoding="utf-8"?>
<worksheet xmlns="http://schemas.openxmlformats.org/spreadsheetml/2006/main" xmlns:r="http://schemas.openxmlformats.org/officeDocument/2006/relationships">
  <sheetPr codeName="Sayfa3" enableFormatConditionsCalculation="0">
    <tabColor indexed="33"/>
  </sheetPr>
  <dimension ref="A1:Q1490"/>
  <sheetViews>
    <sheetView workbookViewId="0">
      <pane ySplit="2" topLeftCell="A3" activePane="bottomLeft" state="frozen"/>
      <selection activeCell="B37" sqref="B37:F37"/>
      <selection pane="bottomLeft" activeCell="B18" sqref="B18"/>
    </sheetView>
  </sheetViews>
  <sheetFormatPr defaultColWidth="0" defaultRowHeight="13.2"/>
  <cols>
    <col min="1" max="1" width="0.88671875" style="533" customWidth="1"/>
    <col min="2" max="2" width="38.109375" style="701" customWidth="1"/>
    <col min="3" max="3" width="6.44140625" style="594" customWidth="1"/>
    <col min="4" max="4" width="3.6640625" style="595" customWidth="1"/>
    <col min="5" max="5" width="3.33203125" style="595" customWidth="1"/>
    <col min="6" max="6" width="4" style="595" customWidth="1"/>
    <col min="7" max="7" width="4.6640625" style="595" customWidth="1"/>
    <col min="8" max="8" width="1.33203125" style="596" customWidth="1"/>
    <col min="9" max="9" width="9.33203125" style="595" customWidth="1"/>
    <col min="10" max="10" width="1.5546875" style="536" customWidth="1"/>
    <col min="11" max="11" width="37.109375" style="701" customWidth="1"/>
    <col min="12" max="12" width="5.33203125" style="594" customWidth="1"/>
    <col min="13" max="13" width="4.109375" style="595" customWidth="1"/>
    <col min="14" max="14" width="4.88671875" style="595" customWidth="1"/>
    <col min="15" max="15" width="4" style="595" customWidth="1"/>
    <col min="16" max="16" width="4.6640625" style="595" customWidth="1"/>
    <col min="17" max="17" width="1.33203125" style="533" customWidth="1"/>
    <col min="18" max="16384" width="9.109375" style="81" hidden="1"/>
  </cols>
  <sheetData>
    <row r="1" spans="1:17" s="537" customFormat="1" ht="47.25" customHeight="1" thickTop="1" thickBot="1">
      <c r="A1" s="533"/>
      <c r="B1" s="678" t="s">
        <v>435</v>
      </c>
      <c r="C1" s="534" t="s">
        <v>436</v>
      </c>
      <c r="D1" s="2381" t="s">
        <v>437</v>
      </c>
      <c r="E1" s="2382"/>
      <c r="F1" s="2382"/>
      <c r="G1" s="2382"/>
      <c r="H1" s="535"/>
      <c r="I1" s="2384" t="s">
        <v>438</v>
      </c>
      <c r="J1" s="536"/>
      <c r="K1" s="702" t="s">
        <v>439</v>
      </c>
      <c r="L1" s="534" t="s">
        <v>436</v>
      </c>
      <c r="M1" s="2381" t="s">
        <v>437</v>
      </c>
      <c r="N1" s="2382"/>
      <c r="O1" s="2382"/>
      <c r="P1" s="2383"/>
      <c r="Q1" s="533"/>
    </row>
    <row r="2" spans="1:17" s="537" customFormat="1" ht="19.5" customHeight="1" thickTop="1">
      <c r="A2" s="533"/>
      <c r="B2" s="679"/>
      <c r="C2" s="538"/>
      <c r="D2" s="777" t="s">
        <v>411</v>
      </c>
      <c r="E2" s="777" t="s">
        <v>426</v>
      </c>
      <c r="F2" s="777" t="s">
        <v>415</v>
      </c>
      <c r="G2" s="778" t="s">
        <v>440</v>
      </c>
      <c r="H2" s="539"/>
      <c r="I2" s="2385"/>
      <c r="J2" s="536"/>
      <c r="K2" s="679"/>
      <c r="L2" s="538"/>
      <c r="M2" s="777" t="s">
        <v>411</v>
      </c>
      <c r="N2" s="777" t="s">
        <v>426</v>
      </c>
      <c r="O2" s="777" t="s">
        <v>415</v>
      </c>
      <c r="P2" s="777" t="s">
        <v>440</v>
      </c>
      <c r="Q2" s="533"/>
    </row>
    <row r="3" spans="1:17" s="537" customFormat="1" ht="0.75" customHeight="1">
      <c r="A3" s="533"/>
      <c r="B3" s="780"/>
      <c r="C3" s="781"/>
      <c r="D3" s="782"/>
      <c r="E3" s="782"/>
      <c r="F3" s="782"/>
      <c r="G3" s="782"/>
      <c r="H3" s="783"/>
      <c r="I3" s="784"/>
      <c r="J3" s="779"/>
      <c r="K3" s="780"/>
      <c r="L3" s="781"/>
      <c r="M3" s="782"/>
      <c r="N3" s="782"/>
      <c r="O3" s="782"/>
      <c r="P3" s="782"/>
      <c r="Q3" s="533"/>
    </row>
    <row r="4" spans="1:17" s="537" customFormat="1" ht="15.6">
      <c r="A4" s="533"/>
      <c r="B4" s="853" t="s">
        <v>709</v>
      </c>
      <c r="C4" s="854">
        <v>325</v>
      </c>
      <c r="D4" s="855"/>
      <c r="E4" s="855"/>
      <c r="F4" s="855"/>
      <c r="G4" s="856"/>
      <c r="H4" s="543"/>
      <c r="I4" s="544"/>
      <c r="J4" s="540"/>
      <c r="K4" s="703"/>
      <c r="L4" s="541"/>
      <c r="M4" s="542"/>
      <c r="N4" s="542"/>
      <c r="O4" s="542"/>
      <c r="P4" s="542"/>
      <c r="Q4" s="533"/>
    </row>
    <row r="5" spans="1:17" s="537" customFormat="1">
      <c r="A5" s="533"/>
      <c r="B5" s="680" t="s">
        <v>710</v>
      </c>
      <c r="C5" s="852">
        <v>325</v>
      </c>
      <c r="D5" s="852">
        <v>1</v>
      </c>
      <c r="E5" s="852">
        <v>6</v>
      </c>
      <c r="F5" s="849"/>
      <c r="G5" s="849"/>
      <c r="H5" s="543"/>
      <c r="I5" s="544"/>
      <c r="J5" s="540"/>
      <c r="K5" s="692"/>
      <c r="L5" s="547"/>
      <c r="M5" s="548"/>
      <c r="N5" s="548"/>
      <c r="O5" s="548"/>
      <c r="P5" s="548"/>
      <c r="Q5" s="533"/>
    </row>
    <row r="6" spans="1:17" s="537" customFormat="1" ht="13.8">
      <c r="A6" s="533"/>
      <c r="B6" s="680" t="s">
        <v>711</v>
      </c>
      <c r="C6" s="850">
        <v>325</v>
      </c>
      <c r="D6" s="850">
        <v>2</v>
      </c>
      <c r="E6" s="850">
        <v>2</v>
      </c>
      <c r="F6" s="851"/>
      <c r="G6" s="546"/>
      <c r="H6" s="543"/>
      <c r="I6" s="544"/>
      <c r="J6" s="540"/>
      <c r="K6" s="692"/>
      <c r="L6" s="547"/>
      <c r="M6" s="548"/>
      <c r="N6" s="548"/>
      <c r="O6" s="548"/>
      <c r="P6" s="548"/>
      <c r="Q6" s="533"/>
    </row>
    <row r="7" spans="1:17" s="537" customFormat="1" ht="13.8">
      <c r="A7" s="533"/>
      <c r="B7" s="680" t="s">
        <v>712</v>
      </c>
      <c r="C7" s="850">
        <v>325</v>
      </c>
      <c r="D7" s="850">
        <v>2</v>
      </c>
      <c r="E7" s="850">
        <v>3</v>
      </c>
      <c r="F7" s="851"/>
      <c r="G7" s="546"/>
      <c r="H7" s="543"/>
      <c r="I7" s="544"/>
      <c r="J7" s="540"/>
      <c r="K7" s="684"/>
      <c r="L7" s="547"/>
      <c r="M7" s="548"/>
      <c r="N7" s="548"/>
      <c r="O7" s="548"/>
      <c r="P7" s="548"/>
      <c r="Q7" s="533"/>
    </row>
    <row r="8" spans="1:17" s="537" customFormat="1" ht="13.8">
      <c r="A8" s="533"/>
      <c r="B8" s="680" t="s">
        <v>713</v>
      </c>
      <c r="C8" s="850">
        <v>325</v>
      </c>
      <c r="D8" s="850">
        <v>2</v>
      </c>
      <c r="E8" s="850">
        <v>4</v>
      </c>
      <c r="F8" s="851"/>
      <c r="G8" s="546"/>
      <c r="H8" s="549"/>
      <c r="I8" s="544"/>
      <c r="J8" s="540"/>
      <c r="K8" s="684"/>
      <c r="L8" s="550"/>
      <c r="M8" s="551"/>
      <c r="N8" s="551"/>
      <c r="O8" s="551"/>
      <c r="P8" s="551"/>
      <c r="Q8" s="533"/>
    </row>
    <row r="9" spans="1:17" s="537" customFormat="1" ht="13.8">
      <c r="A9" s="533"/>
      <c r="B9" s="680" t="s">
        <v>714</v>
      </c>
      <c r="C9" s="850">
        <v>325</v>
      </c>
      <c r="D9" s="850">
        <v>2</v>
      </c>
      <c r="E9" s="850">
        <v>5</v>
      </c>
      <c r="F9" s="851"/>
      <c r="G9" s="546"/>
      <c r="H9" s="549"/>
      <c r="I9" s="544"/>
      <c r="J9" s="540"/>
      <c r="K9" s="684"/>
      <c r="L9" s="550"/>
      <c r="M9" s="551"/>
      <c r="N9" s="551"/>
      <c r="O9" s="551"/>
      <c r="P9" s="551"/>
      <c r="Q9" s="533"/>
    </row>
    <row r="10" spans="1:17" s="537" customFormat="1" ht="13.8">
      <c r="A10" s="533"/>
      <c r="B10" s="680" t="s">
        <v>715</v>
      </c>
      <c r="C10" s="850">
        <v>325</v>
      </c>
      <c r="D10" s="850">
        <v>2</v>
      </c>
      <c r="E10" s="850">
        <v>6</v>
      </c>
      <c r="F10" s="851"/>
      <c r="G10" s="546"/>
      <c r="H10" s="549"/>
      <c r="I10" s="544"/>
      <c r="J10" s="540"/>
      <c r="K10" s="684"/>
      <c r="L10" s="550"/>
      <c r="M10" s="551"/>
      <c r="N10" s="551"/>
      <c r="O10" s="551"/>
      <c r="P10" s="551"/>
      <c r="Q10" s="533"/>
    </row>
    <row r="11" spans="1:17" s="537" customFormat="1" ht="13.8">
      <c r="A11" s="533"/>
      <c r="B11" s="680" t="s">
        <v>716</v>
      </c>
      <c r="C11" s="850">
        <v>325</v>
      </c>
      <c r="D11" s="850">
        <v>2</v>
      </c>
      <c r="E11" s="850">
        <v>7</v>
      </c>
      <c r="F11" s="851"/>
      <c r="G11" s="546"/>
      <c r="H11" s="549"/>
      <c r="I11" s="544"/>
      <c r="J11" s="540"/>
      <c r="K11" s="684"/>
      <c r="L11" s="550"/>
      <c r="M11" s="551"/>
      <c r="N11" s="551"/>
      <c r="O11" s="551"/>
      <c r="P11" s="551"/>
      <c r="Q11" s="533"/>
    </row>
    <row r="12" spans="1:17" s="537" customFormat="1" ht="13.8">
      <c r="A12" s="533"/>
      <c r="B12" s="680" t="s">
        <v>717</v>
      </c>
      <c r="C12" s="850">
        <v>325</v>
      </c>
      <c r="D12" s="850">
        <v>2</v>
      </c>
      <c r="E12" s="850">
        <v>8</v>
      </c>
      <c r="F12" s="851"/>
      <c r="G12" s="546"/>
      <c r="H12" s="549"/>
      <c r="I12" s="544"/>
      <c r="J12" s="540"/>
      <c r="K12" s="684"/>
      <c r="L12" s="550"/>
      <c r="M12" s="551"/>
      <c r="N12" s="551"/>
      <c r="O12" s="551"/>
      <c r="P12" s="551"/>
      <c r="Q12" s="533"/>
    </row>
    <row r="13" spans="1:17" s="537" customFormat="1" ht="13.8">
      <c r="A13" s="533"/>
      <c r="B13" s="680" t="s">
        <v>718</v>
      </c>
      <c r="C13" s="850">
        <v>325</v>
      </c>
      <c r="D13" s="850">
        <v>2</v>
      </c>
      <c r="E13" s="850">
        <v>9</v>
      </c>
      <c r="F13" s="851"/>
      <c r="G13" s="546"/>
      <c r="H13" s="549"/>
      <c r="I13" s="544"/>
      <c r="J13" s="540"/>
      <c r="K13" s="684"/>
      <c r="L13" s="550"/>
      <c r="M13" s="551"/>
      <c r="N13" s="551"/>
      <c r="O13" s="551"/>
      <c r="P13" s="551"/>
      <c r="Q13" s="533"/>
    </row>
    <row r="14" spans="1:17" s="537" customFormat="1" ht="13.8">
      <c r="A14" s="533"/>
      <c r="B14" s="680" t="s">
        <v>719</v>
      </c>
      <c r="C14" s="850">
        <v>325</v>
      </c>
      <c r="D14" s="850">
        <v>2</v>
      </c>
      <c r="E14" s="850">
        <v>10</v>
      </c>
      <c r="F14" s="851"/>
      <c r="G14" s="546"/>
      <c r="H14" s="549"/>
      <c r="I14" s="544"/>
      <c r="J14" s="540"/>
      <c r="K14" s="684"/>
      <c r="L14" s="550"/>
      <c r="M14" s="551"/>
      <c r="N14" s="551"/>
      <c r="O14" s="551"/>
      <c r="P14" s="551"/>
      <c r="Q14" s="533"/>
    </row>
    <row r="15" spans="1:17" s="537" customFormat="1" ht="13.8">
      <c r="A15" s="533"/>
      <c r="B15" s="680" t="s">
        <v>755</v>
      </c>
      <c r="C15" s="850">
        <v>325</v>
      </c>
      <c r="D15" s="850">
        <v>2</v>
      </c>
      <c r="E15" s="850">
        <v>11</v>
      </c>
      <c r="F15" s="851"/>
      <c r="G15" s="546"/>
      <c r="H15" s="549"/>
      <c r="I15" s="544"/>
      <c r="J15" s="540"/>
      <c r="K15" s="684"/>
      <c r="L15" s="550"/>
      <c r="M15" s="551"/>
      <c r="N15" s="551"/>
      <c r="O15" s="551"/>
      <c r="P15" s="551"/>
      <c r="Q15" s="533"/>
    </row>
    <row r="16" spans="1:17" s="537" customFormat="1" ht="13.8">
      <c r="A16" s="533"/>
      <c r="B16" s="680" t="s">
        <v>756</v>
      </c>
      <c r="C16" s="850">
        <v>325</v>
      </c>
      <c r="D16" s="850">
        <v>2</v>
      </c>
      <c r="E16" s="850">
        <v>12</v>
      </c>
      <c r="F16" s="851"/>
      <c r="G16" s="546"/>
      <c r="H16" s="549"/>
      <c r="I16" s="544"/>
      <c r="J16" s="540"/>
      <c r="K16" s="684"/>
      <c r="L16" s="550"/>
      <c r="M16" s="551"/>
      <c r="N16" s="551"/>
      <c r="O16" s="551"/>
      <c r="P16" s="551"/>
      <c r="Q16" s="533"/>
    </row>
    <row r="17" spans="1:17" s="537" customFormat="1" ht="13.8">
      <c r="A17" s="533"/>
      <c r="B17" s="680" t="s">
        <v>757</v>
      </c>
      <c r="C17" s="850">
        <v>325</v>
      </c>
      <c r="D17" s="850">
        <v>2</v>
      </c>
      <c r="E17" s="850">
        <v>13</v>
      </c>
      <c r="F17" s="851"/>
      <c r="G17" s="546"/>
      <c r="H17" s="549"/>
      <c r="I17" s="544"/>
      <c r="J17" s="540"/>
      <c r="K17" s="684"/>
      <c r="L17" s="550"/>
      <c r="M17" s="551"/>
      <c r="N17" s="551"/>
      <c r="O17" s="551"/>
      <c r="P17" s="551"/>
      <c r="Q17" s="533"/>
    </row>
    <row r="18" spans="1:17" s="537" customFormat="1" ht="13.8">
      <c r="A18" s="533"/>
      <c r="B18" s="680" t="s">
        <v>758</v>
      </c>
      <c r="C18" s="850">
        <v>325</v>
      </c>
      <c r="D18" s="850">
        <v>2</v>
      </c>
      <c r="E18" s="850">
        <v>14</v>
      </c>
      <c r="F18" s="851"/>
      <c r="G18" s="546"/>
      <c r="H18" s="549"/>
      <c r="I18" s="544"/>
      <c r="J18" s="540"/>
      <c r="K18" s="684"/>
      <c r="L18" s="550"/>
      <c r="M18" s="551"/>
      <c r="N18" s="551"/>
      <c r="O18" s="551"/>
      <c r="P18" s="551"/>
      <c r="Q18" s="533"/>
    </row>
    <row r="19" spans="1:17" s="537" customFormat="1" ht="13.8">
      <c r="A19" s="533"/>
      <c r="B19" s="680" t="s">
        <v>759</v>
      </c>
      <c r="C19" s="850">
        <v>325</v>
      </c>
      <c r="D19" s="850">
        <v>2</v>
      </c>
      <c r="E19" s="850">
        <v>15</v>
      </c>
      <c r="F19" s="851"/>
      <c r="G19" s="546"/>
      <c r="H19" s="549"/>
      <c r="I19" s="544"/>
      <c r="J19" s="540"/>
      <c r="K19" s="684"/>
      <c r="L19" s="550"/>
      <c r="M19" s="551"/>
      <c r="N19" s="551"/>
      <c r="O19" s="551"/>
      <c r="P19" s="551"/>
      <c r="Q19" s="533"/>
    </row>
    <row r="20" spans="1:17" s="537" customFormat="1" ht="13.8">
      <c r="A20" s="533"/>
      <c r="B20" s="680" t="s">
        <v>760</v>
      </c>
      <c r="C20" s="850">
        <v>325</v>
      </c>
      <c r="D20" s="850">
        <v>2</v>
      </c>
      <c r="E20" s="850">
        <v>15</v>
      </c>
      <c r="F20" s="850">
        <v>1</v>
      </c>
      <c r="G20" s="546"/>
      <c r="H20" s="549"/>
      <c r="I20" s="544"/>
      <c r="J20" s="540"/>
      <c r="K20" s="684"/>
      <c r="L20" s="550"/>
      <c r="M20" s="551"/>
      <c r="N20" s="551"/>
      <c r="O20" s="551"/>
      <c r="P20" s="551"/>
      <c r="Q20" s="533"/>
    </row>
    <row r="21" spans="1:17" s="537" customFormat="1" ht="13.8">
      <c r="A21" s="533"/>
      <c r="B21" s="680" t="s">
        <v>761</v>
      </c>
      <c r="C21" s="850">
        <v>325</v>
      </c>
      <c r="D21" s="850">
        <v>2</v>
      </c>
      <c r="E21" s="850">
        <v>15</v>
      </c>
      <c r="F21" s="850">
        <v>2</v>
      </c>
      <c r="G21" s="546"/>
      <c r="H21" s="549"/>
      <c r="I21" s="544"/>
      <c r="J21" s="540"/>
      <c r="K21" s="684"/>
      <c r="L21" s="550"/>
      <c r="M21" s="551"/>
      <c r="N21" s="551"/>
      <c r="O21" s="551"/>
      <c r="P21" s="551"/>
      <c r="Q21" s="533"/>
    </row>
    <row r="22" spans="1:17" s="537" customFormat="1" ht="13.8">
      <c r="A22" s="533"/>
      <c r="B22" s="680" t="s">
        <v>452</v>
      </c>
      <c r="C22" s="850">
        <v>325</v>
      </c>
      <c r="D22" s="850">
        <v>2</v>
      </c>
      <c r="E22" s="850">
        <v>15</v>
      </c>
      <c r="F22" s="850">
        <v>3</v>
      </c>
      <c r="G22" s="546"/>
      <c r="H22" s="549"/>
      <c r="I22" s="544"/>
      <c r="J22" s="540"/>
      <c r="K22" s="684"/>
      <c r="L22" s="550"/>
      <c r="M22" s="551"/>
      <c r="N22" s="551"/>
      <c r="O22" s="551"/>
      <c r="P22" s="551"/>
      <c r="Q22" s="533"/>
    </row>
    <row r="23" spans="1:17" s="537" customFormat="1" ht="13.8">
      <c r="A23" s="533"/>
      <c r="B23" s="680" t="s">
        <v>762</v>
      </c>
      <c r="C23" s="850">
        <v>325</v>
      </c>
      <c r="D23" s="850">
        <v>2</v>
      </c>
      <c r="E23" s="850">
        <v>15</v>
      </c>
      <c r="F23" s="850">
        <v>4</v>
      </c>
      <c r="G23" s="546"/>
      <c r="H23" s="549"/>
      <c r="I23" s="544"/>
      <c r="J23" s="540"/>
      <c r="K23" s="684"/>
      <c r="L23" s="550"/>
      <c r="M23" s="551"/>
      <c r="N23" s="551"/>
      <c r="O23" s="551"/>
      <c r="P23" s="551"/>
      <c r="Q23" s="533"/>
    </row>
    <row r="24" spans="1:17" s="537" customFormat="1" ht="13.8">
      <c r="A24" s="533"/>
      <c r="B24" s="680" t="s">
        <v>763</v>
      </c>
      <c r="C24" s="850">
        <v>325</v>
      </c>
      <c r="D24" s="850">
        <v>2</v>
      </c>
      <c r="E24" s="850">
        <v>15</v>
      </c>
      <c r="F24" s="850">
        <v>5</v>
      </c>
      <c r="G24" s="546"/>
      <c r="H24" s="549"/>
      <c r="I24" s="544"/>
      <c r="J24" s="540"/>
      <c r="K24" s="684"/>
      <c r="L24" s="550"/>
      <c r="M24" s="551"/>
      <c r="N24" s="551"/>
      <c r="O24" s="551"/>
      <c r="P24" s="551"/>
      <c r="Q24" s="533"/>
    </row>
    <row r="25" spans="1:17" s="537" customFormat="1" ht="13.8">
      <c r="A25" s="533"/>
      <c r="B25" s="680" t="s">
        <v>764</v>
      </c>
      <c r="C25" s="850">
        <v>325</v>
      </c>
      <c r="D25" s="850">
        <v>2</v>
      </c>
      <c r="E25" s="850">
        <v>15</v>
      </c>
      <c r="F25" s="850">
        <v>6</v>
      </c>
      <c r="G25" s="546"/>
      <c r="H25" s="549"/>
      <c r="I25" s="544"/>
      <c r="J25" s="540"/>
      <c r="K25" s="684"/>
      <c r="L25" s="550"/>
      <c r="M25" s="551"/>
      <c r="N25" s="551"/>
      <c r="O25" s="551"/>
      <c r="P25" s="551"/>
      <c r="Q25" s="533"/>
    </row>
    <row r="26" spans="1:17" s="537" customFormat="1" ht="13.8">
      <c r="A26" s="533"/>
      <c r="B26" s="680" t="s">
        <v>765</v>
      </c>
      <c r="C26" s="850">
        <v>325</v>
      </c>
      <c r="D26" s="850">
        <v>2</v>
      </c>
      <c r="E26" s="850">
        <v>16</v>
      </c>
      <c r="F26" s="851"/>
      <c r="G26" s="546"/>
      <c r="H26" s="549"/>
      <c r="I26" s="544"/>
      <c r="J26" s="540"/>
      <c r="K26" s="684"/>
      <c r="L26" s="550"/>
      <c r="M26" s="551"/>
      <c r="N26" s="551"/>
      <c r="O26" s="551"/>
      <c r="P26" s="551"/>
      <c r="Q26" s="533"/>
    </row>
    <row r="27" spans="1:17" s="537" customFormat="1" ht="13.8">
      <c r="A27" s="533"/>
      <c r="B27" s="680" t="s">
        <v>766</v>
      </c>
      <c r="C27" s="850">
        <v>325</v>
      </c>
      <c r="D27" s="850">
        <v>2</v>
      </c>
      <c r="E27" s="850">
        <v>17</v>
      </c>
      <c r="F27" s="851"/>
      <c r="G27" s="546"/>
      <c r="H27" s="549"/>
      <c r="I27" s="544"/>
      <c r="J27" s="540"/>
      <c r="K27" s="684"/>
      <c r="L27" s="550"/>
      <c r="M27" s="551"/>
      <c r="N27" s="551"/>
      <c r="O27" s="551"/>
      <c r="P27" s="551"/>
      <c r="Q27" s="533"/>
    </row>
    <row r="28" spans="1:17" s="537" customFormat="1" ht="13.8">
      <c r="A28" s="533"/>
      <c r="B28" s="680" t="s">
        <v>767</v>
      </c>
      <c r="C28" s="850">
        <v>325</v>
      </c>
      <c r="D28" s="850">
        <v>2</v>
      </c>
      <c r="E28" s="850">
        <v>18</v>
      </c>
      <c r="F28" s="851"/>
      <c r="G28" s="546"/>
      <c r="H28" s="549"/>
      <c r="I28" s="544"/>
      <c r="J28" s="540"/>
      <c r="K28" s="684"/>
      <c r="L28" s="550"/>
      <c r="M28" s="551"/>
      <c r="N28" s="551"/>
      <c r="O28" s="551"/>
      <c r="P28" s="551"/>
      <c r="Q28" s="533"/>
    </row>
    <row r="29" spans="1:17" s="537" customFormat="1">
      <c r="A29" s="533"/>
      <c r="B29" s="680" t="s">
        <v>753</v>
      </c>
      <c r="C29" s="545">
        <v>111</v>
      </c>
      <c r="D29" s="545"/>
      <c r="E29" s="546"/>
      <c r="F29" s="546"/>
      <c r="G29" s="546"/>
      <c r="H29" s="549"/>
      <c r="I29" s="544"/>
      <c r="J29" s="540"/>
      <c r="K29" s="684"/>
      <c r="L29" s="550"/>
      <c r="M29" s="551"/>
      <c r="N29" s="551"/>
      <c r="O29" s="551"/>
      <c r="P29" s="552"/>
      <c r="Q29" s="533"/>
    </row>
    <row r="30" spans="1:17" s="537" customFormat="1">
      <c r="A30" s="533"/>
      <c r="B30" s="680"/>
      <c r="C30" s="545"/>
      <c r="D30" s="545"/>
      <c r="E30" s="546"/>
      <c r="F30" s="546"/>
      <c r="G30" s="546"/>
      <c r="H30" s="549"/>
      <c r="I30" s="544"/>
      <c r="J30" s="540"/>
      <c r="K30" s="684"/>
      <c r="L30" s="550"/>
      <c r="M30" s="551"/>
      <c r="N30" s="551"/>
      <c r="O30" s="551"/>
      <c r="P30" s="551"/>
      <c r="Q30" s="533"/>
    </row>
    <row r="31" spans="1:17" s="537" customFormat="1">
      <c r="A31" s="533"/>
      <c r="B31" s="681"/>
      <c r="C31" s="553"/>
      <c r="D31" s="553"/>
      <c r="E31" s="554"/>
      <c r="F31" s="554"/>
      <c r="G31" s="554"/>
      <c r="H31" s="549"/>
      <c r="I31" s="555"/>
      <c r="J31" s="540"/>
      <c r="K31" s="704"/>
      <c r="L31" s="556"/>
      <c r="M31" s="557"/>
      <c r="N31" s="557"/>
      <c r="O31" s="557"/>
      <c r="P31" s="557"/>
      <c r="Q31" s="533"/>
    </row>
    <row r="32" spans="1:17" s="537" customFormat="1" ht="15.6">
      <c r="A32" s="533"/>
      <c r="B32" s="682" t="s">
        <v>454</v>
      </c>
      <c r="C32" s="558"/>
      <c r="D32" s="558"/>
      <c r="E32" s="559"/>
      <c r="F32" s="559"/>
      <c r="G32" s="559"/>
      <c r="H32" s="549"/>
      <c r="I32" s="555"/>
      <c r="J32" s="540"/>
      <c r="K32" s="705" t="s">
        <v>455</v>
      </c>
      <c r="L32" s="560"/>
      <c r="M32" s="561"/>
      <c r="N32" s="561"/>
      <c r="O32" s="561"/>
      <c r="P32" s="561"/>
      <c r="Q32" s="533"/>
    </row>
    <row r="33" spans="1:17" s="537" customFormat="1">
      <c r="A33" s="533"/>
      <c r="B33" s="683" t="s">
        <v>456</v>
      </c>
      <c r="C33" s="562">
        <v>600</v>
      </c>
      <c r="D33" s="563" t="s">
        <v>414</v>
      </c>
      <c r="E33" s="563" t="s">
        <v>444</v>
      </c>
      <c r="F33" s="563" t="s">
        <v>411</v>
      </c>
      <c r="G33" s="563" t="s">
        <v>414</v>
      </c>
      <c r="H33" s="549"/>
      <c r="I33" s="564"/>
      <c r="J33" s="540"/>
      <c r="K33" s="683" t="s">
        <v>456</v>
      </c>
      <c r="L33" s="562">
        <v>800</v>
      </c>
      <c r="M33" s="563" t="s">
        <v>414</v>
      </c>
      <c r="N33" s="563" t="s">
        <v>444</v>
      </c>
      <c r="O33" s="563" t="s">
        <v>411</v>
      </c>
      <c r="P33" s="563" t="s">
        <v>414</v>
      </c>
      <c r="Q33" s="533"/>
    </row>
    <row r="34" spans="1:17" s="537" customFormat="1">
      <c r="A34" s="533"/>
      <c r="B34" s="683" t="s">
        <v>457</v>
      </c>
      <c r="C34" s="562">
        <v>600</v>
      </c>
      <c r="D34" s="563" t="s">
        <v>414</v>
      </c>
      <c r="E34" s="563" t="s">
        <v>444</v>
      </c>
      <c r="F34" s="563" t="s">
        <v>426</v>
      </c>
      <c r="G34" s="563" t="s">
        <v>414</v>
      </c>
      <c r="H34" s="549"/>
      <c r="I34" s="564"/>
      <c r="J34" s="540"/>
      <c r="K34" s="683" t="s">
        <v>456</v>
      </c>
      <c r="L34" s="562">
        <v>800</v>
      </c>
      <c r="M34" s="563" t="s">
        <v>414</v>
      </c>
      <c r="N34" s="563" t="s">
        <v>444</v>
      </c>
      <c r="O34" s="563" t="s">
        <v>426</v>
      </c>
      <c r="P34" s="563" t="s">
        <v>414</v>
      </c>
      <c r="Q34" s="533"/>
    </row>
    <row r="35" spans="1:17" s="537" customFormat="1">
      <c r="A35" s="533"/>
      <c r="B35" s="684" t="s">
        <v>458</v>
      </c>
      <c r="C35" s="550">
        <v>600</v>
      </c>
      <c r="D35" s="551" t="s">
        <v>414</v>
      </c>
      <c r="E35" s="551" t="s">
        <v>414</v>
      </c>
      <c r="F35" s="551" t="s">
        <v>411</v>
      </c>
      <c r="G35" s="551" t="s">
        <v>442</v>
      </c>
      <c r="H35" s="549"/>
      <c r="I35" s="544"/>
      <c r="J35" s="540"/>
      <c r="K35" s="684" t="s">
        <v>458</v>
      </c>
      <c r="L35" s="550">
        <v>800</v>
      </c>
      <c r="M35" s="551" t="s">
        <v>414</v>
      </c>
      <c r="N35" s="551" t="s">
        <v>414</v>
      </c>
      <c r="O35" s="551" t="s">
        <v>411</v>
      </c>
      <c r="P35" s="551" t="s">
        <v>442</v>
      </c>
      <c r="Q35" s="533"/>
    </row>
    <row r="36" spans="1:17" s="537" customFormat="1">
      <c r="A36" s="533"/>
      <c r="B36" s="684" t="s">
        <v>459</v>
      </c>
      <c r="C36" s="550">
        <v>600</v>
      </c>
      <c r="D36" s="551" t="s">
        <v>442</v>
      </c>
      <c r="E36" s="551" t="s">
        <v>446</v>
      </c>
      <c r="F36" s="551" t="s">
        <v>411</v>
      </c>
      <c r="G36" s="552" t="s">
        <v>414</v>
      </c>
      <c r="H36" s="549"/>
      <c r="I36" s="544"/>
      <c r="J36" s="540"/>
      <c r="K36" s="684" t="s">
        <v>459</v>
      </c>
      <c r="L36" s="550">
        <v>800</v>
      </c>
      <c r="M36" s="551" t="s">
        <v>442</v>
      </c>
      <c r="N36" s="551" t="s">
        <v>446</v>
      </c>
      <c r="O36" s="551" t="s">
        <v>411</v>
      </c>
      <c r="P36" s="552" t="s">
        <v>414</v>
      </c>
      <c r="Q36" s="533"/>
    </row>
    <row r="37" spans="1:17" s="537" customFormat="1">
      <c r="A37" s="533"/>
      <c r="B37" s="684" t="s">
        <v>460</v>
      </c>
      <c r="C37" s="550">
        <v>600</v>
      </c>
      <c r="D37" s="551" t="s">
        <v>441</v>
      </c>
      <c r="E37" s="551" t="s">
        <v>444</v>
      </c>
      <c r="F37" s="551" t="s">
        <v>411</v>
      </c>
      <c r="G37" s="551" t="s">
        <v>441</v>
      </c>
      <c r="H37" s="549"/>
      <c r="I37" s="544"/>
      <c r="J37" s="540"/>
      <c r="K37" s="684" t="s">
        <v>460</v>
      </c>
      <c r="L37" s="550">
        <v>800</v>
      </c>
      <c r="M37" s="551" t="s">
        <v>441</v>
      </c>
      <c r="N37" s="551" t="s">
        <v>444</v>
      </c>
      <c r="O37" s="551" t="s">
        <v>411</v>
      </c>
      <c r="P37" s="551" t="s">
        <v>441</v>
      </c>
      <c r="Q37" s="533"/>
    </row>
    <row r="38" spans="1:17" s="537" customFormat="1">
      <c r="A38" s="533"/>
      <c r="B38" s="684" t="s">
        <v>461</v>
      </c>
      <c r="C38" s="550">
        <v>600</v>
      </c>
      <c r="D38" s="551" t="s">
        <v>414</v>
      </c>
      <c r="E38" s="551" t="s">
        <v>443</v>
      </c>
      <c r="F38" s="551" t="s">
        <v>411</v>
      </c>
      <c r="G38" s="551" t="s">
        <v>442</v>
      </c>
      <c r="H38" s="549"/>
      <c r="I38" s="544"/>
      <c r="J38" s="540"/>
      <c r="K38" s="684" t="s">
        <v>461</v>
      </c>
      <c r="L38" s="550">
        <v>800</v>
      </c>
      <c r="M38" s="551" t="s">
        <v>414</v>
      </c>
      <c r="N38" s="551" t="s">
        <v>443</v>
      </c>
      <c r="O38" s="551" t="s">
        <v>411</v>
      </c>
      <c r="P38" s="551" t="s">
        <v>442</v>
      </c>
      <c r="Q38" s="533"/>
    </row>
    <row r="39" spans="1:17" s="537" customFormat="1">
      <c r="A39" s="533"/>
      <c r="B39" s="684"/>
      <c r="C39" s="550"/>
      <c r="D39" s="551"/>
      <c r="E39" s="551"/>
      <c r="F39" s="551"/>
      <c r="G39" s="552"/>
      <c r="H39" s="549"/>
      <c r="I39" s="544"/>
      <c r="J39" s="540"/>
      <c r="K39" s="684"/>
      <c r="L39" s="550"/>
      <c r="M39" s="551"/>
      <c r="N39" s="551"/>
      <c r="O39" s="551"/>
      <c r="P39" s="551"/>
      <c r="Q39" s="533"/>
    </row>
    <row r="40" spans="1:17" s="537" customFormat="1">
      <c r="A40" s="533"/>
      <c r="B40" s="685"/>
      <c r="C40" s="560"/>
      <c r="D40" s="561"/>
      <c r="E40" s="561"/>
      <c r="F40" s="561"/>
      <c r="G40" s="565"/>
      <c r="H40" s="549"/>
      <c r="I40" s="544"/>
      <c r="J40" s="540"/>
      <c r="K40" s="685"/>
      <c r="L40" s="560"/>
      <c r="M40" s="561"/>
      <c r="N40" s="561"/>
      <c r="O40" s="561"/>
      <c r="P40" s="561"/>
      <c r="Q40" s="533"/>
    </row>
    <row r="41" spans="1:17" s="537" customFormat="1">
      <c r="A41" s="533"/>
      <c r="B41" s="684"/>
      <c r="C41" s="550"/>
      <c r="D41" s="551"/>
      <c r="E41" s="551"/>
      <c r="F41" s="551"/>
      <c r="G41" s="552"/>
      <c r="H41" s="549"/>
      <c r="I41" s="544"/>
      <c r="J41" s="540"/>
      <c r="K41" s="684"/>
      <c r="L41" s="550"/>
      <c r="M41" s="551"/>
      <c r="N41" s="551"/>
      <c r="O41" s="551"/>
      <c r="P41" s="551"/>
      <c r="Q41" s="533"/>
    </row>
    <row r="42" spans="1:17" s="537" customFormat="1">
      <c r="A42" s="533"/>
      <c r="B42" s="684"/>
      <c r="C42" s="550"/>
      <c r="D42" s="551"/>
      <c r="E42" s="551"/>
      <c r="F42" s="551"/>
      <c r="G42" s="552"/>
      <c r="H42" s="549"/>
      <c r="I42" s="544"/>
      <c r="J42" s="540"/>
      <c r="K42" s="684"/>
      <c r="L42" s="550"/>
      <c r="M42" s="551"/>
      <c r="N42" s="551"/>
      <c r="O42" s="551"/>
      <c r="P42" s="551"/>
      <c r="Q42" s="533"/>
    </row>
    <row r="43" spans="1:17" s="537" customFormat="1">
      <c r="A43" s="533"/>
      <c r="B43" s="684"/>
      <c r="C43" s="550"/>
      <c r="D43" s="551"/>
      <c r="E43" s="551"/>
      <c r="F43" s="551"/>
      <c r="G43" s="552"/>
      <c r="H43" s="549"/>
      <c r="I43" s="544"/>
      <c r="J43" s="540"/>
      <c r="K43" s="684"/>
      <c r="L43" s="550"/>
      <c r="M43" s="551"/>
      <c r="N43" s="551"/>
      <c r="O43" s="551"/>
      <c r="P43" s="551"/>
      <c r="Q43" s="533"/>
    </row>
    <row r="44" spans="1:17" s="537" customFormat="1">
      <c r="A44" s="533"/>
      <c r="B44" s="684"/>
      <c r="C44" s="550"/>
      <c r="D44" s="551"/>
      <c r="E44" s="551"/>
      <c r="F44" s="551"/>
      <c r="G44" s="552"/>
      <c r="H44" s="549"/>
      <c r="I44" s="544"/>
      <c r="J44" s="540"/>
      <c r="K44" s="684"/>
      <c r="L44" s="550"/>
      <c r="M44" s="551"/>
      <c r="N44" s="551"/>
      <c r="O44" s="551"/>
      <c r="P44" s="551"/>
      <c r="Q44" s="533"/>
    </row>
    <row r="45" spans="1:17" s="537" customFormat="1">
      <c r="A45" s="533"/>
      <c r="B45" s="686"/>
      <c r="C45" s="550"/>
      <c r="D45" s="551"/>
      <c r="E45" s="551"/>
      <c r="F45" s="551"/>
      <c r="G45" s="552"/>
      <c r="H45" s="566"/>
      <c r="I45" s="544"/>
      <c r="J45" s="540"/>
      <c r="K45" s="684"/>
      <c r="L45" s="550"/>
      <c r="M45" s="567"/>
      <c r="N45" s="568"/>
      <c r="O45" s="568"/>
      <c r="P45" s="568"/>
      <c r="Q45" s="533"/>
    </row>
    <row r="46" spans="1:17" s="537" customFormat="1">
      <c r="A46" s="533"/>
      <c r="B46" s="684"/>
      <c r="C46" s="550"/>
      <c r="D46" s="551"/>
      <c r="E46" s="551"/>
      <c r="F46" s="551"/>
      <c r="G46" s="552"/>
      <c r="H46" s="549"/>
      <c r="I46" s="544"/>
      <c r="J46" s="540"/>
      <c r="K46" s="684"/>
      <c r="L46" s="550"/>
      <c r="M46" s="551"/>
      <c r="N46" s="551"/>
      <c r="O46" s="551"/>
      <c r="P46" s="551"/>
      <c r="Q46" s="533"/>
    </row>
    <row r="47" spans="1:17" s="537" customFormat="1">
      <c r="A47" s="533"/>
      <c r="B47" s="684"/>
      <c r="C47" s="550"/>
      <c r="D47" s="551"/>
      <c r="E47" s="551"/>
      <c r="F47" s="551"/>
      <c r="G47" s="552"/>
      <c r="H47" s="549"/>
      <c r="I47" s="544"/>
      <c r="J47" s="540"/>
      <c r="K47" s="684"/>
      <c r="L47" s="550"/>
      <c r="M47" s="551"/>
      <c r="N47" s="551"/>
      <c r="O47" s="551"/>
      <c r="P47" s="551"/>
      <c r="Q47" s="533"/>
    </row>
    <row r="48" spans="1:17" s="537" customFormat="1">
      <c r="A48" s="533"/>
      <c r="B48" s="684" t="s">
        <v>462</v>
      </c>
      <c r="C48" s="550"/>
      <c r="D48" s="551"/>
      <c r="E48" s="551"/>
      <c r="F48" s="551"/>
      <c r="G48" s="552"/>
      <c r="H48" s="549"/>
      <c r="I48" s="544"/>
      <c r="J48" s="540"/>
      <c r="K48" s="684" t="s">
        <v>463</v>
      </c>
      <c r="L48" s="550"/>
      <c r="M48" s="551"/>
      <c r="N48" s="551"/>
      <c r="O48" s="551"/>
      <c r="P48" s="551"/>
      <c r="Q48" s="533"/>
    </row>
    <row r="49" spans="1:17" s="537" customFormat="1">
      <c r="A49" s="533"/>
      <c r="B49" s="684" t="s">
        <v>464</v>
      </c>
      <c r="C49" s="550">
        <v>630</v>
      </c>
      <c r="D49" s="551" t="s">
        <v>414</v>
      </c>
      <c r="E49" s="551" t="s">
        <v>411</v>
      </c>
      <c r="F49" s="551" t="s">
        <v>411</v>
      </c>
      <c r="G49" s="552" t="s">
        <v>414</v>
      </c>
      <c r="H49" s="549"/>
      <c r="I49" s="544">
        <v>1</v>
      </c>
      <c r="J49" s="540"/>
      <c r="K49" s="684" t="s">
        <v>464</v>
      </c>
      <c r="L49" s="550">
        <v>830</v>
      </c>
      <c r="M49" s="551" t="s">
        <v>414</v>
      </c>
      <c r="N49" s="551" t="s">
        <v>411</v>
      </c>
      <c r="O49" s="551" t="s">
        <v>411</v>
      </c>
      <c r="P49" s="551" t="s">
        <v>414</v>
      </c>
      <c r="Q49" s="533"/>
    </row>
    <row r="50" spans="1:17" s="537" customFormat="1">
      <c r="A50" s="533"/>
      <c r="B50" s="684" t="s">
        <v>465</v>
      </c>
      <c r="C50" s="550">
        <v>630</v>
      </c>
      <c r="D50" s="551" t="s">
        <v>414</v>
      </c>
      <c r="E50" s="551" t="s">
        <v>411</v>
      </c>
      <c r="F50" s="551" t="s">
        <v>426</v>
      </c>
      <c r="G50" s="552" t="s">
        <v>414</v>
      </c>
      <c r="H50" s="549"/>
      <c r="I50" s="544">
        <v>1</v>
      </c>
      <c r="J50" s="540"/>
      <c r="K50" s="684" t="s">
        <v>465</v>
      </c>
      <c r="L50" s="550">
        <v>830</v>
      </c>
      <c r="M50" s="551" t="s">
        <v>414</v>
      </c>
      <c r="N50" s="551" t="s">
        <v>411</v>
      </c>
      <c r="O50" s="551" t="s">
        <v>426</v>
      </c>
      <c r="P50" s="551" t="s">
        <v>414</v>
      </c>
      <c r="Q50" s="533"/>
    </row>
    <row r="51" spans="1:17" s="537" customFormat="1">
      <c r="A51" s="533"/>
      <c r="B51" s="684" t="s">
        <v>466</v>
      </c>
      <c r="C51" s="550">
        <v>630</v>
      </c>
      <c r="D51" s="551" t="s">
        <v>414</v>
      </c>
      <c r="E51" s="551" t="s">
        <v>411</v>
      </c>
      <c r="F51" s="551" t="s">
        <v>415</v>
      </c>
      <c r="G51" s="552" t="s">
        <v>414</v>
      </c>
      <c r="H51" s="549"/>
      <c r="I51" s="544">
        <v>1</v>
      </c>
      <c r="J51" s="540"/>
      <c r="K51" s="684" t="s">
        <v>466</v>
      </c>
      <c r="L51" s="550">
        <v>830</v>
      </c>
      <c r="M51" s="551" t="s">
        <v>414</v>
      </c>
      <c r="N51" s="551" t="s">
        <v>411</v>
      </c>
      <c r="O51" s="551" t="s">
        <v>415</v>
      </c>
      <c r="P51" s="551" t="s">
        <v>414</v>
      </c>
      <c r="Q51" s="533"/>
    </row>
    <row r="52" spans="1:17" s="537" customFormat="1">
      <c r="A52" s="533"/>
      <c r="B52" s="684" t="s">
        <v>467</v>
      </c>
      <c r="C52" s="550">
        <v>630</v>
      </c>
      <c r="D52" s="551" t="s">
        <v>414</v>
      </c>
      <c r="E52" s="551" t="s">
        <v>411</v>
      </c>
      <c r="F52" s="551" t="s">
        <v>440</v>
      </c>
      <c r="G52" s="552" t="s">
        <v>414</v>
      </c>
      <c r="H52" s="549"/>
      <c r="I52" s="544">
        <v>1</v>
      </c>
      <c r="J52" s="540"/>
      <c r="K52" s="684" t="s">
        <v>467</v>
      </c>
      <c r="L52" s="550">
        <v>830</v>
      </c>
      <c r="M52" s="551" t="s">
        <v>414</v>
      </c>
      <c r="N52" s="551" t="s">
        <v>411</v>
      </c>
      <c r="O52" s="551" t="s">
        <v>440</v>
      </c>
      <c r="P52" s="551" t="s">
        <v>414</v>
      </c>
      <c r="Q52" s="533"/>
    </row>
    <row r="53" spans="1:17" s="537" customFormat="1">
      <c r="A53" s="533"/>
      <c r="B53" s="684" t="s">
        <v>468</v>
      </c>
      <c r="C53" s="550">
        <v>630</v>
      </c>
      <c r="D53" s="551" t="s">
        <v>414</v>
      </c>
      <c r="E53" s="551" t="s">
        <v>411</v>
      </c>
      <c r="F53" s="551" t="s">
        <v>469</v>
      </c>
      <c r="G53" s="552" t="s">
        <v>414</v>
      </c>
      <c r="H53" s="549"/>
      <c r="I53" s="544">
        <v>1</v>
      </c>
      <c r="J53" s="540"/>
      <c r="K53" s="684" t="s">
        <v>468</v>
      </c>
      <c r="L53" s="550">
        <v>830</v>
      </c>
      <c r="M53" s="551" t="s">
        <v>414</v>
      </c>
      <c r="N53" s="551" t="s">
        <v>411</v>
      </c>
      <c r="O53" s="551" t="s">
        <v>469</v>
      </c>
      <c r="P53" s="551" t="s">
        <v>414</v>
      </c>
      <c r="Q53" s="533"/>
    </row>
    <row r="54" spans="1:17" s="537" customFormat="1">
      <c r="A54" s="533"/>
      <c r="B54" s="684" t="s">
        <v>470</v>
      </c>
      <c r="C54" s="550">
        <v>630</v>
      </c>
      <c r="D54" s="551" t="s">
        <v>414</v>
      </c>
      <c r="E54" s="551" t="s">
        <v>411</v>
      </c>
      <c r="F54" s="551" t="s">
        <v>471</v>
      </c>
      <c r="G54" s="552" t="s">
        <v>414</v>
      </c>
      <c r="H54" s="549"/>
      <c r="I54" s="544">
        <v>1</v>
      </c>
      <c r="J54" s="540"/>
      <c r="K54" s="684" t="s">
        <v>470</v>
      </c>
      <c r="L54" s="550">
        <v>830</v>
      </c>
      <c r="M54" s="551" t="s">
        <v>414</v>
      </c>
      <c r="N54" s="551" t="s">
        <v>411</v>
      </c>
      <c r="O54" s="551" t="s">
        <v>471</v>
      </c>
      <c r="P54" s="551" t="s">
        <v>414</v>
      </c>
      <c r="Q54" s="533"/>
    </row>
    <row r="55" spans="1:17" s="537" customFormat="1">
      <c r="A55" s="533"/>
      <c r="B55" s="684" t="s">
        <v>472</v>
      </c>
      <c r="C55" s="550">
        <v>630</v>
      </c>
      <c r="D55" s="551" t="s">
        <v>414</v>
      </c>
      <c r="E55" s="551" t="s">
        <v>411</v>
      </c>
      <c r="F55" s="551" t="s">
        <v>416</v>
      </c>
      <c r="G55" s="552" t="s">
        <v>414</v>
      </c>
      <c r="H55" s="549"/>
      <c r="I55" s="544">
        <v>1</v>
      </c>
      <c r="J55" s="540"/>
      <c r="K55" s="684" t="s">
        <v>472</v>
      </c>
      <c r="L55" s="550">
        <v>830</v>
      </c>
      <c r="M55" s="551" t="s">
        <v>414</v>
      </c>
      <c r="N55" s="551" t="s">
        <v>411</v>
      </c>
      <c r="O55" s="551" t="s">
        <v>416</v>
      </c>
      <c r="P55" s="551" t="s">
        <v>414</v>
      </c>
      <c r="Q55" s="533"/>
    </row>
    <row r="56" spans="1:17" s="537" customFormat="1">
      <c r="A56" s="533"/>
      <c r="B56" s="684" t="s">
        <v>473</v>
      </c>
      <c r="C56" s="550">
        <v>630</v>
      </c>
      <c r="D56" s="551" t="s">
        <v>414</v>
      </c>
      <c r="E56" s="551" t="s">
        <v>415</v>
      </c>
      <c r="F56" s="551" t="s">
        <v>411</v>
      </c>
      <c r="G56" s="552" t="s">
        <v>414</v>
      </c>
      <c r="H56" s="549"/>
      <c r="I56" s="544">
        <v>1</v>
      </c>
      <c r="J56" s="540"/>
      <c r="K56" s="684" t="s">
        <v>473</v>
      </c>
      <c r="L56" s="550">
        <v>830</v>
      </c>
      <c r="M56" s="551" t="s">
        <v>414</v>
      </c>
      <c r="N56" s="551" t="s">
        <v>415</v>
      </c>
      <c r="O56" s="551" t="s">
        <v>411</v>
      </c>
      <c r="P56" s="551" t="s">
        <v>414</v>
      </c>
      <c r="Q56" s="533"/>
    </row>
    <row r="57" spans="1:17" s="537" customFormat="1">
      <c r="A57" s="533"/>
      <c r="B57" s="684" t="s">
        <v>474</v>
      </c>
      <c r="C57" s="550">
        <v>630</v>
      </c>
      <c r="D57" s="551" t="s">
        <v>414</v>
      </c>
      <c r="E57" s="551" t="s">
        <v>415</v>
      </c>
      <c r="F57" s="551" t="s">
        <v>411</v>
      </c>
      <c r="G57" s="552" t="s">
        <v>441</v>
      </c>
      <c r="H57" s="549"/>
      <c r="I57" s="544" t="s">
        <v>411</v>
      </c>
      <c r="J57" s="540"/>
      <c r="K57" s="684" t="s">
        <v>474</v>
      </c>
      <c r="L57" s="550">
        <v>830</v>
      </c>
      <c r="M57" s="551" t="s">
        <v>414</v>
      </c>
      <c r="N57" s="551" t="s">
        <v>415</v>
      </c>
      <c r="O57" s="551" t="s">
        <v>411</v>
      </c>
      <c r="P57" s="551" t="s">
        <v>441</v>
      </c>
      <c r="Q57" s="533"/>
    </row>
    <row r="58" spans="1:17" s="537" customFormat="1">
      <c r="A58" s="533"/>
      <c r="B58" s="684" t="s">
        <v>475</v>
      </c>
      <c r="C58" s="550">
        <v>630</v>
      </c>
      <c r="D58" s="551" t="s">
        <v>414</v>
      </c>
      <c r="E58" s="551" t="s">
        <v>415</v>
      </c>
      <c r="F58" s="551" t="s">
        <v>426</v>
      </c>
      <c r="G58" s="552" t="s">
        <v>414</v>
      </c>
      <c r="H58" s="549"/>
      <c r="I58" s="544" t="s">
        <v>411</v>
      </c>
      <c r="J58" s="540"/>
      <c r="K58" s="684" t="s">
        <v>475</v>
      </c>
      <c r="L58" s="550">
        <v>830</v>
      </c>
      <c r="M58" s="551" t="s">
        <v>414</v>
      </c>
      <c r="N58" s="551" t="s">
        <v>415</v>
      </c>
      <c r="O58" s="551" t="s">
        <v>426</v>
      </c>
      <c r="P58" s="551" t="s">
        <v>414</v>
      </c>
      <c r="Q58" s="533"/>
    </row>
    <row r="59" spans="1:17" s="537" customFormat="1">
      <c r="A59" s="533"/>
      <c r="B59" s="684" t="s">
        <v>476</v>
      </c>
      <c r="C59" s="550">
        <v>630</v>
      </c>
      <c r="D59" s="551" t="s">
        <v>414</v>
      </c>
      <c r="E59" s="551" t="s">
        <v>415</v>
      </c>
      <c r="F59" s="551" t="s">
        <v>426</v>
      </c>
      <c r="G59" s="552" t="s">
        <v>441</v>
      </c>
      <c r="H59" s="549"/>
      <c r="I59" s="544" t="s">
        <v>411</v>
      </c>
      <c r="J59" s="540"/>
      <c r="K59" s="684" t="s">
        <v>476</v>
      </c>
      <c r="L59" s="550">
        <v>830</v>
      </c>
      <c r="M59" s="551" t="s">
        <v>414</v>
      </c>
      <c r="N59" s="551" t="s">
        <v>415</v>
      </c>
      <c r="O59" s="551" t="s">
        <v>426</v>
      </c>
      <c r="P59" s="551" t="s">
        <v>441</v>
      </c>
      <c r="Q59" s="533"/>
    </row>
    <row r="60" spans="1:17" s="537" customFormat="1">
      <c r="A60" s="533"/>
      <c r="B60" s="684" t="s">
        <v>477</v>
      </c>
      <c r="C60" s="550">
        <v>630</v>
      </c>
      <c r="D60" s="551" t="s">
        <v>414</v>
      </c>
      <c r="E60" s="551" t="s">
        <v>415</v>
      </c>
      <c r="F60" s="551" t="s">
        <v>415</v>
      </c>
      <c r="G60" s="552" t="s">
        <v>414</v>
      </c>
      <c r="H60" s="549"/>
      <c r="I60" s="544" t="s">
        <v>411</v>
      </c>
      <c r="J60" s="540"/>
      <c r="K60" s="684" t="s">
        <v>477</v>
      </c>
      <c r="L60" s="550">
        <v>830</v>
      </c>
      <c r="M60" s="551" t="s">
        <v>414</v>
      </c>
      <c r="N60" s="551" t="s">
        <v>415</v>
      </c>
      <c r="O60" s="551" t="s">
        <v>415</v>
      </c>
      <c r="P60" s="551" t="s">
        <v>414</v>
      </c>
      <c r="Q60" s="533"/>
    </row>
    <row r="61" spans="1:17" s="537" customFormat="1">
      <c r="A61" s="533"/>
      <c r="B61" s="684" t="s">
        <v>478</v>
      </c>
      <c r="C61" s="550">
        <v>630</v>
      </c>
      <c r="D61" s="551" t="s">
        <v>414</v>
      </c>
      <c r="E61" s="551" t="s">
        <v>415</v>
      </c>
      <c r="F61" s="551" t="s">
        <v>415</v>
      </c>
      <c r="G61" s="552" t="s">
        <v>441</v>
      </c>
      <c r="H61" s="549"/>
      <c r="I61" s="544" t="s">
        <v>411</v>
      </c>
      <c r="J61" s="540"/>
      <c r="K61" s="684" t="s">
        <v>478</v>
      </c>
      <c r="L61" s="550">
        <v>830</v>
      </c>
      <c r="M61" s="551" t="s">
        <v>414</v>
      </c>
      <c r="N61" s="551" t="s">
        <v>415</v>
      </c>
      <c r="O61" s="551" t="s">
        <v>415</v>
      </c>
      <c r="P61" s="551" t="s">
        <v>441</v>
      </c>
      <c r="Q61" s="533"/>
    </row>
    <row r="62" spans="1:17" s="537" customFormat="1">
      <c r="A62" s="533"/>
      <c r="B62" s="684" t="s">
        <v>479</v>
      </c>
      <c r="C62" s="550">
        <v>630</v>
      </c>
      <c r="D62" s="551" t="s">
        <v>414</v>
      </c>
      <c r="E62" s="551" t="s">
        <v>415</v>
      </c>
      <c r="F62" s="551" t="s">
        <v>440</v>
      </c>
      <c r="G62" s="552" t="s">
        <v>414</v>
      </c>
      <c r="H62" s="549"/>
      <c r="I62" s="544" t="s">
        <v>411</v>
      </c>
      <c r="J62" s="540"/>
      <c r="K62" s="684" t="s">
        <v>479</v>
      </c>
      <c r="L62" s="550">
        <v>830</v>
      </c>
      <c r="M62" s="551" t="s">
        <v>414</v>
      </c>
      <c r="N62" s="551" t="s">
        <v>415</v>
      </c>
      <c r="O62" s="551" t="s">
        <v>440</v>
      </c>
      <c r="P62" s="551" t="s">
        <v>414</v>
      </c>
      <c r="Q62" s="533"/>
    </row>
    <row r="63" spans="1:17" s="537" customFormat="1">
      <c r="A63" s="533"/>
      <c r="B63" s="684" t="s">
        <v>480</v>
      </c>
      <c r="C63" s="550">
        <v>630</v>
      </c>
      <c r="D63" s="551" t="s">
        <v>414</v>
      </c>
      <c r="E63" s="551" t="s">
        <v>415</v>
      </c>
      <c r="F63" s="551" t="s">
        <v>440</v>
      </c>
      <c r="G63" s="552" t="s">
        <v>441</v>
      </c>
      <c r="H63" s="549"/>
      <c r="I63" s="544" t="s">
        <v>411</v>
      </c>
      <c r="J63" s="540"/>
      <c r="K63" s="684" t="s">
        <v>480</v>
      </c>
      <c r="L63" s="550">
        <v>830</v>
      </c>
      <c r="M63" s="551" t="s">
        <v>414</v>
      </c>
      <c r="N63" s="551" t="s">
        <v>415</v>
      </c>
      <c r="O63" s="551" t="s">
        <v>440</v>
      </c>
      <c r="P63" s="551" t="s">
        <v>441</v>
      </c>
      <c r="Q63" s="533"/>
    </row>
    <row r="64" spans="1:17" s="537" customFormat="1">
      <c r="A64" s="533"/>
      <c r="B64" s="684" t="s">
        <v>481</v>
      </c>
      <c r="C64" s="550">
        <v>630</v>
      </c>
      <c r="D64" s="551" t="s">
        <v>414</v>
      </c>
      <c r="E64" s="551" t="s">
        <v>415</v>
      </c>
      <c r="F64" s="551" t="s">
        <v>469</v>
      </c>
      <c r="G64" s="552" t="s">
        <v>414</v>
      </c>
      <c r="H64" s="549"/>
      <c r="I64" s="544" t="s">
        <v>411</v>
      </c>
      <c r="J64" s="540"/>
      <c r="K64" s="684" t="s">
        <v>481</v>
      </c>
      <c r="L64" s="550">
        <v>830</v>
      </c>
      <c r="M64" s="551" t="s">
        <v>414</v>
      </c>
      <c r="N64" s="551" t="s">
        <v>415</v>
      </c>
      <c r="O64" s="551" t="s">
        <v>469</v>
      </c>
      <c r="P64" s="551" t="s">
        <v>414</v>
      </c>
      <c r="Q64" s="533"/>
    </row>
    <row r="65" spans="1:17" s="537" customFormat="1">
      <c r="A65" s="533"/>
      <c r="B65" s="684" t="s">
        <v>482</v>
      </c>
      <c r="C65" s="550">
        <v>630</v>
      </c>
      <c r="D65" s="551" t="s">
        <v>414</v>
      </c>
      <c r="E65" s="551" t="s">
        <v>415</v>
      </c>
      <c r="F65" s="551" t="s">
        <v>469</v>
      </c>
      <c r="G65" s="552" t="s">
        <v>441</v>
      </c>
      <c r="H65" s="549"/>
      <c r="I65" s="544" t="s">
        <v>411</v>
      </c>
      <c r="J65" s="540"/>
      <c r="K65" s="684" t="s">
        <v>482</v>
      </c>
      <c r="L65" s="550">
        <v>830</v>
      </c>
      <c r="M65" s="551" t="s">
        <v>414</v>
      </c>
      <c r="N65" s="551" t="s">
        <v>415</v>
      </c>
      <c r="O65" s="551" t="s">
        <v>469</v>
      </c>
      <c r="P65" s="551" t="s">
        <v>441</v>
      </c>
      <c r="Q65" s="533"/>
    </row>
    <row r="66" spans="1:17" s="537" customFormat="1">
      <c r="A66" s="533"/>
      <c r="B66" s="684" t="s">
        <v>483</v>
      </c>
      <c r="C66" s="550">
        <v>630</v>
      </c>
      <c r="D66" s="551" t="s">
        <v>414</v>
      </c>
      <c r="E66" s="551" t="s">
        <v>415</v>
      </c>
      <c r="F66" s="551" t="s">
        <v>416</v>
      </c>
      <c r="G66" s="552" t="s">
        <v>414</v>
      </c>
      <c r="H66" s="549"/>
      <c r="I66" s="544" t="s">
        <v>411</v>
      </c>
      <c r="J66" s="540"/>
      <c r="K66" s="684" t="s">
        <v>483</v>
      </c>
      <c r="L66" s="550">
        <v>830</v>
      </c>
      <c r="M66" s="551" t="s">
        <v>414</v>
      </c>
      <c r="N66" s="551" t="s">
        <v>415</v>
      </c>
      <c r="O66" s="551" t="s">
        <v>416</v>
      </c>
      <c r="P66" s="551" t="s">
        <v>414</v>
      </c>
      <c r="Q66" s="533"/>
    </row>
    <row r="67" spans="1:17" s="537" customFormat="1">
      <c r="A67" s="533"/>
      <c r="B67" s="684" t="s">
        <v>484</v>
      </c>
      <c r="C67" s="550">
        <v>630</v>
      </c>
      <c r="D67" s="551" t="s">
        <v>414</v>
      </c>
      <c r="E67" s="551" t="s">
        <v>415</v>
      </c>
      <c r="F67" s="551" t="s">
        <v>416</v>
      </c>
      <c r="G67" s="552" t="s">
        <v>441</v>
      </c>
      <c r="H67" s="549"/>
      <c r="I67" s="544" t="s">
        <v>411</v>
      </c>
      <c r="J67" s="540"/>
      <c r="K67" s="684" t="s">
        <v>484</v>
      </c>
      <c r="L67" s="550">
        <v>830</v>
      </c>
      <c r="M67" s="551" t="s">
        <v>414</v>
      </c>
      <c r="N67" s="551" t="s">
        <v>415</v>
      </c>
      <c r="O67" s="551" t="s">
        <v>416</v>
      </c>
      <c r="P67" s="551" t="s">
        <v>441</v>
      </c>
      <c r="Q67" s="533"/>
    </row>
    <row r="68" spans="1:17" s="537" customFormat="1">
      <c r="A68" s="533"/>
      <c r="B68" s="684" t="s">
        <v>238</v>
      </c>
      <c r="C68" s="550">
        <v>630</v>
      </c>
      <c r="D68" s="551" t="s">
        <v>414</v>
      </c>
      <c r="E68" s="551" t="s">
        <v>440</v>
      </c>
      <c r="F68" s="551" t="s">
        <v>411</v>
      </c>
      <c r="G68" s="552" t="s">
        <v>443</v>
      </c>
      <c r="H68" s="549"/>
      <c r="I68" s="544" t="s">
        <v>411</v>
      </c>
      <c r="J68" s="540"/>
      <c r="K68" s="684" t="s">
        <v>238</v>
      </c>
      <c r="L68" s="550">
        <v>830</v>
      </c>
      <c r="M68" s="551" t="s">
        <v>414</v>
      </c>
      <c r="N68" s="551" t="s">
        <v>440</v>
      </c>
      <c r="O68" s="551" t="s">
        <v>411</v>
      </c>
      <c r="P68" s="551" t="s">
        <v>443</v>
      </c>
      <c r="Q68" s="533"/>
    </row>
    <row r="69" spans="1:17" s="537" customFormat="1">
      <c r="A69" s="533"/>
      <c r="B69" s="684" t="s">
        <v>239</v>
      </c>
      <c r="C69" s="550">
        <v>630</v>
      </c>
      <c r="D69" s="551" t="s">
        <v>441</v>
      </c>
      <c r="E69" s="551" t="s">
        <v>411</v>
      </c>
      <c r="F69" s="551" t="s">
        <v>411</v>
      </c>
      <c r="G69" s="552" t="s">
        <v>414</v>
      </c>
      <c r="H69" s="549"/>
      <c r="I69" s="544" t="s">
        <v>411</v>
      </c>
      <c r="J69" s="540"/>
      <c r="K69" s="684" t="s">
        <v>239</v>
      </c>
      <c r="L69" s="550">
        <v>830</v>
      </c>
      <c r="M69" s="551" t="s">
        <v>441</v>
      </c>
      <c r="N69" s="551" t="s">
        <v>411</v>
      </c>
      <c r="O69" s="551" t="s">
        <v>411</v>
      </c>
      <c r="P69" s="551" t="s">
        <v>414</v>
      </c>
      <c r="Q69" s="533"/>
    </row>
    <row r="70" spans="1:17" s="537" customFormat="1">
      <c r="A70" s="533"/>
      <c r="B70" s="684" t="s">
        <v>240</v>
      </c>
      <c r="C70" s="550">
        <v>630</v>
      </c>
      <c r="D70" s="551" t="s">
        <v>441</v>
      </c>
      <c r="E70" s="551" t="s">
        <v>415</v>
      </c>
      <c r="F70" s="551" t="s">
        <v>426</v>
      </c>
      <c r="G70" s="552" t="s">
        <v>414</v>
      </c>
      <c r="H70" s="549"/>
      <c r="I70" s="544" t="s">
        <v>411</v>
      </c>
      <c r="J70" s="540"/>
      <c r="K70" s="684" t="s">
        <v>240</v>
      </c>
      <c r="L70" s="550">
        <v>830</v>
      </c>
      <c r="M70" s="551" t="s">
        <v>441</v>
      </c>
      <c r="N70" s="551" t="s">
        <v>415</v>
      </c>
      <c r="O70" s="551" t="s">
        <v>426</v>
      </c>
      <c r="P70" s="551" t="s">
        <v>414</v>
      </c>
      <c r="Q70" s="533"/>
    </row>
    <row r="71" spans="1:17" s="537" customFormat="1">
      <c r="A71" s="533"/>
      <c r="B71" s="684" t="s">
        <v>241</v>
      </c>
      <c r="C71" s="550">
        <v>630</v>
      </c>
      <c r="D71" s="551" t="s">
        <v>441</v>
      </c>
      <c r="E71" s="551" t="s">
        <v>415</v>
      </c>
      <c r="F71" s="551" t="s">
        <v>440</v>
      </c>
      <c r="G71" s="552" t="s">
        <v>414</v>
      </c>
      <c r="H71" s="549"/>
      <c r="I71" s="544" t="s">
        <v>411</v>
      </c>
      <c r="J71" s="540"/>
      <c r="K71" s="684" t="s">
        <v>241</v>
      </c>
      <c r="L71" s="550">
        <v>830</v>
      </c>
      <c r="M71" s="551" t="s">
        <v>441</v>
      </c>
      <c r="N71" s="551" t="s">
        <v>415</v>
      </c>
      <c r="O71" s="551" t="s">
        <v>440</v>
      </c>
      <c r="P71" s="551" t="s">
        <v>414</v>
      </c>
      <c r="Q71" s="533"/>
    </row>
    <row r="72" spans="1:17" s="537" customFormat="1">
      <c r="A72" s="533"/>
      <c r="B72" s="684" t="s">
        <v>242</v>
      </c>
      <c r="C72" s="550">
        <v>630</v>
      </c>
      <c r="D72" s="551" t="s">
        <v>442</v>
      </c>
      <c r="E72" s="551" t="s">
        <v>426</v>
      </c>
      <c r="F72" s="551" t="s">
        <v>411</v>
      </c>
      <c r="G72" s="552" t="s">
        <v>414</v>
      </c>
      <c r="H72" s="549"/>
      <c r="I72" s="544" t="s">
        <v>411</v>
      </c>
      <c r="J72" s="540"/>
      <c r="K72" s="684" t="s">
        <v>242</v>
      </c>
      <c r="L72" s="550">
        <v>830</v>
      </c>
      <c r="M72" s="551" t="s">
        <v>442</v>
      </c>
      <c r="N72" s="551" t="s">
        <v>426</v>
      </c>
      <c r="O72" s="551" t="s">
        <v>411</v>
      </c>
      <c r="P72" s="551" t="s">
        <v>414</v>
      </c>
      <c r="Q72" s="533"/>
    </row>
    <row r="73" spans="1:17" s="537" customFormat="1">
      <c r="A73" s="533"/>
      <c r="B73" s="684" t="s">
        <v>243</v>
      </c>
      <c r="C73" s="550">
        <v>630</v>
      </c>
      <c r="D73" s="551" t="s">
        <v>442</v>
      </c>
      <c r="E73" s="551" t="s">
        <v>426</v>
      </c>
      <c r="F73" s="551" t="s">
        <v>411</v>
      </c>
      <c r="G73" s="552" t="s">
        <v>441</v>
      </c>
      <c r="H73" s="549"/>
      <c r="I73" s="544" t="s">
        <v>411</v>
      </c>
      <c r="J73" s="540"/>
      <c r="K73" s="684" t="s">
        <v>243</v>
      </c>
      <c r="L73" s="550">
        <v>830</v>
      </c>
      <c r="M73" s="551" t="s">
        <v>442</v>
      </c>
      <c r="N73" s="551" t="s">
        <v>426</v>
      </c>
      <c r="O73" s="551" t="s">
        <v>411</v>
      </c>
      <c r="P73" s="551" t="s">
        <v>441</v>
      </c>
      <c r="Q73" s="533"/>
    </row>
    <row r="74" spans="1:17" s="537" customFormat="1">
      <c r="A74" s="533"/>
      <c r="B74" s="684" t="s">
        <v>244</v>
      </c>
      <c r="C74" s="550">
        <v>630</v>
      </c>
      <c r="D74" s="551" t="s">
        <v>442</v>
      </c>
      <c r="E74" s="551" t="s">
        <v>426</v>
      </c>
      <c r="F74" s="551" t="s">
        <v>411</v>
      </c>
      <c r="G74" s="552" t="s">
        <v>442</v>
      </c>
      <c r="H74" s="549"/>
      <c r="I74" s="544" t="s">
        <v>411</v>
      </c>
      <c r="J74" s="540"/>
      <c r="K74" s="684" t="s">
        <v>244</v>
      </c>
      <c r="L74" s="550">
        <v>830</v>
      </c>
      <c r="M74" s="551" t="s">
        <v>442</v>
      </c>
      <c r="N74" s="551" t="s">
        <v>426</v>
      </c>
      <c r="O74" s="551" t="s">
        <v>411</v>
      </c>
      <c r="P74" s="551" t="s">
        <v>442</v>
      </c>
      <c r="Q74" s="533"/>
    </row>
    <row r="75" spans="1:17" s="537" customFormat="1">
      <c r="A75" s="533"/>
      <c r="B75" s="684" t="s">
        <v>245</v>
      </c>
      <c r="C75" s="550">
        <v>630</v>
      </c>
      <c r="D75" s="551" t="s">
        <v>442</v>
      </c>
      <c r="E75" s="551" t="s">
        <v>426</v>
      </c>
      <c r="F75" s="551" t="s">
        <v>411</v>
      </c>
      <c r="G75" s="552" t="s">
        <v>443</v>
      </c>
      <c r="H75" s="549"/>
      <c r="I75" s="544" t="s">
        <v>411</v>
      </c>
      <c r="J75" s="540"/>
      <c r="K75" s="684" t="s">
        <v>245</v>
      </c>
      <c r="L75" s="550">
        <v>830</v>
      </c>
      <c r="M75" s="551" t="s">
        <v>442</v>
      </c>
      <c r="N75" s="551" t="s">
        <v>426</v>
      </c>
      <c r="O75" s="551" t="s">
        <v>411</v>
      </c>
      <c r="P75" s="551" t="s">
        <v>443</v>
      </c>
      <c r="Q75" s="533"/>
    </row>
    <row r="76" spans="1:17" s="537" customFormat="1">
      <c r="A76" s="533"/>
      <c r="B76" s="684" t="s">
        <v>246</v>
      </c>
      <c r="C76" s="550">
        <v>630</v>
      </c>
      <c r="D76" s="551" t="s">
        <v>442</v>
      </c>
      <c r="E76" s="551" t="s">
        <v>426</v>
      </c>
      <c r="F76" s="551" t="s">
        <v>411</v>
      </c>
      <c r="G76" s="552" t="s">
        <v>444</v>
      </c>
      <c r="H76" s="549"/>
      <c r="I76" s="544" t="s">
        <v>411</v>
      </c>
      <c r="J76" s="540"/>
      <c r="K76" s="684" t="s">
        <v>246</v>
      </c>
      <c r="L76" s="550">
        <v>830</v>
      </c>
      <c r="M76" s="551" t="s">
        <v>442</v>
      </c>
      <c r="N76" s="551" t="s">
        <v>426</v>
      </c>
      <c r="O76" s="551" t="s">
        <v>411</v>
      </c>
      <c r="P76" s="551" t="s">
        <v>444</v>
      </c>
      <c r="Q76" s="533"/>
    </row>
    <row r="77" spans="1:17" s="537" customFormat="1">
      <c r="A77" s="533"/>
      <c r="B77" s="684" t="s">
        <v>485</v>
      </c>
      <c r="C77" s="550">
        <v>630</v>
      </c>
      <c r="D77" s="551" t="s">
        <v>442</v>
      </c>
      <c r="E77" s="551" t="s">
        <v>426</v>
      </c>
      <c r="F77" s="551" t="s">
        <v>411</v>
      </c>
      <c r="G77" s="552" t="s">
        <v>486</v>
      </c>
      <c r="H77" s="549"/>
      <c r="I77" s="544" t="s">
        <v>411</v>
      </c>
      <c r="J77" s="540"/>
      <c r="K77" s="684" t="s">
        <v>485</v>
      </c>
      <c r="L77" s="550">
        <v>830</v>
      </c>
      <c r="M77" s="551" t="s">
        <v>442</v>
      </c>
      <c r="N77" s="551" t="s">
        <v>426</v>
      </c>
      <c r="O77" s="551" t="s">
        <v>411</v>
      </c>
      <c r="P77" s="551" t="s">
        <v>486</v>
      </c>
      <c r="Q77" s="533"/>
    </row>
    <row r="78" spans="1:17" s="537" customFormat="1">
      <c r="A78" s="533"/>
      <c r="B78" s="684" t="s">
        <v>487</v>
      </c>
      <c r="C78" s="550">
        <v>630</v>
      </c>
      <c r="D78" s="551" t="s">
        <v>442</v>
      </c>
      <c r="E78" s="551" t="s">
        <v>426</v>
      </c>
      <c r="F78" s="551" t="s">
        <v>426</v>
      </c>
      <c r="G78" s="552" t="s">
        <v>414</v>
      </c>
      <c r="H78" s="549"/>
      <c r="I78" s="544" t="s">
        <v>411</v>
      </c>
      <c r="J78" s="540"/>
      <c r="K78" s="684" t="s">
        <v>487</v>
      </c>
      <c r="L78" s="550">
        <v>830</v>
      </c>
      <c r="M78" s="551" t="s">
        <v>442</v>
      </c>
      <c r="N78" s="551" t="s">
        <v>426</v>
      </c>
      <c r="O78" s="551" t="s">
        <v>426</v>
      </c>
      <c r="P78" s="551" t="s">
        <v>414</v>
      </c>
      <c r="Q78" s="533"/>
    </row>
    <row r="79" spans="1:17" s="537" customFormat="1">
      <c r="A79" s="533"/>
      <c r="B79" s="684" t="s">
        <v>488</v>
      </c>
      <c r="C79" s="550">
        <v>630</v>
      </c>
      <c r="D79" s="551" t="s">
        <v>442</v>
      </c>
      <c r="E79" s="551" t="s">
        <v>426</v>
      </c>
      <c r="F79" s="551" t="s">
        <v>426</v>
      </c>
      <c r="G79" s="552" t="s">
        <v>441</v>
      </c>
      <c r="H79" s="549"/>
      <c r="I79" s="544" t="s">
        <v>411</v>
      </c>
      <c r="J79" s="540"/>
      <c r="K79" s="684" t="s">
        <v>488</v>
      </c>
      <c r="L79" s="550">
        <v>830</v>
      </c>
      <c r="M79" s="551" t="s">
        <v>442</v>
      </c>
      <c r="N79" s="551" t="s">
        <v>426</v>
      </c>
      <c r="O79" s="551" t="s">
        <v>426</v>
      </c>
      <c r="P79" s="551" t="s">
        <v>441</v>
      </c>
      <c r="Q79" s="533"/>
    </row>
    <row r="80" spans="1:17" s="537" customFormat="1">
      <c r="A80" s="533"/>
      <c r="B80" s="684" t="s">
        <v>453</v>
      </c>
      <c r="C80" s="550">
        <v>630</v>
      </c>
      <c r="D80" s="551" t="s">
        <v>442</v>
      </c>
      <c r="E80" s="551" t="s">
        <v>426</v>
      </c>
      <c r="F80" s="551" t="s">
        <v>415</v>
      </c>
      <c r="G80" s="552" t="s">
        <v>414</v>
      </c>
      <c r="H80" s="549"/>
      <c r="I80" s="544" t="s">
        <v>411</v>
      </c>
      <c r="J80" s="540"/>
      <c r="K80" s="684" t="s">
        <v>453</v>
      </c>
      <c r="L80" s="550">
        <v>830</v>
      </c>
      <c r="M80" s="551" t="s">
        <v>442</v>
      </c>
      <c r="N80" s="551" t="s">
        <v>426</v>
      </c>
      <c r="O80" s="551" t="s">
        <v>415</v>
      </c>
      <c r="P80" s="551" t="s">
        <v>414</v>
      </c>
      <c r="Q80" s="533"/>
    </row>
    <row r="81" spans="1:17" s="537" customFormat="1">
      <c r="A81" s="533"/>
      <c r="B81" s="684" t="s">
        <v>489</v>
      </c>
      <c r="C81" s="550">
        <v>630</v>
      </c>
      <c r="D81" s="551" t="s">
        <v>442</v>
      </c>
      <c r="E81" s="551" t="s">
        <v>426</v>
      </c>
      <c r="F81" s="551" t="s">
        <v>415</v>
      </c>
      <c r="G81" s="552" t="s">
        <v>441</v>
      </c>
      <c r="H81" s="549"/>
      <c r="I81" s="544" t="s">
        <v>411</v>
      </c>
      <c r="J81" s="540"/>
      <c r="K81" s="684" t="s">
        <v>489</v>
      </c>
      <c r="L81" s="550">
        <v>830</v>
      </c>
      <c r="M81" s="551" t="s">
        <v>442</v>
      </c>
      <c r="N81" s="551" t="s">
        <v>426</v>
      </c>
      <c r="O81" s="551" t="s">
        <v>415</v>
      </c>
      <c r="P81" s="551" t="s">
        <v>441</v>
      </c>
      <c r="Q81" s="533"/>
    </row>
    <row r="82" spans="1:17" s="537" customFormat="1">
      <c r="A82" s="533"/>
      <c r="B82" s="684" t="s">
        <v>490</v>
      </c>
      <c r="C82" s="550">
        <v>630</v>
      </c>
      <c r="D82" s="551" t="s">
        <v>442</v>
      </c>
      <c r="E82" s="551" t="s">
        <v>426</v>
      </c>
      <c r="F82" s="551" t="s">
        <v>415</v>
      </c>
      <c r="G82" s="552" t="s">
        <v>442</v>
      </c>
      <c r="H82" s="549"/>
      <c r="I82" s="544" t="s">
        <v>411</v>
      </c>
      <c r="J82" s="540"/>
      <c r="K82" s="684" t="s">
        <v>490</v>
      </c>
      <c r="L82" s="550">
        <v>830</v>
      </c>
      <c r="M82" s="551" t="s">
        <v>442</v>
      </c>
      <c r="N82" s="551" t="s">
        <v>426</v>
      </c>
      <c r="O82" s="551" t="s">
        <v>415</v>
      </c>
      <c r="P82" s="551" t="s">
        <v>442</v>
      </c>
      <c r="Q82" s="533"/>
    </row>
    <row r="83" spans="1:17" s="537" customFormat="1">
      <c r="A83" s="533"/>
      <c r="B83" s="684" t="s">
        <v>491</v>
      </c>
      <c r="C83" s="550">
        <v>630</v>
      </c>
      <c r="D83" s="551" t="s">
        <v>442</v>
      </c>
      <c r="E83" s="551" t="s">
        <v>426</v>
      </c>
      <c r="F83" s="551" t="s">
        <v>415</v>
      </c>
      <c r="G83" s="552" t="s">
        <v>486</v>
      </c>
      <c r="H83" s="549"/>
      <c r="I83" s="544" t="s">
        <v>411</v>
      </c>
      <c r="J83" s="540"/>
      <c r="K83" s="684" t="s">
        <v>491</v>
      </c>
      <c r="L83" s="550">
        <v>830</v>
      </c>
      <c r="M83" s="551" t="s">
        <v>442</v>
      </c>
      <c r="N83" s="551" t="s">
        <v>426</v>
      </c>
      <c r="O83" s="551" t="s">
        <v>415</v>
      </c>
      <c r="P83" s="551" t="s">
        <v>486</v>
      </c>
      <c r="Q83" s="533"/>
    </row>
    <row r="84" spans="1:17" s="537" customFormat="1">
      <c r="A84" s="533"/>
      <c r="B84" s="684" t="s">
        <v>492</v>
      </c>
      <c r="C84" s="550">
        <v>630</v>
      </c>
      <c r="D84" s="551" t="s">
        <v>442</v>
      </c>
      <c r="E84" s="551" t="s">
        <v>426</v>
      </c>
      <c r="F84" s="551" t="s">
        <v>440</v>
      </c>
      <c r="G84" s="552" t="s">
        <v>414</v>
      </c>
      <c r="H84" s="549"/>
      <c r="I84" s="544" t="s">
        <v>411</v>
      </c>
      <c r="J84" s="540"/>
      <c r="K84" s="684" t="s">
        <v>492</v>
      </c>
      <c r="L84" s="550">
        <v>830</v>
      </c>
      <c r="M84" s="551" t="s">
        <v>442</v>
      </c>
      <c r="N84" s="551" t="s">
        <v>426</v>
      </c>
      <c r="O84" s="551" t="s">
        <v>440</v>
      </c>
      <c r="P84" s="551" t="s">
        <v>414</v>
      </c>
      <c r="Q84" s="533"/>
    </row>
    <row r="85" spans="1:17" s="537" customFormat="1">
      <c r="A85" s="533"/>
      <c r="B85" s="684" t="s">
        <v>493</v>
      </c>
      <c r="C85" s="550">
        <v>630</v>
      </c>
      <c r="D85" s="551" t="s">
        <v>442</v>
      </c>
      <c r="E85" s="551" t="s">
        <v>426</v>
      </c>
      <c r="F85" s="551" t="s">
        <v>440</v>
      </c>
      <c r="G85" s="552" t="s">
        <v>441</v>
      </c>
      <c r="H85" s="549"/>
      <c r="I85" s="544" t="s">
        <v>411</v>
      </c>
      <c r="J85" s="540"/>
      <c r="K85" s="684" t="s">
        <v>493</v>
      </c>
      <c r="L85" s="550">
        <v>830</v>
      </c>
      <c r="M85" s="551" t="s">
        <v>442</v>
      </c>
      <c r="N85" s="551" t="s">
        <v>426</v>
      </c>
      <c r="O85" s="551" t="s">
        <v>440</v>
      </c>
      <c r="P85" s="551" t="s">
        <v>441</v>
      </c>
      <c r="Q85" s="533"/>
    </row>
    <row r="86" spans="1:17" s="537" customFormat="1">
      <c r="A86" s="533"/>
      <c r="B86" s="684" t="s">
        <v>494</v>
      </c>
      <c r="C86" s="550">
        <v>630</v>
      </c>
      <c r="D86" s="551" t="s">
        <v>442</v>
      </c>
      <c r="E86" s="551" t="s">
        <v>426</v>
      </c>
      <c r="F86" s="551" t="s">
        <v>440</v>
      </c>
      <c r="G86" s="552" t="s">
        <v>442</v>
      </c>
      <c r="H86" s="549"/>
      <c r="I86" s="544" t="s">
        <v>411</v>
      </c>
      <c r="J86" s="540"/>
      <c r="K86" s="684" t="s">
        <v>494</v>
      </c>
      <c r="L86" s="550">
        <v>830</v>
      </c>
      <c r="M86" s="551" t="s">
        <v>442</v>
      </c>
      <c r="N86" s="551" t="s">
        <v>426</v>
      </c>
      <c r="O86" s="551" t="s">
        <v>440</v>
      </c>
      <c r="P86" s="551" t="s">
        <v>442</v>
      </c>
      <c r="Q86" s="533"/>
    </row>
    <row r="87" spans="1:17" s="537" customFormat="1">
      <c r="A87" s="533"/>
      <c r="B87" s="684" t="s">
        <v>495</v>
      </c>
      <c r="C87" s="550">
        <v>630</v>
      </c>
      <c r="D87" s="551" t="s">
        <v>442</v>
      </c>
      <c r="E87" s="551" t="s">
        <v>426</v>
      </c>
      <c r="F87" s="551" t="s">
        <v>440</v>
      </c>
      <c r="G87" s="552" t="s">
        <v>486</v>
      </c>
      <c r="H87" s="549"/>
      <c r="I87" s="544" t="s">
        <v>411</v>
      </c>
      <c r="J87" s="540"/>
      <c r="K87" s="684" t="s">
        <v>495</v>
      </c>
      <c r="L87" s="550">
        <v>830</v>
      </c>
      <c r="M87" s="551" t="s">
        <v>442</v>
      </c>
      <c r="N87" s="551" t="s">
        <v>426</v>
      </c>
      <c r="O87" s="551" t="s">
        <v>440</v>
      </c>
      <c r="P87" s="551" t="s">
        <v>486</v>
      </c>
      <c r="Q87" s="533"/>
    </row>
    <row r="88" spans="1:17" s="537" customFormat="1">
      <c r="A88" s="533"/>
      <c r="B88" s="684" t="s">
        <v>496</v>
      </c>
      <c r="C88" s="550">
        <v>630</v>
      </c>
      <c r="D88" s="551" t="s">
        <v>442</v>
      </c>
      <c r="E88" s="551" t="s">
        <v>426</v>
      </c>
      <c r="F88" s="551" t="s">
        <v>469</v>
      </c>
      <c r="G88" s="552" t="s">
        <v>414</v>
      </c>
      <c r="H88" s="549"/>
      <c r="I88" s="544" t="s">
        <v>411</v>
      </c>
      <c r="J88" s="540"/>
      <c r="K88" s="684" t="s">
        <v>496</v>
      </c>
      <c r="L88" s="550">
        <v>830</v>
      </c>
      <c r="M88" s="551" t="s">
        <v>442</v>
      </c>
      <c r="N88" s="551" t="s">
        <v>426</v>
      </c>
      <c r="O88" s="551" t="s">
        <v>469</v>
      </c>
      <c r="P88" s="551" t="s">
        <v>414</v>
      </c>
      <c r="Q88" s="533"/>
    </row>
    <row r="89" spans="1:17" s="537" customFormat="1">
      <c r="A89" s="533"/>
      <c r="B89" s="684" t="s">
        <v>320</v>
      </c>
      <c r="C89" s="550">
        <v>630</v>
      </c>
      <c r="D89" s="551" t="s">
        <v>442</v>
      </c>
      <c r="E89" s="551" t="s">
        <v>426</v>
      </c>
      <c r="F89" s="551" t="s">
        <v>469</v>
      </c>
      <c r="G89" s="552" t="s">
        <v>441</v>
      </c>
      <c r="H89" s="549"/>
      <c r="I89" s="544" t="s">
        <v>411</v>
      </c>
      <c r="J89" s="540"/>
      <c r="K89" s="684" t="s">
        <v>320</v>
      </c>
      <c r="L89" s="550">
        <v>830</v>
      </c>
      <c r="M89" s="551" t="s">
        <v>442</v>
      </c>
      <c r="N89" s="551" t="s">
        <v>426</v>
      </c>
      <c r="O89" s="551" t="s">
        <v>469</v>
      </c>
      <c r="P89" s="551" t="s">
        <v>441</v>
      </c>
      <c r="Q89" s="533"/>
    </row>
    <row r="90" spans="1:17" s="537" customFormat="1">
      <c r="A90" s="533"/>
      <c r="B90" s="684" t="s">
        <v>321</v>
      </c>
      <c r="C90" s="550">
        <v>630</v>
      </c>
      <c r="D90" s="551" t="s">
        <v>442</v>
      </c>
      <c r="E90" s="551" t="s">
        <v>426</v>
      </c>
      <c r="F90" s="551" t="s">
        <v>469</v>
      </c>
      <c r="G90" s="552" t="s">
        <v>442</v>
      </c>
      <c r="H90" s="549"/>
      <c r="I90" s="544" t="s">
        <v>411</v>
      </c>
      <c r="J90" s="540"/>
      <c r="K90" s="684" t="s">
        <v>321</v>
      </c>
      <c r="L90" s="550">
        <v>830</v>
      </c>
      <c r="M90" s="551" t="s">
        <v>442</v>
      </c>
      <c r="N90" s="551" t="s">
        <v>426</v>
      </c>
      <c r="O90" s="551" t="s">
        <v>469</v>
      </c>
      <c r="P90" s="551" t="s">
        <v>442</v>
      </c>
      <c r="Q90" s="533"/>
    </row>
    <row r="91" spans="1:17" s="537" customFormat="1">
      <c r="A91" s="533"/>
      <c r="B91" s="684" t="s">
        <v>322</v>
      </c>
      <c r="C91" s="550">
        <v>630</v>
      </c>
      <c r="D91" s="551" t="s">
        <v>442</v>
      </c>
      <c r="E91" s="551" t="s">
        <v>426</v>
      </c>
      <c r="F91" s="551" t="s">
        <v>469</v>
      </c>
      <c r="G91" s="552" t="s">
        <v>443</v>
      </c>
      <c r="H91" s="549"/>
      <c r="I91" s="544" t="s">
        <v>411</v>
      </c>
      <c r="J91" s="540"/>
      <c r="K91" s="684" t="s">
        <v>322</v>
      </c>
      <c r="L91" s="550">
        <v>830</v>
      </c>
      <c r="M91" s="551" t="s">
        <v>442</v>
      </c>
      <c r="N91" s="551" t="s">
        <v>426</v>
      </c>
      <c r="O91" s="551" t="s">
        <v>469</v>
      </c>
      <c r="P91" s="551" t="s">
        <v>443</v>
      </c>
      <c r="Q91" s="533"/>
    </row>
    <row r="92" spans="1:17" s="537" customFormat="1">
      <c r="A92" s="533"/>
      <c r="B92" s="684" t="s">
        <v>323</v>
      </c>
      <c r="C92" s="550">
        <v>630</v>
      </c>
      <c r="D92" s="551" t="s">
        <v>442</v>
      </c>
      <c r="E92" s="551" t="s">
        <v>426</v>
      </c>
      <c r="F92" s="551" t="s">
        <v>469</v>
      </c>
      <c r="G92" s="552" t="s">
        <v>444</v>
      </c>
      <c r="H92" s="549"/>
      <c r="I92" s="544" t="s">
        <v>411</v>
      </c>
      <c r="J92" s="540"/>
      <c r="K92" s="684" t="s">
        <v>323</v>
      </c>
      <c r="L92" s="550">
        <v>830</v>
      </c>
      <c r="M92" s="551" t="s">
        <v>442</v>
      </c>
      <c r="N92" s="551" t="s">
        <v>426</v>
      </c>
      <c r="O92" s="551" t="s">
        <v>469</v>
      </c>
      <c r="P92" s="551" t="s">
        <v>444</v>
      </c>
      <c r="Q92" s="533"/>
    </row>
    <row r="93" spans="1:17" s="537" customFormat="1">
      <c r="A93" s="533"/>
      <c r="B93" s="684" t="s">
        <v>324</v>
      </c>
      <c r="C93" s="550">
        <v>630</v>
      </c>
      <c r="D93" s="551" t="s">
        <v>442</v>
      </c>
      <c r="E93" s="551" t="s">
        <v>426</v>
      </c>
      <c r="F93" s="551" t="s">
        <v>469</v>
      </c>
      <c r="G93" s="552" t="s">
        <v>486</v>
      </c>
      <c r="H93" s="549"/>
      <c r="I93" s="544" t="s">
        <v>411</v>
      </c>
      <c r="J93" s="540"/>
      <c r="K93" s="684" t="s">
        <v>324</v>
      </c>
      <c r="L93" s="550">
        <v>830</v>
      </c>
      <c r="M93" s="551" t="s">
        <v>442</v>
      </c>
      <c r="N93" s="551" t="s">
        <v>426</v>
      </c>
      <c r="O93" s="551" t="s">
        <v>469</v>
      </c>
      <c r="P93" s="551" t="s">
        <v>486</v>
      </c>
      <c r="Q93" s="533"/>
    </row>
    <row r="94" spans="1:17" s="537" customFormat="1">
      <c r="A94" s="533"/>
      <c r="B94" s="684" t="s">
        <v>325</v>
      </c>
      <c r="C94" s="550">
        <v>630</v>
      </c>
      <c r="D94" s="551" t="s">
        <v>442</v>
      </c>
      <c r="E94" s="551" t="s">
        <v>426</v>
      </c>
      <c r="F94" s="551" t="s">
        <v>471</v>
      </c>
      <c r="G94" s="552" t="s">
        <v>414</v>
      </c>
      <c r="H94" s="549"/>
      <c r="I94" s="544" t="s">
        <v>411</v>
      </c>
      <c r="J94" s="540"/>
      <c r="K94" s="684" t="s">
        <v>325</v>
      </c>
      <c r="L94" s="550">
        <v>830</v>
      </c>
      <c r="M94" s="551" t="s">
        <v>442</v>
      </c>
      <c r="N94" s="551" t="s">
        <v>426</v>
      </c>
      <c r="O94" s="551" t="s">
        <v>471</v>
      </c>
      <c r="P94" s="551" t="s">
        <v>414</v>
      </c>
      <c r="Q94" s="533"/>
    </row>
    <row r="95" spans="1:17" s="537" customFormat="1">
      <c r="A95" s="533"/>
      <c r="B95" s="684" t="s">
        <v>326</v>
      </c>
      <c r="C95" s="550">
        <v>630</v>
      </c>
      <c r="D95" s="551" t="s">
        <v>442</v>
      </c>
      <c r="E95" s="551" t="s">
        <v>426</v>
      </c>
      <c r="F95" s="551" t="s">
        <v>471</v>
      </c>
      <c r="G95" s="552" t="s">
        <v>441</v>
      </c>
      <c r="H95" s="549"/>
      <c r="I95" s="544" t="s">
        <v>411</v>
      </c>
      <c r="J95" s="540"/>
      <c r="K95" s="684" t="s">
        <v>326</v>
      </c>
      <c r="L95" s="550">
        <v>830</v>
      </c>
      <c r="M95" s="551" t="s">
        <v>442</v>
      </c>
      <c r="N95" s="551" t="s">
        <v>426</v>
      </c>
      <c r="O95" s="551" t="s">
        <v>471</v>
      </c>
      <c r="P95" s="551" t="s">
        <v>441</v>
      </c>
      <c r="Q95" s="533"/>
    </row>
    <row r="96" spans="1:17" s="537" customFormat="1">
      <c r="A96" s="533"/>
      <c r="B96" s="684" t="s">
        <v>327</v>
      </c>
      <c r="C96" s="550">
        <v>630</v>
      </c>
      <c r="D96" s="551" t="s">
        <v>442</v>
      </c>
      <c r="E96" s="551" t="s">
        <v>426</v>
      </c>
      <c r="F96" s="551" t="s">
        <v>471</v>
      </c>
      <c r="G96" s="552" t="s">
        <v>442</v>
      </c>
      <c r="H96" s="549"/>
      <c r="I96" s="544" t="s">
        <v>411</v>
      </c>
      <c r="J96" s="540"/>
      <c r="K96" s="684" t="s">
        <v>327</v>
      </c>
      <c r="L96" s="550">
        <v>830</v>
      </c>
      <c r="M96" s="551" t="s">
        <v>442</v>
      </c>
      <c r="N96" s="551" t="s">
        <v>426</v>
      </c>
      <c r="O96" s="551" t="s">
        <v>471</v>
      </c>
      <c r="P96" s="551" t="s">
        <v>442</v>
      </c>
      <c r="Q96" s="533"/>
    </row>
    <row r="97" spans="1:17" s="537" customFormat="1">
      <c r="A97" s="533"/>
      <c r="B97" s="684" t="s">
        <v>328</v>
      </c>
      <c r="C97" s="550">
        <v>630</v>
      </c>
      <c r="D97" s="551" t="s">
        <v>442</v>
      </c>
      <c r="E97" s="551" t="s">
        <v>426</v>
      </c>
      <c r="F97" s="551" t="s">
        <v>471</v>
      </c>
      <c r="G97" s="552" t="s">
        <v>443</v>
      </c>
      <c r="H97" s="549"/>
      <c r="I97" s="544" t="s">
        <v>411</v>
      </c>
      <c r="J97" s="540"/>
      <c r="K97" s="684" t="s">
        <v>328</v>
      </c>
      <c r="L97" s="550">
        <v>830</v>
      </c>
      <c r="M97" s="551" t="s">
        <v>442</v>
      </c>
      <c r="N97" s="551" t="s">
        <v>426</v>
      </c>
      <c r="O97" s="551" t="s">
        <v>471</v>
      </c>
      <c r="P97" s="551" t="s">
        <v>443</v>
      </c>
      <c r="Q97" s="533"/>
    </row>
    <row r="98" spans="1:17" s="537" customFormat="1">
      <c r="A98" s="533"/>
      <c r="B98" s="684" t="s">
        <v>329</v>
      </c>
      <c r="C98" s="550">
        <v>630</v>
      </c>
      <c r="D98" s="551" t="s">
        <v>442</v>
      </c>
      <c r="E98" s="551" t="s">
        <v>426</v>
      </c>
      <c r="F98" s="551" t="s">
        <v>471</v>
      </c>
      <c r="G98" s="552" t="s">
        <v>486</v>
      </c>
      <c r="H98" s="549"/>
      <c r="I98" s="544" t="s">
        <v>411</v>
      </c>
      <c r="J98" s="540"/>
      <c r="K98" s="684" t="s">
        <v>329</v>
      </c>
      <c r="L98" s="550">
        <v>830</v>
      </c>
      <c r="M98" s="551" t="s">
        <v>442</v>
      </c>
      <c r="N98" s="551" t="s">
        <v>426</v>
      </c>
      <c r="O98" s="551" t="s">
        <v>471</v>
      </c>
      <c r="P98" s="551" t="s">
        <v>486</v>
      </c>
      <c r="Q98" s="533"/>
    </row>
    <row r="99" spans="1:17" s="537" customFormat="1">
      <c r="A99" s="533"/>
      <c r="B99" s="684" t="s">
        <v>330</v>
      </c>
      <c r="C99" s="550">
        <v>630</v>
      </c>
      <c r="D99" s="551" t="s">
        <v>442</v>
      </c>
      <c r="E99" s="551" t="s">
        <v>426</v>
      </c>
      <c r="F99" s="551" t="s">
        <v>416</v>
      </c>
      <c r="G99" s="552" t="s">
        <v>414</v>
      </c>
      <c r="H99" s="549"/>
      <c r="I99" s="544" t="s">
        <v>411</v>
      </c>
      <c r="J99" s="540"/>
      <c r="K99" s="684" t="s">
        <v>330</v>
      </c>
      <c r="L99" s="550">
        <v>830</v>
      </c>
      <c r="M99" s="551" t="s">
        <v>442</v>
      </c>
      <c r="N99" s="551" t="s">
        <v>426</v>
      </c>
      <c r="O99" s="551" t="s">
        <v>416</v>
      </c>
      <c r="P99" s="551" t="s">
        <v>414</v>
      </c>
      <c r="Q99" s="533"/>
    </row>
    <row r="100" spans="1:17" s="537" customFormat="1">
      <c r="A100" s="533"/>
      <c r="B100" s="684" t="s">
        <v>331</v>
      </c>
      <c r="C100" s="550">
        <v>630</v>
      </c>
      <c r="D100" s="551" t="s">
        <v>442</v>
      </c>
      <c r="E100" s="551" t="s">
        <v>426</v>
      </c>
      <c r="F100" s="551" t="s">
        <v>416</v>
      </c>
      <c r="G100" s="552" t="s">
        <v>486</v>
      </c>
      <c r="H100" s="549"/>
      <c r="I100" s="544" t="s">
        <v>411</v>
      </c>
      <c r="J100" s="540"/>
      <c r="K100" s="684" t="s">
        <v>331</v>
      </c>
      <c r="L100" s="550">
        <v>830</v>
      </c>
      <c r="M100" s="551" t="s">
        <v>442</v>
      </c>
      <c r="N100" s="551" t="s">
        <v>426</v>
      </c>
      <c r="O100" s="551" t="s">
        <v>416</v>
      </c>
      <c r="P100" s="551" t="s">
        <v>486</v>
      </c>
      <c r="Q100" s="533"/>
    </row>
    <row r="101" spans="1:17" s="537" customFormat="1">
      <c r="A101" s="533"/>
      <c r="B101" s="684" t="s">
        <v>332</v>
      </c>
      <c r="C101" s="550">
        <v>630</v>
      </c>
      <c r="D101" s="551" t="s">
        <v>442</v>
      </c>
      <c r="E101" s="551" t="s">
        <v>415</v>
      </c>
      <c r="F101" s="551" t="s">
        <v>411</v>
      </c>
      <c r="G101" s="552" t="s">
        <v>414</v>
      </c>
      <c r="H101" s="549"/>
      <c r="I101" s="544" t="s">
        <v>411</v>
      </c>
      <c r="J101" s="540"/>
      <c r="K101" s="684" t="s">
        <v>332</v>
      </c>
      <c r="L101" s="550">
        <v>830</v>
      </c>
      <c r="M101" s="551" t="s">
        <v>442</v>
      </c>
      <c r="N101" s="551" t="s">
        <v>415</v>
      </c>
      <c r="O101" s="551" t="s">
        <v>411</v>
      </c>
      <c r="P101" s="551" t="s">
        <v>414</v>
      </c>
      <c r="Q101" s="533"/>
    </row>
    <row r="102" spans="1:17" s="537" customFormat="1">
      <c r="A102" s="533"/>
      <c r="B102" s="684" t="s">
        <v>333</v>
      </c>
      <c r="C102" s="550">
        <v>630</v>
      </c>
      <c r="D102" s="551" t="s">
        <v>442</v>
      </c>
      <c r="E102" s="551" t="s">
        <v>415</v>
      </c>
      <c r="F102" s="551" t="s">
        <v>411</v>
      </c>
      <c r="G102" s="552" t="s">
        <v>441</v>
      </c>
      <c r="H102" s="549"/>
      <c r="I102" s="544" t="s">
        <v>411</v>
      </c>
      <c r="J102" s="540"/>
      <c r="K102" s="684" t="s">
        <v>333</v>
      </c>
      <c r="L102" s="550">
        <v>830</v>
      </c>
      <c r="M102" s="551" t="s">
        <v>442</v>
      </c>
      <c r="N102" s="551" t="s">
        <v>415</v>
      </c>
      <c r="O102" s="551" t="s">
        <v>411</v>
      </c>
      <c r="P102" s="551" t="s">
        <v>441</v>
      </c>
      <c r="Q102" s="533"/>
    </row>
    <row r="103" spans="1:17" s="537" customFormat="1">
      <c r="A103" s="533"/>
      <c r="B103" s="684" t="s">
        <v>334</v>
      </c>
      <c r="C103" s="550">
        <v>630</v>
      </c>
      <c r="D103" s="551" t="s">
        <v>442</v>
      </c>
      <c r="E103" s="551" t="s">
        <v>415</v>
      </c>
      <c r="F103" s="551" t="s">
        <v>426</v>
      </c>
      <c r="G103" s="552" t="s">
        <v>414</v>
      </c>
      <c r="H103" s="549"/>
      <c r="I103" s="544" t="s">
        <v>411</v>
      </c>
      <c r="J103" s="540"/>
      <c r="K103" s="684" t="s">
        <v>334</v>
      </c>
      <c r="L103" s="550">
        <v>830</v>
      </c>
      <c r="M103" s="551" t="s">
        <v>442</v>
      </c>
      <c r="N103" s="551" t="s">
        <v>415</v>
      </c>
      <c r="O103" s="551" t="s">
        <v>426</v>
      </c>
      <c r="P103" s="551" t="s">
        <v>414</v>
      </c>
      <c r="Q103" s="533"/>
    </row>
    <row r="104" spans="1:17" s="537" customFormat="1">
      <c r="A104" s="533"/>
      <c r="B104" s="684" t="s">
        <v>335</v>
      </c>
      <c r="C104" s="550">
        <v>630</v>
      </c>
      <c r="D104" s="551" t="s">
        <v>442</v>
      </c>
      <c r="E104" s="551" t="s">
        <v>415</v>
      </c>
      <c r="F104" s="551" t="s">
        <v>469</v>
      </c>
      <c r="G104" s="552" t="s">
        <v>414</v>
      </c>
      <c r="H104" s="549"/>
      <c r="I104" s="544" t="s">
        <v>411</v>
      </c>
      <c r="J104" s="540"/>
      <c r="K104" s="684" t="s">
        <v>335</v>
      </c>
      <c r="L104" s="550">
        <v>830</v>
      </c>
      <c r="M104" s="551" t="s">
        <v>442</v>
      </c>
      <c r="N104" s="551" t="s">
        <v>415</v>
      </c>
      <c r="O104" s="551" t="s">
        <v>469</v>
      </c>
      <c r="P104" s="551" t="s">
        <v>414</v>
      </c>
      <c r="Q104" s="533"/>
    </row>
    <row r="105" spans="1:17" s="537" customFormat="1">
      <c r="A105" s="533"/>
      <c r="B105" s="684" t="s">
        <v>336</v>
      </c>
      <c r="C105" s="550">
        <v>630</v>
      </c>
      <c r="D105" s="551" t="s">
        <v>442</v>
      </c>
      <c r="E105" s="551" t="s">
        <v>415</v>
      </c>
      <c r="F105" s="551" t="s">
        <v>469</v>
      </c>
      <c r="G105" s="552" t="s">
        <v>441</v>
      </c>
      <c r="H105" s="549"/>
      <c r="I105" s="544" t="s">
        <v>411</v>
      </c>
      <c r="J105" s="540"/>
      <c r="K105" s="684" t="s">
        <v>336</v>
      </c>
      <c r="L105" s="550">
        <v>830</v>
      </c>
      <c r="M105" s="551" t="s">
        <v>442</v>
      </c>
      <c r="N105" s="551" t="s">
        <v>415</v>
      </c>
      <c r="O105" s="551" t="s">
        <v>469</v>
      </c>
      <c r="P105" s="551" t="s">
        <v>441</v>
      </c>
      <c r="Q105" s="533"/>
    </row>
    <row r="106" spans="1:17" s="537" customFormat="1">
      <c r="A106" s="533"/>
      <c r="B106" s="687" t="s">
        <v>337</v>
      </c>
      <c r="C106" s="550">
        <v>630</v>
      </c>
      <c r="D106" s="569" t="s">
        <v>442</v>
      </c>
      <c r="E106" s="569" t="s">
        <v>440</v>
      </c>
      <c r="F106" s="569" t="s">
        <v>426</v>
      </c>
      <c r="G106" s="570" t="s">
        <v>414</v>
      </c>
      <c r="H106" s="571"/>
      <c r="I106" s="544" t="s">
        <v>411</v>
      </c>
      <c r="J106" s="540"/>
      <c r="K106" s="687" t="s">
        <v>337</v>
      </c>
      <c r="L106" s="550">
        <v>830</v>
      </c>
      <c r="M106" s="569" t="s">
        <v>442</v>
      </c>
      <c r="N106" s="569" t="s">
        <v>440</v>
      </c>
      <c r="O106" s="569" t="s">
        <v>426</v>
      </c>
      <c r="P106" s="569" t="s">
        <v>414</v>
      </c>
      <c r="Q106" s="533"/>
    </row>
    <row r="107" spans="1:17" s="537" customFormat="1">
      <c r="A107" s="533"/>
      <c r="B107" s="687" t="s">
        <v>338</v>
      </c>
      <c r="C107" s="550">
        <v>630</v>
      </c>
      <c r="D107" s="569" t="s">
        <v>442</v>
      </c>
      <c r="E107" s="569" t="s">
        <v>440</v>
      </c>
      <c r="F107" s="569" t="s">
        <v>426</v>
      </c>
      <c r="G107" s="570" t="s">
        <v>441</v>
      </c>
      <c r="H107" s="571"/>
      <c r="I107" s="544" t="s">
        <v>411</v>
      </c>
      <c r="J107" s="540"/>
      <c r="K107" s="687" t="s">
        <v>338</v>
      </c>
      <c r="L107" s="550">
        <v>830</v>
      </c>
      <c r="M107" s="569" t="s">
        <v>442</v>
      </c>
      <c r="N107" s="569" t="s">
        <v>440</v>
      </c>
      <c r="O107" s="569" t="s">
        <v>426</v>
      </c>
      <c r="P107" s="569" t="s">
        <v>441</v>
      </c>
      <c r="Q107" s="533"/>
    </row>
    <row r="108" spans="1:17" s="537" customFormat="1">
      <c r="A108" s="533"/>
      <c r="B108" s="687" t="s">
        <v>339</v>
      </c>
      <c r="C108" s="550">
        <v>630</v>
      </c>
      <c r="D108" s="569" t="s">
        <v>442</v>
      </c>
      <c r="E108" s="569" t="s">
        <v>440</v>
      </c>
      <c r="F108" s="569" t="s">
        <v>426</v>
      </c>
      <c r="G108" s="570" t="s">
        <v>443</v>
      </c>
      <c r="H108" s="571"/>
      <c r="I108" s="544" t="s">
        <v>411</v>
      </c>
      <c r="J108" s="540"/>
      <c r="K108" s="687" t="s">
        <v>339</v>
      </c>
      <c r="L108" s="550">
        <v>830</v>
      </c>
      <c r="M108" s="569" t="s">
        <v>442</v>
      </c>
      <c r="N108" s="569" t="s">
        <v>440</v>
      </c>
      <c r="O108" s="569" t="s">
        <v>426</v>
      </c>
      <c r="P108" s="569" t="s">
        <v>443</v>
      </c>
      <c r="Q108" s="533"/>
    </row>
    <row r="109" spans="1:17" s="537" customFormat="1">
      <c r="A109" s="533"/>
      <c r="B109" s="687" t="s">
        <v>39</v>
      </c>
      <c r="C109" s="550">
        <v>630</v>
      </c>
      <c r="D109" s="569" t="s">
        <v>442</v>
      </c>
      <c r="E109" s="569" t="s">
        <v>440</v>
      </c>
      <c r="F109" s="569" t="s">
        <v>426</v>
      </c>
      <c r="G109" s="570" t="s">
        <v>444</v>
      </c>
      <c r="H109" s="571"/>
      <c r="I109" s="544" t="s">
        <v>411</v>
      </c>
      <c r="J109" s="540"/>
      <c r="K109" s="687" t="s">
        <v>39</v>
      </c>
      <c r="L109" s="550">
        <v>830</v>
      </c>
      <c r="M109" s="569" t="s">
        <v>442</v>
      </c>
      <c r="N109" s="569" t="s">
        <v>440</v>
      </c>
      <c r="O109" s="569" t="s">
        <v>426</v>
      </c>
      <c r="P109" s="569" t="s">
        <v>444</v>
      </c>
      <c r="Q109" s="533"/>
    </row>
    <row r="110" spans="1:17" s="537" customFormat="1">
      <c r="A110" s="533"/>
      <c r="B110" s="687" t="s">
        <v>40</v>
      </c>
      <c r="C110" s="550">
        <v>630</v>
      </c>
      <c r="D110" s="569" t="s">
        <v>442</v>
      </c>
      <c r="E110" s="569" t="s">
        <v>440</v>
      </c>
      <c r="F110" s="569" t="s">
        <v>426</v>
      </c>
      <c r="G110" s="570" t="s">
        <v>486</v>
      </c>
      <c r="H110" s="571"/>
      <c r="I110" s="544" t="s">
        <v>411</v>
      </c>
      <c r="J110" s="540"/>
      <c r="K110" s="687" t="s">
        <v>40</v>
      </c>
      <c r="L110" s="550">
        <v>830</v>
      </c>
      <c r="M110" s="569" t="s">
        <v>442</v>
      </c>
      <c r="N110" s="569" t="s">
        <v>440</v>
      </c>
      <c r="O110" s="569" t="s">
        <v>426</v>
      </c>
      <c r="P110" s="569" t="s">
        <v>486</v>
      </c>
      <c r="Q110" s="533"/>
    </row>
    <row r="111" spans="1:17" s="537" customFormat="1">
      <c r="A111" s="533"/>
      <c r="B111" s="687" t="s">
        <v>41</v>
      </c>
      <c r="C111" s="550">
        <v>630</v>
      </c>
      <c r="D111" s="569" t="s">
        <v>442</v>
      </c>
      <c r="E111" s="569" t="s">
        <v>440</v>
      </c>
      <c r="F111" s="569" t="s">
        <v>415</v>
      </c>
      <c r="G111" s="570" t="s">
        <v>414</v>
      </c>
      <c r="H111" s="571"/>
      <c r="I111" s="544" t="s">
        <v>411</v>
      </c>
      <c r="J111" s="540"/>
      <c r="K111" s="687" t="s">
        <v>41</v>
      </c>
      <c r="L111" s="550">
        <v>830</v>
      </c>
      <c r="M111" s="569" t="s">
        <v>442</v>
      </c>
      <c r="N111" s="569" t="s">
        <v>440</v>
      </c>
      <c r="O111" s="569" t="s">
        <v>415</v>
      </c>
      <c r="P111" s="569" t="s">
        <v>414</v>
      </c>
      <c r="Q111" s="533"/>
    </row>
    <row r="112" spans="1:17" s="537" customFormat="1">
      <c r="A112" s="533"/>
      <c r="B112" s="687" t="s">
        <v>42</v>
      </c>
      <c r="C112" s="550">
        <v>630</v>
      </c>
      <c r="D112" s="569" t="s">
        <v>442</v>
      </c>
      <c r="E112" s="569" t="s">
        <v>440</v>
      </c>
      <c r="F112" s="569" t="s">
        <v>415</v>
      </c>
      <c r="G112" s="570" t="s">
        <v>441</v>
      </c>
      <c r="H112" s="571"/>
      <c r="I112" s="544" t="s">
        <v>411</v>
      </c>
      <c r="J112" s="540"/>
      <c r="K112" s="687" t="s">
        <v>42</v>
      </c>
      <c r="L112" s="550">
        <v>830</v>
      </c>
      <c r="M112" s="569" t="s">
        <v>442</v>
      </c>
      <c r="N112" s="569" t="s">
        <v>440</v>
      </c>
      <c r="O112" s="569" t="s">
        <v>415</v>
      </c>
      <c r="P112" s="569" t="s">
        <v>441</v>
      </c>
      <c r="Q112" s="533"/>
    </row>
    <row r="113" spans="1:17" s="537" customFormat="1">
      <c r="A113" s="533"/>
      <c r="B113" s="687" t="s">
        <v>43</v>
      </c>
      <c r="C113" s="550">
        <v>630</v>
      </c>
      <c r="D113" s="569" t="s">
        <v>442</v>
      </c>
      <c r="E113" s="569" t="s">
        <v>440</v>
      </c>
      <c r="F113" s="569" t="s">
        <v>415</v>
      </c>
      <c r="G113" s="570" t="s">
        <v>486</v>
      </c>
      <c r="H113" s="571"/>
      <c r="I113" s="544" t="s">
        <v>411</v>
      </c>
      <c r="J113" s="540"/>
      <c r="K113" s="687" t="s">
        <v>43</v>
      </c>
      <c r="L113" s="550">
        <v>830</v>
      </c>
      <c r="M113" s="569" t="s">
        <v>442</v>
      </c>
      <c r="N113" s="569" t="s">
        <v>440</v>
      </c>
      <c r="O113" s="569" t="s">
        <v>415</v>
      </c>
      <c r="P113" s="569" t="s">
        <v>486</v>
      </c>
      <c r="Q113" s="533"/>
    </row>
    <row r="114" spans="1:17" s="537" customFormat="1">
      <c r="A114" s="533"/>
      <c r="B114" s="687" t="s">
        <v>44</v>
      </c>
      <c r="C114" s="550">
        <v>630</v>
      </c>
      <c r="D114" s="569" t="s">
        <v>442</v>
      </c>
      <c r="E114" s="569" t="s">
        <v>469</v>
      </c>
      <c r="F114" s="569" t="s">
        <v>411</v>
      </c>
      <c r="G114" s="570" t="s">
        <v>442</v>
      </c>
      <c r="H114" s="571"/>
      <c r="I114" s="544" t="s">
        <v>411</v>
      </c>
      <c r="J114" s="540"/>
      <c r="K114" s="687" t="s">
        <v>44</v>
      </c>
      <c r="L114" s="550">
        <v>830</v>
      </c>
      <c r="M114" s="569" t="s">
        <v>442</v>
      </c>
      <c r="N114" s="569" t="s">
        <v>469</v>
      </c>
      <c r="O114" s="569" t="s">
        <v>411</v>
      </c>
      <c r="P114" s="569" t="s">
        <v>442</v>
      </c>
      <c r="Q114" s="533"/>
    </row>
    <row r="115" spans="1:17" s="537" customFormat="1">
      <c r="A115" s="533"/>
      <c r="B115" s="687" t="s">
        <v>45</v>
      </c>
      <c r="C115" s="550">
        <v>630</v>
      </c>
      <c r="D115" s="569" t="s">
        <v>442</v>
      </c>
      <c r="E115" s="569" t="s">
        <v>469</v>
      </c>
      <c r="F115" s="569" t="s">
        <v>411</v>
      </c>
      <c r="G115" s="570" t="s">
        <v>443</v>
      </c>
      <c r="H115" s="571"/>
      <c r="I115" s="544" t="s">
        <v>411</v>
      </c>
      <c r="J115" s="540"/>
      <c r="K115" s="687" t="s">
        <v>45</v>
      </c>
      <c r="L115" s="550">
        <v>830</v>
      </c>
      <c r="M115" s="569" t="s">
        <v>442</v>
      </c>
      <c r="N115" s="569" t="s">
        <v>469</v>
      </c>
      <c r="O115" s="569" t="s">
        <v>411</v>
      </c>
      <c r="P115" s="569" t="s">
        <v>443</v>
      </c>
      <c r="Q115" s="533"/>
    </row>
    <row r="116" spans="1:17" s="537" customFormat="1">
      <c r="A116" s="533"/>
      <c r="B116" s="687" t="s">
        <v>46</v>
      </c>
      <c r="C116" s="550">
        <v>630</v>
      </c>
      <c r="D116" s="569" t="s">
        <v>442</v>
      </c>
      <c r="E116" s="569" t="s">
        <v>469</v>
      </c>
      <c r="F116" s="569" t="s">
        <v>411</v>
      </c>
      <c r="G116" s="570" t="s">
        <v>486</v>
      </c>
      <c r="H116" s="571"/>
      <c r="I116" s="544" t="s">
        <v>411</v>
      </c>
      <c r="J116" s="540"/>
      <c r="K116" s="687" t="s">
        <v>46</v>
      </c>
      <c r="L116" s="550">
        <v>830</v>
      </c>
      <c r="M116" s="569" t="s">
        <v>442</v>
      </c>
      <c r="N116" s="569" t="s">
        <v>469</v>
      </c>
      <c r="O116" s="569" t="s">
        <v>411</v>
      </c>
      <c r="P116" s="569" t="s">
        <v>486</v>
      </c>
      <c r="Q116" s="533"/>
    </row>
    <row r="117" spans="1:17" s="537" customFormat="1">
      <c r="A117" s="533"/>
      <c r="B117" s="688" t="s">
        <v>47</v>
      </c>
      <c r="C117" s="550">
        <v>630</v>
      </c>
      <c r="D117" s="569" t="s">
        <v>442</v>
      </c>
      <c r="E117" s="569" t="s">
        <v>469</v>
      </c>
      <c r="F117" s="569" t="s">
        <v>426</v>
      </c>
      <c r="G117" s="570" t="s">
        <v>414</v>
      </c>
      <c r="H117" s="571"/>
      <c r="I117" s="544" t="s">
        <v>411</v>
      </c>
      <c r="J117" s="540"/>
      <c r="K117" s="688" t="s">
        <v>47</v>
      </c>
      <c r="L117" s="550">
        <v>830</v>
      </c>
      <c r="M117" s="569" t="s">
        <v>442</v>
      </c>
      <c r="N117" s="569" t="s">
        <v>469</v>
      </c>
      <c r="O117" s="569" t="s">
        <v>426</v>
      </c>
      <c r="P117" s="569" t="s">
        <v>414</v>
      </c>
      <c r="Q117" s="533"/>
    </row>
    <row r="118" spans="1:17" s="537" customFormat="1">
      <c r="A118" s="533"/>
      <c r="B118" s="689" t="s">
        <v>48</v>
      </c>
      <c r="C118" s="550">
        <v>630</v>
      </c>
      <c r="D118" s="569" t="s">
        <v>442</v>
      </c>
      <c r="E118" s="569" t="s">
        <v>469</v>
      </c>
      <c r="F118" s="569" t="s">
        <v>426</v>
      </c>
      <c r="G118" s="570" t="s">
        <v>441</v>
      </c>
      <c r="H118" s="571"/>
      <c r="I118" s="544" t="s">
        <v>411</v>
      </c>
      <c r="J118" s="540"/>
      <c r="K118" s="689" t="s">
        <v>48</v>
      </c>
      <c r="L118" s="550">
        <v>830</v>
      </c>
      <c r="M118" s="569" t="s">
        <v>442</v>
      </c>
      <c r="N118" s="569" t="s">
        <v>469</v>
      </c>
      <c r="O118" s="569" t="s">
        <v>426</v>
      </c>
      <c r="P118" s="569" t="s">
        <v>441</v>
      </c>
      <c r="Q118" s="533"/>
    </row>
    <row r="119" spans="1:17" s="537" customFormat="1">
      <c r="A119" s="533"/>
      <c r="B119" s="686" t="s">
        <v>49</v>
      </c>
      <c r="C119" s="550">
        <v>630</v>
      </c>
      <c r="D119" s="551" t="s">
        <v>442</v>
      </c>
      <c r="E119" s="551" t="s">
        <v>469</v>
      </c>
      <c r="F119" s="551" t="s">
        <v>426</v>
      </c>
      <c r="G119" s="552" t="s">
        <v>442</v>
      </c>
      <c r="H119" s="549"/>
      <c r="I119" s="544" t="s">
        <v>411</v>
      </c>
      <c r="J119" s="540"/>
      <c r="K119" s="686" t="s">
        <v>49</v>
      </c>
      <c r="L119" s="550">
        <v>830</v>
      </c>
      <c r="M119" s="551" t="s">
        <v>442</v>
      </c>
      <c r="N119" s="551" t="s">
        <v>469</v>
      </c>
      <c r="O119" s="551" t="s">
        <v>426</v>
      </c>
      <c r="P119" s="551" t="s">
        <v>442</v>
      </c>
      <c r="Q119" s="533"/>
    </row>
    <row r="120" spans="1:17" s="537" customFormat="1">
      <c r="A120" s="533"/>
      <c r="B120" s="686" t="s">
        <v>50</v>
      </c>
      <c r="C120" s="550">
        <v>630</v>
      </c>
      <c r="D120" s="551" t="s">
        <v>442</v>
      </c>
      <c r="E120" s="551" t="s">
        <v>469</v>
      </c>
      <c r="F120" s="551" t="s">
        <v>426</v>
      </c>
      <c r="G120" s="552" t="s">
        <v>444</v>
      </c>
      <c r="H120" s="549"/>
      <c r="I120" s="544" t="s">
        <v>411</v>
      </c>
      <c r="J120" s="540"/>
      <c r="K120" s="686" t="s">
        <v>50</v>
      </c>
      <c r="L120" s="550">
        <v>830</v>
      </c>
      <c r="M120" s="551" t="s">
        <v>442</v>
      </c>
      <c r="N120" s="551" t="s">
        <v>469</v>
      </c>
      <c r="O120" s="551" t="s">
        <v>426</v>
      </c>
      <c r="P120" s="551" t="s">
        <v>444</v>
      </c>
      <c r="Q120" s="533"/>
    </row>
    <row r="121" spans="1:17" s="537" customFormat="1">
      <c r="A121" s="533"/>
      <c r="B121" s="686" t="s">
        <v>51</v>
      </c>
      <c r="C121" s="550">
        <v>630</v>
      </c>
      <c r="D121" s="551" t="s">
        <v>442</v>
      </c>
      <c r="E121" s="551" t="s">
        <v>469</v>
      </c>
      <c r="F121" s="551" t="s">
        <v>426</v>
      </c>
      <c r="G121" s="552" t="s">
        <v>486</v>
      </c>
      <c r="H121" s="549"/>
      <c r="I121" s="544" t="s">
        <v>411</v>
      </c>
      <c r="J121" s="540"/>
      <c r="K121" s="686" t="s">
        <v>51</v>
      </c>
      <c r="L121" s="550">
        <v>830</v>
      </c>
      <c r="M121" s="551" t="s">
        <v>442</v>
      </c>
      <c r="N121" s="551" t="s">
        <v>469</v>
      </c>
      <c r="O121" s="551" t="s">
        <v>426</v>
      </c>
      <c r="P121" s="551" t="s">
        <v>486</v>
      </c>
      <c r="Q121" s="533"/>
    </row>
    <row r="122" spans="1:17" s="537" customFormat="1">
      <c r="A122" s="533"/>
      <c r="B122" s="686" t="s">
        <v>52</v>
      </c>
      <c r="C122" s="550">
        <v>630</v>
      </c>
      <c r="D122" s="551" t="s">
        <v>442</v>
      </c>
      <c r="E122" s="551" t="s">
        <v>469</v>
      </c>
      <c r="F122" s="551" t="s">
        <v>415</v>
      </c>
      <c r="G122" s="552" t="s">
        <v>414</v>
      </c>
      <c r="H122" s="549"/>
      <c r="I122" s="544" t="s">
        <v>411</v>
      </c>
      <c r="J122" s="540"/>
      <c r="K122" s="686" t="s">
        <v>52</v>
      </c>
      <c r="L122" s="550">
        <v>830</v>
      </c>
      <c r="M122" s="551" t="s">
        <v>442</v>
      </c>
      <c r="N122" s="551" t="s">
        <v>469</v>
      </c>
      <c r="O122" s="551" t="s">
        <v>415</v>
      </c>
      <c r="P122" s="551" t="s">
        <v>414</v>
      </c>
      <c r="Q122" s="533"/>
    </row>
    <row r="123" spans="1:17" s="537" customFormat="1">
      <c r="A123" s="533"/>
      <c r="B123" s="686" t="s">
        <v>53</v>
      </c>
      <c r="C123" s="550">
        <v>630</v>
      </c>
      <c r="D123" s="551" t="s">
        <v>442</v>
      </c>
      <c r="E123" s="551" t="s">
        <v>469</v>
      </c>
      <c r="F123" s="551" t="s">
        <v>415</v>
      </c>
      <c r="G123" s="552" t="s">
        <v>441</v>
      </c>
      <c r="H123" s="549"/>
      <c r="I123" s="544" t="s">
        <v>411</v>
      </c>
      <c r="J123" s="540"/>
      <c r="K123" s="686" t="s">
        <v>53</v>
      </c>
      <c r="L123" s="550">
        <v>830</v>
      </c>
      <c r="M123" s="551" t="s">
        <v>442</v>
      </c>
      <c r="N123" s="551" t="s">
        <v>469</v>
      </c>
      <c r="O123" s="551" t="s">
        <v>415</v>
      </c>
      <c r="P123" s="551" t="s">
        <v>441</v>
      </c>
      <c r="Q123" s="533"/>
    </row>
    <row r="124" spans="1:17" s="537" customFormat="1">
      <c r="A124" s="533"/>
      <c r="B124" s="686" t="s">
        <v>680</v>
      </c>
      <c r="C124" s="550">
        <v>630</v>
      </c>
      <c r="D124" s="551" t="s">
        <v>442</v>
      </c>
      <c r="E124" s="551" t="s">
        <v>469</v>
      </c>
      <c r="F124" s="551" t="s">
        <v>415</v>
      </c>
      <c r="G124" s="552" t="s">
        <v>442</v>
      </c>
      <c r="H124" s="549"/>
      <c r="I124" s="544" t="s">
        <v>411</v>
      </c>
      <c r="J124" s="540"/>
      <c r="K124" s="686" t="s">
        <v>680</v>
      </c>
      <c r="L124" s="550">
        <v>830</v>
      </c>
      <c r="M124" s="551" t="s">
        <v>442</v>
      </c>
      <c r="N124" s="551" t="s">
        <v>469</v>
      </c>
      <c r="O124" s="551" t="s">
        <v>415</v>
      </c>
      <c r="P124" s="551" t="s">
        <v>442</v>
      </c>
      <c r="Q124" s="533"/>
    </row>
    <row r="125" spans="1:17" s="537" customFormat="1">
      <c r="A125" s="533"/>
      <c r="B125" s="686" t="s">
        <v>681</v>
      </c>
      <c r="C125" s="550">
        <v>630</v>
      </c>
      <c r="D125" s="551" t="s">
        <v>442</v>
      </c>
      <c r="E125" s="551" t="s">
        <v>469</v>
      </c>
      <c r="F125" s="551" t="s">
        <v>415</v>
      </c>
      <c r="G125" s="552" t="s">
        <v>486</v>
      </c>
      <c r="H125" s="549"/>
      <c r="I125" s="544" t="s">
        <v>411</v>
      </c>
      <c r="J125" s="540"/>
      <c r="K125" s="686" t="s">
        <v>681</v>
      </c>
      <c r="L125" s="550">
        <v>830</v>
      </c>
      <c r="M125" s="551" t="s">
        <v>442</v>
      </c>
      <c r="N125" s="551" t="s">
        <v>469</v>
      </c>
      <c r="O125" s="551" t="s">
        <v>415</v>
      </c>
      <c r="P125" s="551" t="s">
        <v>486</v>
      </c>
      <c r="Q125" s="533"/>
    </row>
    <row r="126" spans="1:17" s="537" customFormat="1">
      <c r="A126" s="533"/>
      <c r="B126" s="686" t="s">
        <v>682</v>
      </c>
      <c r="C126" s="550">
        <v>630</v>
      </c>
      <c r="D126" s="551" t="s">
        <v>442</v>
      </c>
      <c r="E126" s="551" t="s">
        <v>469</v>
      </c>
      <c r="F126" s="551" t="s">
        <v>440</v>
      </c>
      <c r="G126" s="552" t="s">
        <v>414</v>
      </c>
      <c r="H126" s="549"/>
      <c r="I126" s="544" t="s">
        <v>411</v>
      </c>
      <c r="J126" s="540"/>
      <c r="K126" s="686" t="s">
        <v>682</v>
      </c>
      <c r="L126" s="550">
        <v>830</v>
      </c>
      <c r="M126" s="551" t="s">
        <v>442</v>
      </c>
      <c r="N126" s="551" t="s">
        <v>469</v>
      </c>
      <c r="O126" s="551" t="s">
        <v>440</v>
      </c>
      <c r="P126" s="551" t="s">
        <v>414</v>
      </c>
      <c r="Q126" s="533"/>
    </row>
    <row r="127" spans="1:17" s="537" customFormat="1">
      <c r="A127" s="533"/>
      <c r="B127" s="686" t="s">
        <v>683</v>
      </c>
      <c r="C127" s="550">
        <v>630</v>
      </c>
      <c r="D127" s="551" t="s">
        <v>442</v>
      </c>
      <c r="E127" s="551" t="s">
        <v>469</v>
      </c>
      <c r="F127" s="551" t="s">
        <v>440</v>
      </c>
      <c r="G127" s="552" t="s">
        <v>441</v>
      </c>
      <c r="H127" s="549"/>
      <c r="I127" s="544" t="s">
        <v>411</v>
      </c>
      <c r="J127" s="540"/>
      <c r="K127" s="686" t="s">
        <v>683</v>
      </c>
      <c r="L127" s="550">
        <v>830</v>
      </c>
      <c r="M127" s="551" t="s">
        <v>442</v>
      </c>
      <c r="N127" s="551" t="s">
        <v>469</v>
      </c>
      <c r="O127" s="551" t="s">
        <v>440</v>
      </c>
      <c r="P127" s="551" t="s">
        <v>441</v>
      </c>
      <c r="Q127" s="533"/>
    </row>
    <row r="128" spans="1:17" s="537" customFormat="1">
      <c r="A128" s="533"/>
      <c r="B128" s="686" t="s">
        <v>684</v>
      </c>
      <c r="C128" s="550">
        <v>630</v>
      </c>
      <c r="D128" s="551" t="s">
        <v>442</v>
      </c>
      <c r="E128" s="551" t="s">
        <v>469</v>
      </c>
      <c r="F128" s="551" t="s">
        <v>440</v>
      </c>
      <c r="G128" s="552" t="s">
        <v>442</v>
      </c>
      <c r="H128" s="549"/>
      <c r="I128" s="544" t="s">
        <v>411</v>
      </c>
      <c r="J128" s="540"/>
      <c r="K128" s="686" t="s">
        <v>684</v>
      </c>
      <c r="L128" s="550">
        <v>830</v>
      </c>
      <c r="M128" s="551" t="s">
        <v>442</v>
      </c>
      <c r="N128" s="551" t="s">
        <v>469</v>
      </c>
      <c r="O128" s="551" t="s">
        <v>440</v>
      </c>
      <c r="P128" s="551" t="s">
        <v>442</v>
      </c>
      <c r="Q128" s="533"/>
    </row>
    <row r="129" spans="1:17" s="537" customFormat="1">
      <c r="A129" s="533"/>
      <c r="B129" s="686" t="s">
        <v>445</v>
      </c>
      <c r="C129" s="550">
        <v>630</v>
      </c>
      <c r="D129" s="551" t="s">
        <v>442</v>
      </c>
      <c r="E129" s="551" t="s">
        <v>469</v>
      </c>
      <c r="F129" s="551" t="s">
        <v>440</v>
      </c>
      <c r="G129" s="552" t="s">
        <v>443</v>
      </c>
      <c r="H129" s="549"/>
      <c r="I129" s="544" t="s">
        <v>411</v>
      </c>
      <c r="J129" s="540"/>
      <c r="K129" s="686" t="s">
        <v>445</v>
      </c>
      <c r="L129" s="550">
        <v>830</v>
      </c>
      <c r="M129" s="551" t="s">
        <v>442</v>
      </c>
      <c r="N129" s="551" t="s">
        <v>469</v>
      </c>
      <c r="O129" s="551" t="s">
        <v>440</v>
      </c>
      <c r="P129" s="551" t="s">
        <v>443</v>
      </c>
      <c r="Q129" s="533"/>
    </row>
    <row r="130" spans="1:17" s="537" customFormat="1">
      <c r="A130" s="533"/>
      <c r="B130" s="686" t="s">
        <v>685</v>
      </c>
      <c r="C130" s="550">
        <v>630</v>
      </c>
      <c r="D130" s="551" t="s">
        <v>442</v>
      </c>
      <c r="E130" s="551" t="s">
        <v>469</v>
      </c>
      <c r="F130" s="551" t="s">
        <v>440</v>
      </c>
      <c r="G130" s="552" t="s">
        <v>486</v>
      </c>
      <c r="H130" s="549"/>
      <c r="I130" s="544" t="s">
        <v>411</v>
      </c>
      <c r="J130" s="540"/>
      <c r="K130" s="686" t="s">
        <v>685</v>
      </c>
      <c r="L130" s="550">
        <v>830</v>
      </c>
      <c r="M130" s="551" t="s">
        <v>442</v>
      </c>
      <c r="N130" s="551" t="s">
        <v>469</v>
      </c>
      <c r="O130" s="551" t="s">
        <v>440</v>
      </c>
      <c r="P130" s="551" t="s">
        <v>486</v>
      </c>
      <c r="Q130" s="533"/>
    </row>
    <row r="131" spans="1:17" s="537" customFormat="1">
      <c r="A131" s="533"/>
      <c r="B131" s="686" t="s">
        <v>686</v>
      </c>
      <c r="C131" s="550">
        <v>630</v>
      </c>
      <c r="D131" s="551" t="s">
        <v>442</v>
      </c>
      <c r="E131" s="551" t="s">
        <v>687</v>
      </c>
      <c r="F131" s="551" t="s">
        <v>411</v>
      </c>
      <c r="G131" s="552" t="s">
        <v>414</v>
      </c>
      <c r="H131" s="549"/>
      <c r="I131" s="544" t="s">
        <v>411</v>
      </c>
      <c r="J131" s="540"/>
      <c r="K131" s="686" t="s">
        <v>686</v>
      </c>
      <c r="L131" s="550">
        <v>830</v>
      </c>
      <c r="M131" s="551" t="s">
        <v>442</v>
      </c>
      <c r="N131" s="551" t="s">
        <v>687</v>
      </c>
      <c r="O131" s="551" t="s">
        <v>411</v>
      </c>
      <c r="P131" s="551" t="s">
        <v>414</v>
      </c>
      <c r="Q131" s="533"/>
    </row>
    <row r="132" spans="1:17" s="537" customFormat="1">
      <c r="A132" s="533"/>
      <c r="B132" s="686" t="s">
        <v>63</v>
      </c>
      <c r="C132" s="550">
        <v>630</v>
      </c>
      <c r="D132" s="551" t="s">
        <v>442</v>
      </c>
      <c r="E132" s="551" t="s">
        <v>687</v>
      </c>
      <c r="F132" s="551" t="s">
        <v>411</v>
      </c>
      <c r="G132" s="552" t="s">
        <v>441</v>
      </c>
      <c r="H132" s="549"/>
      <c r="I132" s="544" t="s">
        <v>411</v>
      </c>
      <c r="J132" s="540"/>
      <c r="K132" s="686" t="s">
        <v>63</v>
      </c>
      <c r="L132" s="550">
        <v>830</v>
      </c>
      <c r="M132" s="551" t="s">
        <v>442</v>
      </c>
      <c r="N132" s="551" t="s">
        <v>687</v>
      </c>
      <c r="O132" s="551" t="s">
        <v>411</v>
      </c>
      <c r="P132" s="551" t="s">
        <v>441</v>
      </c>
      <c r="Q132" s="533"/>
    </row>
    <row r="133" spans="1:17" s="537" customFormat="1">
      <c r="A133" s="533"/>
      <c r="B133" s="686" t="s">
        <v>64</v>
      </c>
      <c r="C133" s="550">
        <v>630</v>
      </c>
      <c r="D133" s="551" t="s">
        <v>442</v>
      </c>
      <c r="E133" s="551" t="s">
        <v>687</v>
      </c>
      <c r="F133" s="551" t="s">
        <v>411</v>
      </c>
      <c r="G133" s="552" t="s">
        <v>443</v>
      </c>
      <c r="H133" s="549"/>
      <c r="I133" s="544" t="s">
        <v>411</v>
      </c>
      <c r="J133" s="540"/>
      <c r="K133" s="686" t="s">
        <v>64</v>
      </c>
      <c r="L133" s="550">
        <v>830</v>
      </c>
      <c r="M133" s="551" t="s">
        <v>442</v>
      </c>
      <c r="N133" s="551" t="s">
        <v>687</v>
      </c>
      <c r="O133" s="551" t="s">
        <v>411</v>
      </c>
      <c r="P133" s="551" t="s">
        <v>443</v>
      </c>
      <c r="Q133" s="533"/>
    </row>
    <row r="134" spans="1:17" s="537" customFormat="1">
      <c r="A134" s="533"/>
      <c r="B134" s="686" t="s">
        <v>65</v>
      </c>
      <c r="C134" s="550">
        <v>630</v>
      </c>
      <c r="D134" s="551" t="s">
        <v>442</v>
      </c>
      <c r="E134" s="551" t="s">
        <v>687</v>
      </c>
      <c r="F134" s="551" t="s">
        <v>411</v>
      </c>
      <c r="G134" s="552" t="s">
        <v>486</v>
      </c>
      <c r="H134" s="549"/>
      <c r="I134" s="544" t="s">
        <v>411</v>
      </c>
      <c r="J134" s="540"/>
      <c r="K134" s="686" t="s">
        <v>65</v>
      </c>
      <c r="L134" s="550">
        <v>830</v>
      </c>
      <c r="M134" s="551" t="s">
        <v>442</v>
      </c>
      <c r="N134" s="551" t="s">
        <v>687</v>
      </c>
      <c r="O134" s="551" t="s">
        <v>411</v>
      </c>
      <c r="P134" s="551" t="s">
        <v>486</v>
      </c>
      <c r="Q134" s="533"/>
    </row>
    <row r="135" spans="1:17" s="537" customFormat="1">
      <c r="A135" s="533"/>
      <c r="B135" s="686" t="s">
        <v>66</v>
      </c>
      <c r="C135" s="550">
        <v>630</v>
      </c>
      <c r="D135" s="551" t="s">
        <v>442</v>
      </c>
      <c r="E135" s="551" t="s">
        <v>67</v>
      </c>
      <c r="F135" s="551" t="s">
        <v>411</v>
      </c>
      <c r="G135" s="552" t="s">
        <v>414</v>
      </c>
      <c r="H135" s="549"/>
      <c r="I135" s="544" t="s">
        <v>411</v>
      </c>
      <c r="J135" s="540"/>
      <c r="K135" s="686" t="s">
        <v>66</v>
      </c>
      <c r="L135" s="550">
        <v>830</v>
      </c>
      <c r="M135" s="551" t="s">
        <v>442</v>
      </c>
      <c r="N135" s="551" t="s">
        <v>67</v>
      </c>
      <c r="O135" s="551" t="s">
        <v>411</v>
      </c>
      <c r="P135" s="551" t="s">
        <v>414</v>
      </c>
      <c r="Q135" s="533"/>
    </row>
    <row r="136" spans="1:17" s="537" customFormat="1">
      <c r="A136" s="533"/>
      <c r="B136" s="686" t="s">
        <v>68</v>
      </c>
      <c r="C136" s="550">
        <v>630</v>
      </c>
      <c r="D136" s="551" t="s">
        <v>442</v>
      </c>
      <c r="E136" s="551" t="s">
        <v>67</v>
      </c>
      <c r="F136" s="551" t="s">
        <v>411</v>
      </c>
      <c r="G136" s="552" t="s">
        <v>441</v>
      </c>
      <c r="H136" s="549"/>
      <c r="I136" s="544" t="s">
        <v>411</v>
      </c>
      <c r="J136" s="540"/>
      <c r="K136" s="686" t="s">
        <v>68</v>
      </c>
      <c r="L136" s="550">
        <v>830</v>
      </c>
      <c r="M136" s="551" t="s">
        <v>442</v>
      </c>
      <c r="N136" s="551" t="s">
        <v>67</v>
      </c>
      <c r="O136" s="551" t="s">
        <v>411</v>
      </c>
      <c r="P136" s="551" t="s">
        <v>441</v>
      </c>
      <c r="Q136" s="533"/>
    </row>
    <row r="137" spans="1:17" s="537" customFormat="1">
      <c r="A137" s="533"/>
      <c r="B137" s="686" t="s">
        <v>69</v>
      </c>
      <c r="C137" s="550">
        <v>630</v>
      </c>
      <c r="D137" s="551" t="s">
        <v>442</v>
      </c>
      <c r="E137" s="551" t="s">
        <v>67</v>
      </c>
      <c r="F137" s="551" t="s">
        <v>411</v>
      </c>
      <c r="G137" s="552" t="s">
        <v>442</v>
      </c>
      <c r="H137" s="549"/>
      <c r="I137" s="544" t="s">
        <v>411</v>
      </c>
      <c r="J137" s="540"/>
      <c r="K137" s="686" t="s">
        <v>69</v>
      </c>
      <c r="L137" s="550">
        <v>830</v>
      </c>
      <c r="M137" s="551" t="s">
        <v>442</v>
      </c>
      <c r="N137" s="551" t="s">
        <v>67</v>
      </c>
      <c r="O137" s="551" t="s">
        <v>411</v>
      </c>
      <c r="P137" s="551" t="s">
        <v>442</v>
      </c>
      <c r="Q137" s="533"/>
    </row>
    <row r="138" spans="1:17" s="537" customFormat="1">
      <c r="A138" s="533"/>
      <c r="B138" s="686" t="s">
        <v>70</v>
      </c>
      <c r="C138" s="550">
        <v>630</v>
      </c>
      <c r="D138" s="551" t="s">
        <v>442</v>
      </c>
      <c r="E138" s="551" t="s">
        <v>67</v>
      </c>
      <c r="F138" s="551" t="s">
        <v>411</v>
      </c>
      <c r="G138" s="552" t="s">
        <v>486</v>
      </c>
      <c r="H138" s="549"/>
      <c r="I138" s="544" t="s">
        <v>411</v>
      </c>
      <c r="J138" s="540"/>
      <c r="K138" s="686" t="s">
        <v>70</v>
      </c>
      <c r="L138" s="550">
        <v>830</v>
      </c>
      <c r="M138" s="551" t="s">
        <v>442</v>
      </c>
      <c r="N138" s="551" t="s">
        <v>67</v>
      </c>
      <c r="O138" s="551" t="s">
        <v>411</v>
      </c>
      <c r="P138" s="551" t="s">
        <v>486</v>
      </c>
      <c r="Q138" s="533"/>
    </row>
    <row r="139" spans="1:17" s="537" customFormat="1">
      <c r="A139" s="533"/>
      <c r="B139" s="686" t="s">
        <v>71</v>
      </c>
      <c r="C139" s="550">
        <v>630</v>
      </c>
      <c r="D139" s="551" t="s">
        <v>442</v>
      </c>
      <c r="E139" s="551" t="s">
        <v>67</v>
      </c>
      <c r="F139" s="551" t="s">
        <v>426</v>
      </c>
      <c r="G139" s="552" t="s">
        <v>414</v>
      </c>
      <c r="H139" s="549"/>
      <c r="I139" s="544" t="s">
        <v>411</v>
      </c>
      <c r="J139" s="540"/>
      <c r="K139" s="686" t="s">
        <v>71</v>
      </c>
      <c r="L139" s="550">
        <v>830</v>
      </c>
      <c r="M139" s="551" t="s">
        <v>442</v>
      </c>
      <c r="N139" s="551" t="s">
        <v>67</v>
      </c>
      <c r="O139" s="551" t="s">
        <v>426</v>
      </c>
      <c r="P139" s="551" t="s">
        <v>414</v>
      </c>
      <c r="Q139" s="533"/>
    </row>
    <row r="140" spans="1:17" s="537" customFormat="1">
      <c r="A140" s="533"/>
      <c r="B140" s="686" t="s">
        <v>72</v>
      </c>
      <c r="C140" s="550">
        <v>630</v>
      </c>
      <c r="D140" s="551" t="s">
        <v>442</v>
      </c>
      <c r="E140" s="551" t="s">
        <v>67</v>
      </c>
      <c r="F140" s="551" t="s">
        <v>416</v>
      </c>
      <c r="G140" s="552" t="s">
        <v>414</v>
      </c>
      <c r="H140" s="549"/>
      <c r="I140" s="544" t="s">
        <v>411</v>
      </c>
      <c r="J140" s="540"/>
      <c r="K140" s="686" t="s">
        <v>72</v>
      </c>
      <c r="L140" s="550">
        <v>830</v>
      </c>
      <c r="M140" s="551" t="s">
        <v>442</v>
      </c>
      <c r="N140" s="551" t="s">
        <v>67</v>
      </c>
      <c r="O140" s="551" t="s">
        <v>416</v>
      </c>
      <c r="P140" s="551" t="s">
        <v>414</v>
      </c>
      <c r="Q140" s="533"/>
    </row>
    <row r="141" spans="1:17" s="537" customFormat="1">
      <c r="A141" s="533"/>
      <c r="B141" s="686" t="s">
        <v>73</v>
      </c>
      <c r="C141" s="550">
        <v>630</v>
      </c>
      <c r="D141" s="551" t="s">
        <v>442</v>
      </c>
      <c r="E141" s="551" t="s">
        <v>416</v>
      </c>
      <c r="F141" s="551" t="s">
        <v>411</v>
      </c>
      <c r="G141" s="552" t="s">
        <v>414</v>
      </c>
      <c r="H141" s="549"/>
      <c r="I141" s="544" t="s">
        <v>411</v>
      </c>
      <c r="J141" s="540"/>
      <c r="K141" s="686" t="s">
        <v>73</v>
      </c>
      <c r="L141" s="550">
        <v>830</v>
      </c>
      <c r="M141" s="551" t="s">
        <v>442</v>
      </c>
      <c r="N141" s="551" t="s">
        <v>416</v>
      </c>
      <c r="O141" s="551" t="s">
        <v>411</v>
      </c>
      <c r="P141" s="551" t="s">
        <v>414</v>
      </c>
      <c r="Q141" s="533"/>
    </row>
    <row r="142" spans="1:17" s="537" customFormat="1">
      <c r="A142" s="533"/>
      <c r="B142" s="686" t="s">
        <v>74</v>
      </c>
      <c r="C142" s="550">
        <v>630</v>
      </c>
      <c r="D142" s="551" t="s">
        <v>442</v>
      </c>
      <c r="E142" s="551" t="s">
        <v>416</v>
      </c>
      <c r="F142" s="551" t="s">
        <v>426</v>
      </c>
      <c r="G142" s="552" t="s">
        <v>414</v>
      </c>
      <c r="H142" s="549"/>
      <c r="I142" s="544" t="s">
        <v>411</v>
      </c>
      <c r="J142" s="540"/>
      <c r="K142" s="686" t="s">
        <v>74</v>
      </c>
      <c r="L142" s="550">
        <v>830</v>
      </c>
      <c r="M142" s="551" t="s">
        <v>442</v>
      </c>
      <c r="N142" s="551" t="s">
        <v>416</v>
      </c>
      <c r="O142" s="551" t="s">
        <v>426</v>
      </c>
      <c r="P142" s="551" t="s">
        <v>414</v>
      </c>
      <c r="Q142" s="533"/>
    </row>
    <row r="143" spans="1:17" s="537" customFormat="1">
      <c r="A143" s="533"/>
      <c r="B143" s="686" t="s">
        <v>452</v>
      </c>
      <c r="C143" s="550">
        <v>630</v>
      </c>
      <c r="D143" s="551" t="s">
        <v>442</v>
      </c>
      <c r="E143" s="551" t="s">
        <v>416</v>
      </c>
      <c r="F143" s="551" t="s">
        <v>415</v>
      </c>
      <c r="G143" s="552" t="s">
        <v>414</v>
      </c>
      <c r="H143" s="549"/>
      <c r="I143" s="544" t="s">
        <v>411</v>
      </c>
      <c r="J143" s="540"/>
      <c r="K143" s="686" t="s">
        <v>452</v>
      </c>
      <c r="L143" s="550">
        <v>830</v>
      </c>
      <c r="M143" s="551" t="s">
        <v>442</v>
      </c>
      <c r="N143" s="551" t="s">
        <v>416</v>
      </c>
      <c r="O143" s="551" t="s">
        <v>415</v>
      </c>
      <c r="P143" s="551" t="s">
        <v>414</v>
      </c>
      <c r="Q143" s="533"/>
    </row>
    <row r="144" spans="1:17" s="537" customFormat="1">
      <c r="A144" s="533"/>
      <c r="B144" s="686" t="s">
        <v>75</v>
      </c>
      <c r="C144" s="550">
        <v>630</v>
      </c>
      <c r="D144" s="551" t="s">
        <v>442</v>
      </c>
      <c r="E144" s="551" t="s">
        <v>416</v>
      </c>
      <c r="F144" s="551" t="s">
        <v>415</v>
      </c>
      <c r="G144" s="552" t="s">
        <v>441</v>
      </c>
      <c r="H144" s="549"/>
      <c r="I144" s="544" t="s">
        <v>411</v>
      </c>
      <c r="J144" s="540"/>
      <c r="K144" s="686" t="s">
        <v>75</v>
      </c>
      <c r="L144" s="550">
        <v>830</v>
      </c>
      <c r="M144" s="551" t="s">
        <v>442</v>
      </c>
      <c r="N144" s="551" t="s">
        <v>416</v>
      </c>
      <c r="O144" s="551" t="s">
        <v>415</v>
      </c>
      <c r="P144" s="551" t="s">
        <v>441</v>
      </c>
      <c r="Q144" s="533"/>
    </row>
    <row r="145" spans="1:17" s="537" customFormat="1">
      <c r="A145" s="533"/>
      <c r="B145" s="686" t="s">
        <v>76</v>
      </c>
      <c r="C145" s="550">
        <v>630</v>
      </c>
      <c r="D145" s="551" t="s">
        <v>442</v>
      </c>
      <c r="E145" s="551" t="s">
        <v>416</v>
      </c>
      <c r="F145" s="551" t="s">
        <v>67</v>
      </c>
      <c r="G145" s="552" t="s">
        <v>414</v>
      </c>
      <c r="H145" s="549"/>
      <c r="I145" s="544" t="s">
        <v>411</v>
      </c>
      <c r="J145" s="540"/>
      <c r="K145" s="686" t="s">
        <v>76</v>
      </c>
      <c r="L145" s="550">
        <v>830</v>
      </c>
      <c r="M145" s="551" t="s">
        <v>442</v>
      </c>
      <c r="N145" s="551" t="s">
        <v>416</v>
      </c>
      <c r="O145" s="551" t="s">
        <v>67</v>
      </c>
      <c r="P145" s="551" t="s">
        <v>414</v>
      </c>
      <c r="Q145" s="533"/>
    </row>
    <row r="146" spans="1:17" s="537" customFormat="1">
      <c r="A146" s="533"/>
      <c r="B146" s="686" t="s">
        <v>77</v>
      </c>
      <c r="C146" s="550">
        <v>630</v>
      </c>
      <c r="D146" s="551" t="s">
        <v>442</v>
      </c>
      <c r="E146" s="551" t="s">
        <v>416</v>
      </c>
      <c r="F146" s="551" t="s">
        <v>67</v>
      </c>
      <c r="G146" s="552" t="s">
        <v>442</v>
      </c>
      <c r="H146" s="549"/>
      <c r="I146" s="544" t="s">
        <v>411</v>
      </c>
      <c r="J146" s="540"/>
      <c r="K146" s="686" t="s">
        <v>77</v>
      </c>
      <c r="L146" s="550">
        <v>830</v>
      </c>
      <c r="M146" s="551" t="s">
        <v>442</v>
      </c>
      <c r="N146" s="551" t="s">
        <v>416</v>
      </c>
      <c r="O146" s="551" t="s">
        <v>67</v>
      </c>
      <c r="P146" s="551" t="s">
        <v>442</v>
      </c>
      <c r="Q146" s="533"/>
    </row>
    <row r="147" spans="1:17" s="537" customFormat="1">
      <c r="A147" s="533"/>
      <c r="B147" s="686" t="s">
        <v>78</v>
      </c>
      <c r="C147" s="550">
        <v>630</v>
      </c>
      <c r="D147" s="551" t="s">
        <v>442</v>
      </c>
      <c r="E147" s="551" t="s">
        <v>416</v>
      </c>
      <c r="F147" s="551" t="s">
        <v>67</v>
      </c>
      <c r="G147" s="552" t="s">
        <v>443</v>
      </c>
      <c r="H147" s="549"/>
      <c r="I147" s="544" t="s">
        <v>411</v>
      </c>
      <c r="J147" s="540"/>
      <c r="K147" s="686" t="s">
        <v>78</v>
      </c>
      <c r="L147" s="550">
        <v>830</v>
      </c>
      <c r="M147" s="551" t="s">
        <v>442</v>
      </c>
      <c r="N147" s="551" t="s">
        <v>416</v>
      </c>
      <c r="O147" s="551" t="s">
        <v>67</v>
      </c>
      <c r="P147" s="551" t="s">
        <v>443</v>
      </c>
      <c r="Q147" s="533"/>
    </row>
    <row r="148" spans="1:17" s="537" customFormat="1">
      <c r="A148" s="533"/>
      <c r="B148" s="686" t="s">
        <v>79</v>
      </c>
      <c r="C148" s="550">
        <v>630</v>
      </c>
      <c r="D148" s="551" t="s">
        <v>442</v>
      </c>
      <c r="E148" s="551" t="s">
        <v>416</v>
      </c>
      <c r="F148" s="551" t="s">
        <v>67</v>
      </c>
      <c r="G148" s="552" t="s">
        <v>486</v>
      </c>
      <c r="H148" s="549"/>
      <c r="I148" s="544" t="s">
        <v>411</v>
      </c>
      <c r="J148" s="540"/>
      <c r="K148" s="686" t="s">
        <v>79</v>
      </c>
      <c r="L148" s="550">
        <v>830</v>
      </c>
      <c r="M148" s="551" t="s">
        <v>442</v>
      </c>
      <c r="N148" s="551" t="s">
        <v>416</v>
      </c>
      <c r="O148" s="551" t="s">
        <v>67</v>
      </c>
      <c r="P148" s="551" t="s">
        <v>486</v>
      </c>
      <c r="Q148" s="533"/>
    </row>
    <row r="149" spans="1:17" s="537" customFormat="1">
      <c r="A149" s="533"/>
      <c r="B149" s="686" t="s">
        <v>80</v>
      </c>
      <c r="C149" s="550">
        <v>630</v>
      </c>
      <c r="D149" s="551" t="s">
        <v>442</v>
      </c>
      <c r="E149" s="551" t="s">
        <v>416</v>
      </c>
      <c r="F149" s="551" t="s">
        <v>416</v>
      </c>
      <c r="G149" s="552" t="s">
        <v>414</v>
      </c>
      <c r="H149" s="549"/>
      <c r="I149" s="544" t="s">
        <v>411</v>
      </c>
      <c r="J149" s="540"/>
      <c r="K149" s="686" t="s">
        <v>80</v>
      </c>
      <c r="L149" s="550">
        <v>830</v>
      </c>
      <c r="M149" s="551" t="s">
        <v>442</v>
      </c>
      <c r="N149" s="551" t="s">
        <v>416</v>
      </c>
      <c r="O149" s="551" t="s">
        <v>416</v>
      </c>
      <c r="P149" s="551" t="s">
        <v>414</v>
      </c>
      <c r="Q149" s="533"/>
    </row>
    <row r="150" spans="1:17" s="537" customFormat="1">
      <c r="A150" s="533"/>
      <c r="B150" s="686" t="s">
        <v>81</v>
      </c>
      <c r="C150" s="550">
        <v>630</v>
      </c>
      <c r="D150" s="551" t="s">
        <v>442</v>
      </c>
      <c r="E150" s="551" t="s">
        <v>416</v>
      </c>
      <c r="F150" s="551" t="s">
        <v>416</v>
      </c>
      <c r="G150" s="552" t="s">
        <v>442</v>
      </c>
      <c r="H150" s="549"/>
      <c r="I150" s="544" t="s">
        <v>411</v>
      </c>
      <c r="J150" s="540"/>
      <c r="K150" s="686" t="s">
        <v>81</v>
      </c>
      <c r="L150" s="550">
        <v>830</v>
      </c>
      <c r="M150" s="551" t="s">
        <v>442</v>
      </c>
      <c r="N150" s="551" t="s">
        <v>416</v>
      </c>
      <c r="O150" s="551" t="s">
        <v>416</v>
      </c>
      <c r="P150" s="551" t="s">
        <v>442</v>
      </c>
      <c r="Q150" s="533"/>
    </row>
    <row r="151" spans="1:17" s="537" customFormat="1">
      <c r="A151" s="533"/>
      <c r="B151" s="686" t="s">
        <v>82</v>
      </c>
      <c r="C151" s="550">
        <v>630</v>
      </c>
      <c r="D151" s="551" t="s">
        <v>442</v>
      </c>
      <c r="E151" s="551" t="s">
        <v>416</v>
      </c>
      <c r="F151" s="551" t="s">
        <v>416</v>
      </c>
      <c r="G151" s="552" t="s">
        <v>443</v>
      </c>
      <c r="H151" s="549"/>
      <c r="I151" s="544" t="s">
        <v>411</v>
      </c>
      <c r="J151" s="540"/>
      <c r="K151" s="686" t="s">
        <v>82</v>
      </c>
      <c r="L151" s="550">
        <v>830</v>
      </c>
      <c r="M151" s="551" t="s">
        <v>442</v>
      </c>
      <c r="N151" s="551" t="s">
        <v>416</v>
      </c>
      <c r="O151" s="551" t="s">
        <v>416</v>
      </c>
      <c r="P151" s="551" t="s">
        <v>443</v>
      </c>
      <c r="Q151" s="533"/>
    </row>
    <row r="152" spans="1:17" s="537" customFormat="1">
      <c r="A152" s="533"/>
      <c r="B152" s="686" t="s">
        <v>83</v>
      </c>
      <c r="C152" s="550">
        <v>630</v>
      </c>
      <c r="D152" s="551" t="s">
        <v>442</v>
      </c>
      <c r="E152" s="551" t="s">
        <v>416</v>
      </c>
      <c r="F152" s="551" t="s">
        <v>416</v>
      </c>
      <c r="G152" s="552" t="s">
        <v>486</v>
      </c>
      <c r="H152" s="549"/>
      <c r="I152" s="544" t="s">
        <v>411</v>
      </c>
      <c r="J152" s="540"/>
      <c r="K152" s="686" t="s">
        <v>83</v>
      </c>
      <c r="L152" s="550">
        <v>830</v>
      </c>
      <c r="M152" s="551" t="s">
        <v>442</v>
      </c>
      <c r="N152" s="551" t="s">
        <v>416</v>
      </c>
      <c r="O152" s="551" t="s">
        <v>416</v>
      </c>
      <c r="P152" s="551" t="s">
        <v>486</v>
      </c>
      <c r="Q152" s="533"/>
    </row>
    <row r="153" spans="1:17" s="537" customFormat="1">
      <c r="A153" s="533"/>
      <c r="B153" s="684" t="s">
        <v>84</v>
      </c>
      <c r="C153" s="550">
        <v>630</v>
      </c>
      <c r="D153" s="551" t="s">
        <v>469</v>
      </c>
      <c r="E153" s="551" t="s">
        <v>415</v>
      </c>
      <c r="F153" s="551" t="s">
        <v>411</v>
      </c>
      <c r="G153" s="552" t="s">
        <v>687</v>
      </c>
      <c r="H153" s="549"/>
      <c r="I153" s="544" t="s">
        <v>411</v>
      </c>
      <c r="J153" s="540"/>
      <c r="K153" s="684" t="s">
        <v>84</v>
      </c>
      <c r="L153" s="550">
        <v>830</v>
      </c>
      <c r="M153" s="551" t="s">
        <v>469</v>
      </c>
      <c r="N153" s="551" t="s">
        <v>415</v>
      </c>
      <c r="O153" s="551" t="s">
        <v>411</v>
      </c>
      <c r="P153" s="551" t="s">
        <v>687</v>
      </c>
      <c r="Q153" s="533"/>
    </row>
    <row r="154" spans="1:17" s="537" customFormat="1">
      <c r="A154" s="533"/>
      <c r="B154" s="684"/>
      <c r="C154" s="550"/>
      <c r="D154" s="551"/>
      <c r="E154" s="551"/>
      <c r="F154" s="551"/>
      <c r="G154" s="552"/>
      <c r="H154" s="549"/>
      <c r="I154" s="544"/>
      <c r="J154" s="540"/>
      <c r="K154" s="684"/>
      <c r="L154" s="550"/>
      <c r="M154" s="551"/>
      <c r="N154" s="551"/>
      <c r="O154" s="551"/>
      <c r="P154" s="551"/>
      <c r="Q154" s="533"/>
    </row>
    <row r="155" spans="1:17" s="537" customFormat="1">
      <c r="A155" s="533"/>
      <c r="B155" s="684"/>
      <c r="C155" s="550"/>
      <c r="D155" s="551"/>
      <c r="E155" s="551"/>
      <c r="F155" s="551"/>
      <c r="G155" s="552"/>
      <c r="H155" s="549"/>
      <c r="I155" s="544"/>
      <c r="J155" s="540"/>
      <c r="K155" s="684"/>
      <c r="L155" s="550"/>
      <c r="M155" s="551"/>
      <c r="N155" s="551"/>
      <c r="O155" s="551"/>
      <c r="P155" s="551"/>
      <c r="Q155" s="533"/>
    </row>
    <row r="156" spans="1:17" s="537" customFormat="1">
      <c r="A156" s="533"/>
      <c r="B156" s="684"/>
      <c r="C156" s="550"/>
      <c r="D156" s="551"/>
      <c r="E156" s="551"/>
      <c r="F156" s="551"/>
      <c r="G156" s="552"/>
      <c r="H156" s="549"/>
      <c r="I156" s="544"/>
      <c r="J156" s="540"/>
      <c r="K156" s="684"/>
      <c r="L156" s="550"/>
      <c r="M156" s="551"/>
      <c r="N156" s="551"/>
      <c r="O156" s="551"/>
      <c r="P156" s="551"/>
      <c r="Q156" s="533"/>
    </row>
    <row r="157" spans="1:17" s="537" customFormat="1">
      <c r="A157" s="533"/>
      <c r="B157" s="684"/>
      <c r="C157" s="550"/>
      <c r="D157" s="551"/>
      <c r="E157" s="551"/>
      <c r="F157" s="551"/>
      <c r="G157" s="552"/>
      <c r="H157" s="549"/>
      <c r="I157" s="544"/>
      <c r="J157" s="540"/>
      <c r="K157" s="684"/>
      <c r="L157" s="550"/>
      <c r="M157" s="551"/>
      <c r="N157" s="551"/>
      <c r="O157" s="551"/>
      <c r="P157" s="551"/>
      <c r="Q157" s="533"/>
    </row>
    <row r="158" spans="1:17" s="537" customFormat="1">
      <c r="A158" s="533"/>
      <c r="B158" s="684"/>
      <c r="C158" s="550"/>
      <c r="D158" s="551"/>
      <c r="E158" s="551"/>
      <c r="F158" s="551"/>
      <c r="G158" s="552"/>
      <c r="H158" s="549"/>
      <c r="I158" s="544"/>
      <c r="J158" s="540"/>
      <c r="K158" s="684"/>
      <c r="L158" s="550"/>
      <c r="M158" s="551"/>
      <c r="N158" s="551"/>
      <c r="O158" s="551"/>
      <c r="P158" s="551"/>
      <c r="Q158" s="533"/>
    </row>
    <row r="159" spans="1:17" s="537" customFormat="1">
      <c r="A159" s="533"/>
      <c r="B159" s="684"/>
      <c r="C159" s="550"/>
      <c r="D159" s="551"/>
      <c r="E159" s="551"/>
      <c r="F159" s="551"/>
      <c r="G159" s="552"/>
      <c r="H159" s="549"/>
      <c r="I159" s="544"/>
      <c r="J159" s="540"/>
      <c r="K159" s="684"/>
      <c r="L159" s="550"/>
      <c r="M159" s="551"/>
      <c r="N159" s="551"/>
      <c r="O159" s="551"/>
      <c r="P159" s="551"/>
      <c r="Q159" s="533"/>
    </row>
    <row r="160" spans="1:17" s="537" customFormat="1" ht="15.6">
      <c r="A160" s="533"/>
      <c r="B160" s="690" t="s">
        <v>85</v>
      </c>
      <c r="C160" s="550"/>
      <c r="D160" s="551"/>
      <c r="E160" s="551"/>
      <c r="F160" s="551"/>
      <c r="G160" s="552"/>
      <c r="H160" s="549"/>
      <c r="I160" s="544"/>
      <c r="J160" s="540"/>
      <c r="K160" s="690"/>
      <c r="L160" s="550"/>
      <c r="M160" s="551"/>
      <c r="N160" s="551"/>
      <c r="O160" s="551"/>
      <c r="P160" s="551"/>
      <c r="Q160" s="533"/>
    </row>
    <row r="161" spans="1:17" s="537" customFormat="1">
      <c r="A161" s="533"/>
      <c r="B161" s="684" t="s">
        <v>86</v>
      </c>
      <c r="C161" s="550">
        <v>333</v>
      </c>
      <c r="D161" s="551" t="s">
        <v>486</v>
      </c>
      <c r="E161" s="551" t="s">
        <v>87</v>
      </c>
      <c r="F161" s="551" t="s">
        <v>425</v>
      </c>
      <c r="G161" s="552" t="s">
        <v>417</v>
      </c>
      <c r="H161" s="549"/>
      <c r="I161" s="544"/>
      <c r="J161" s="540"/>
      <c r="K161" s="684"/>
      <c r="L161" s="550"/>
      <c r="M161" s="551"/>
      <c r="N161" s="551"/>
      <c r="O161" s="551"/>
      <c r="P161" s="551"/>
      <c r="Q161" s="533"/>
    </row>
    <row r="162" spans="1:17" s="537" customFormat="1">
      <c r="A162" s="533"/>
      <c r="B162" s="684"/>
      <c r="C162" s="550"/>
      <c r="D162" s="551"/>
      <c r="E162" s="551"/>
      <c r="F162" s="551"/>
      <c r="G162" s="552"/>
      <c r="H162" s="549"/>
      <c r="I162" s="544"/>
      <c r="J162" s="540"/>
      <c r="K162" s="684"/>
      <c r="L162" s="550"/>
      <c r="M162" s="551"/>
      <c r="N162" s="551"/>
      <c r="O162" s="551"/>
      <c r="P162" s="551"/>
      <c r="Q162" s="533"/>
    </row>
    <row r="163" spans="1:17" s="537" customFormat="1">
      <c r="A163" s="533"/>
      <c r="B163" s="684"/>
      <c r="C163" s="550"/>
      <c r="D163" s="551"/>
      <c r="E163" s="551"/>
      <c r="F163" s="551"/>
      <c r="G163" s="552"/>
      <c r="H163" s="549"/>
      <c r="I163" s="544"/>
      <c r="J163" s="540"/>
      <c r="K163" s="684"/>
      <c r="L163" s="550"/>
      <c r="M163" s="551"/>
      <c r="N163" s="551"/>
      <c r="O163" s="551"/>
      <c r="P163" s="551"/>
      <c r="Q163" s="533"/>
    </row>
    <row r="164" spans="1:17" s="537" customFormat="1">
      <c r="A164" s="533"/>
      <c r="B164" s="684"/>
      <c r="C164" s="550"/>
      <c r="D164" s="551"/>
      <c r="E164" s="551"/>
      <c r="F164" s="551"/>
      <c r="G164" s="552"/>
      <c r="H164" s="549"/>
      <c r="I164" s="544"/>
      <c r="J164" s="540"/>
      <c r="K164" s="684"/>
      <c r="L164" s="550"/>
      <c r="M164" s="551"/>
      <c r="N164" s="551"/>
      <c r="O164" s="551"/>
      <c r="P164" s="551"/>
      <c r="Q164" s="533"/>
    </row>
    <row r="165" spans="1:17" s="537" customFormat="1" ht="26.4">
      <c r="A165" s="533"/>
      <c r="B165" s="686"/>
      <c r="C165" s="550"/>
      <c r="D165" s="551"/>
      <c r="E165" s="551"/>
      <c r="F165" s="551"/>
      <c r="G165" s="552"/>
      <c r="H165" s="572"/>
      <c r="I165" s="544"/>
      <c r="J165" s="540"/>
      <c r="K165" s="706" t="s">
        <v>88</v>
      </c>
      <c r="L165" s="573">
        <v>831</v>
      </c>
      <c r="M165" s="567"/>
      <c r="N165" s="567"/>
      <c r="O165" s="567"/>
      <c r="P165" s="574"/>
      <c r="Q165" s="533"/>
    </row>
    <row r="166" spans="1:17" s="537" customFormat="1">
      <c r="A166" s="533"/>
      <c r="B166" s="686" t="s">
        <v>74</v>
      </c>
      <c r="C166" s="550">
        <v>630</v>
      </c>
      <c r="D166" s="551" t="s">
        <v>442</v>
      </c>
      <c r="E166" s="551" t="s">
        <v>416</v>
      </c>
      <c r="F166" s="551" t="s">
        <v>426</v>
      </c>
      <c r="G166" s="552" t="s">
        <v>414</v>
      </c>
      <c r="H166" s="572"/>
      <c r="I166" s="544" t="s">
        <v>411</v>
      </c>
      <c r="J166" s="540"/>
      <c r="K166" s="707" t="s">
        <v>333</v>
      </c>
      <c r="L166" s="573">
        <v>831</v>
      </c>
      <c r="M166" s="567" t="s">
        <v>442</v>
      </c>
      <c r="N166" s="567" t="s">
        <v>415</v>
      </c>
      <c r="O166" s="567" t="s">
        <v>411</v>
      </c>
      <c r="P166" s="574" t="s">
        <v>441</v>
      </c>
      <c r="Q166" s="533"/>
    </row>
    <row r="167" spans="1:17" s="537" customFormat="1">
      <c r="A167" s="533"/>
      <c r="B167" s="684"/>
      <c r="C167" s="550"/>
      <c r="D167" s="551"/>
      <c r="E167" s="551"/>
      <c r="F167" s="551"/>
      <c r="G167" s="552"/>
      <c r="H167" s="549"/>
      <c r="I167" s="544"/>
      <c r="J167" s="540"/>
      <c r="K167" s="684"/>
      <c r="L167" s="550"/>
      <c r="M167" s="551"/>
      <c r="N167" s="551"/>
      <c r="O167" s="551"/>
      <c r="P167" s="551"/>
      <c r="Q167" s="533"/>
    </row>
    <row r="168" spans="1:17" s="537" customFormat="1">
      <c r="A168" s="533"/>
      <c r="B168" s="684"/>
      <c r="C168" s="550"/>
      <c r="D168" s="551"/>
      <c r="E168" s="551"/>
      <c r="F168" s="551"/>
      <c r="G168" s="552"/>
      <c r="H168" s="549"/>
      <c r="I168" s="544"/>
      <c r="J168" s="540"/>
      <c r="K168" s="684"/>
      <c r="L168" s="550"/>
      <c r="M168" s="551"/>
      <c r="N168" s="551"/>
      <c r="O168" s="551"/>
      <c r="P168" s="551"/>
      <c r="Q168" s="533"/>
    </row>
    <row r="169" spans="1:17" s="537" customFormat="1">
      <c r="A169" s="533"/>
      <c r="B169" s="684"/>
      <c r="C169" s="550"/>
      <c r="D169" s="551"/>
      <c r="E169" s="551"/>
      <c r="F169" s="551"/>
      <c r="G169" s="552"/>
      <c r="H169" s="549"/>
      <c r="I169" s="544"/>
      <c r="J169" s="540"/>
      <c r="K169" s="684"/>
      <c r="L169" s="550"/>
      <c r="M169" s="551"/>
      <c r="N169" s="551"/>
      <c r="O169" s="551"/>
      <c r="P169" s="551"/>
      <c r="Q169" s="533"/>
    </row>
    <row r="170" spans="1:17" s="537" customFormat="1">
      <c r="A170" s="533"/>
      <c r="B170" s="684"/>
      <c r="C170" s="550"/>
      <c r="D170" s="551"/>
      <c r="E170" s="551"/>
      <c r="F170" s="551"/>
      <c r="G170" s="552"/>
      <c r="H170" s="549"/>
      <c r="I170" s="544"/>
      <c r="J170" s="540"/>
      <c r="K170" s="684"/>
      <c r="L170" s="550"/>
      <c r="M170" s="551"/>
      <c r="N170" s="551"/>
      <c r="O170" s="551"/>
      <c r="P170" s="551"/>
      <c r="Q170" s="533"/>
    </row>
    <row r="171" spans="1:17" s="537" customFormat="1">
      <c r="A171" s="533"/>
      <c r="B171" s="684"/>
      <c r="C171" s="550"/>
      <c r="D171" s="551"/>
      <c r="E171" s="551"/>
      <c r="F171" s="551"/>
      <c r="G171" s="552"/>
      <c r="H171" s="549"/>
      <c r="I171" s="544"/>
      <c r="J171" s="540"/>
      <c r="K171" s="684"/>
      <c r="L171" s="550"/>
      <c r="M171" s="551"/>
      <c r="N171" s="551"/>
      <c r="O171" s="551"/>
      <c r="P171" s="551"/>
      <c r="Q171" s="533"/>
    </row>
    <row r="172" spans="1:17" s="537" customFormat="1" ht="31.2">
      <c r="A172" s="533"/>
      <c r="B172" s="691" t="s">
        <v>89</v>
      </c>
      <c r="C172" s="575">
        <v>323</v>
      </c>
      <c r="D172" s="568"/>
      <c r="E172" s="568"/>
      <c r="F172" s="568"/>
      <c r="G172" s="576"/>
      <c r="H172" s="566"/>
      <c r="I172" s="544"/>
      <c r="J172" s="540"/>
      <c r="K172" s="691"/>
      <c r="L172" s="575"/>
      <c r="M172" s="568"/>
      <c r="N172" s="568"/>
      <c r="O172" s="568"/>
      <c r="P172" s="568"/>
      <c r="Q172" s="533"/>
    </row>
    <row r="173" spans="1:17" s="537" customFormat="1">
      <c r="A173" s="533"/>
      <c r="B173" s="686" t="s">
        <v>74</v>
      </c>
      <c r="C173" s="550">
        <v>323</v>
      </c>
      <c r="D173" s="551" t="s">
        <v>442</v>
      </c>
      <c r="E173" s="551" t="s">
        <v>416</v>
      </c>
      <c r="F173" s="551" t="s">
        <v>426</v>
      </c>
      <c r="G173" s="552" t="s">
        <v>414</v>
      </c>
      <c r="H173" s="566"/>
      <c r="I173" s="544" t="s">
        <v>411</v>
      </c>
      <c r="J173" s="540"/>
      <c r="K173" s="708"/>
      <c r="L173" s="575"/>
      <c r="M173" s="568"/>
      <c r="N173" s="568"/>
      <c r="O173" s="568"/>
      <c r="P173" s="568"/>
      <c r="Q173" s="533"/>
    </row>
    <row r="174" spans="1:17" s="537" customFormat="1">
      <c r="A174" s="533"/>
      <c r="B174" s="692"/>
      <c r="C174" s="547"/>
      <c r="D174" s="548"/>
      <c r="E174" s="548"/>
      <c r="F174" s="548"/>
      <c r="G174" s="577"/>
      <c r="H174" s="543"/>
      <c r="I174" s="544"/>
      <c r="J174" s="540"/>
      <c r="K174" s="692"/>
      <c r="L174" s="547"/>
      <c r="M174" s="548"/>
      <c r="N174" s="548"/>
      <c r="O174" s="548"/>
      <c r="P174" s="548"/>
      <c r="Q174" s="533"/>
    </row>
    <row r="175" spans="1:17" s="537" customFormat="1">
      <c r="A175" s="533"/>
      <c r="B175" s="692"/>
      <c r="C175" s="547"/>
      <c r="D175" s="548"/>
      <c r="E175" s="548"/>
      <c r="F175" s="548"/>
      <c r="G175" s="577"/>
      <c r="H175" s="543"/>
      <c r="I175" s="544"/>
      <c r="J175" s="540"/>
      <c r="K175" s="692"/>
      <c r="L175" s="547"/>
      <c r="M175" s="548"/>
      <c r="N175" s="548"/>
      <c r="O175" s="548"/>
      <c r="P175" s="548"/>
      <c r="Q175" s="533"/>
    </row>
    <row r="176" spans="1:17" s="537" customFormat="1" ht="15.6">
      <c r="A176" s="533"/>
      <c r="B176" s="693" t="s">
        <v>90</v>
      </c>
      <c r="C176" s="578">
        <v>150</v>
      </c>
      <c r="D176" s="579"/>
      <c r="E176" s="579"/>
      <c r="F176" s="579"/>
      <c r="G176" s="580"/>
      <c r="H176" s="543"/>
      <c r="I176" s="544"/>
      <c r="J176" s="540"/>
      <c r="K176" s="693" t="s">
        <v>91</v>
      </c>
      <c r="L176" s="581">
        <v>830</v>
      </c>
      <c r="M176" s="582"/>
      <c r="N176" s="582"/>
      <c r="O176" s="582"/>
      <c r="P176" s="582"/>
      <c r="Q176" s="533"/>
    </row>
    <row r="177" spans="1:17" s="537" customFormat="1" ht="13.8">
      <c r="A177" s="533"/>
      <c r="B177" s="694" t="s">
        <v>18</v>
      </c>
      <c r="C177" s="583">
        <v>150</v>
      </c>
      <c r="D177" s="584" t="s">
        <v>414</v>
      </c>
      <c r="E177" s="585"/>
      <c r="F177" s="585"/>
      <c r="G177" s="586"/>
      <c r="H177" s="543"/>
      <c r="I177" s="544" t="s">
        <v>411</v>
      </c>
      <c r="J177" s="540"/>
      <c r="K177" s="694" t="s">
        <v>18</v>
      </c>
      <c r="L177" s="583">
        <v>830</v>
      </c>
      <c r="M177" s="584" t="s">
        <v>414</v>
      </c>
      <c r="N177" s="585"/>
      <c r="O177" s="585"/>
      <c r="P177" s="586"/>
      <c r="Q177" s="533"/>
    </row>
    <row r="178" spans="1:17" s="537" customFormat="1" ht="13.8">
      <c r="A178" s="533"/>
      <c r="B178" s="695" t="s">
        <v>92</v>
      </c>
      <c r="C178" s="583">
        <v>150</v>
      </c>
      <c r="D178" s="584" t="s">
        <v>414</v>
      </c>
      <c r="E178" s="585" t="s">
        <v>414</v>
      </c>
      <c r="F178" s="585"/>
      <c r="G178" s="586"/>
      <c r="H178" s="543"/>
      <c r="I178" s="544" t="s">
        <v>411</v>
      </c>
      <c r="J178" s="540"/>
      <c r="K178" s="695" t="s">
        <v>92</v>
      </c>
      <c r="L178" s="583">
        <v>830</v>
      </c>
      <c r="M178" s="584" t="s">
        <v>414</v>
      </c>
      <c r="N178" s="585" t="s">
        <v>414</v>
      </c>
      <c r="O178" s="585"/>
      <c r="P178" s="586"/>
      <c r="Q178" s="533"/>
    </row>
    <row r="179" spans="1:17" s="537" customFormat="1" ht="13.8">
      <c r="A179" s="533"/>
      <c r="B179" s="695" t="s">
        <v>93</v>
      </c>
      <c r="C179" s="583">
        <v>150</v>
      </c>
      <c r="D179" s="584" t="s">
        <v>414</v>
      </c>
      <c r="E179" s="585" t="s">
        <v>441</v>
      </c>
      <c r="F179" s="585"/>
      <c r="G179" s="586"/>
      <c r="H179" s="543"/>
      <c r="I179" s="544" t="s">
        <v>411</v>
      </c>
      <c r="J179" s="540"/>
      <c r="K179" s="695" t="s">
        <v>93</v>
      </c>
      <c r="L179" s="583">
        <v>830</v>
      </c>
      <c r="M179" s="584" t="s">
        <v>414</v>
      </c>
      <c r="N179" s="585" t="s">
        <v>441</v>
      </c>
      <c r="O179" s="585"/>
      <c r="P179" s="586"/>
      <c r="Q179" s="533"/>
    </row>
    <row r="180" spans="1:17" s="537" customFormat="1" ht="13.8">
      <c r="A180" s="533"/>
      <c r="B180" s="695" t="s">
        <v>94</v>
      </c>
      <c r="C180" s="583">
        <v>150</v>
      </c>
      <c r="D180" s="584" t="s">
        <v>414</v>
      </c>
      <c r="E180" s="585" t="s">
        <v>442</v>
      </c>
      <c r="F180" s="585"/>
      <c r="G180" s="586"/>
      <c r="H180" s="543"/>
      <c r="I180" s="544" t="s">
        <v>411</v>
      </c>
      <c r="J180" s="540"/>
      <c r="K180" s="695" t="s">
        <v>94</v>
      </c>
      <c r="L180" s="583">
        <v>830</v>
      </c>
      <c r="M180" s="584" t="s">
        <v>414</v>
      </c>
      <c r="N180" s="585" t="s">
        <v>442</v>
      </c>
      <c r="O180" s="585"/>
      <c r="P180" s="586"/>
      <c r="Q180" s="533"/>
    </row>
    <row r="181" spans="1:17" s="537" customFormat="1" ht="13.8">
      <c r="A181" s="533"/>
      <c r="B181" s="695" t="s">
        <v>95</v>
      </c>
      <c r="C181" s="583">
        <v>150</v>
      </c>
      <c r="D181" s="584" t="s">
        <v>414</v>
      </c>
      <c r="E181" s="585" t="s">
        <v>443</v>
      </c>
      <c r="F181" s="585"/>
      <c r="G181" s="586"/>
      <c r="H181" s="543"/>
      <c r="I181" s="544" t="s">
        <v>411</v>
      </c>
      <c r="J181" s="540"/>
      <c r="K181" s="695" t="s">
        <v>95</v>
      </c>
      <c r="L181" s="583">
        <v>830</v>
      </c>
      <c r="M181" s="584" t="s">
        <v>414</v>
      </c>
      <c r="N181" s="585" t="s">
        <v>443</v>
      </c>
      <c r="O181" s="585"/>
      <c r="P181" s="586"/>
      <c r="Q181" s="533"/>
    </row>
    <row r="182" spans="1:17" s="537" customFormat="1" ht="13.8">
      <c r="A182" s="533"/>
      <c r="B182" s="695" t="s">
        <v>96</v>
      </c>
      <c r="C182" s="583">
        <v>150</v>
      </c>
      <c r="D182" s="584" t="s">
        <v>414</v>
      </c>
      <c r="E182" s="585" t="s">
        <v>444</v>
      </c>
      <c r="F182" s="585"/>
      <c r="G182" s="586"/>
      <c r="H182" s="543"/>
      <c r="I182" s="544" t="s">
        <v>411</v>
      </c>
      <c r="J182" s="540"/>
      <c r="K182" s="695" t="s">
        <v>96</v>
      </c>
      <c r="L182" s="583">
        <v>830</v>
      </c>
      <c r="M182" s="584" t="s">
        <v>414</v>
      </c>
      <c r="N182" s="585" t="s">
        <v>444</v>
      </c>
      <c r="O182" s="585"/>
      <c r="P182" s="586"/>
      <c r="Q182" s="533"/>
    </row>
    <row r="183" spans="1:17" s="537" customFormat="1" ht="13.8">
      <c r="A183" s="533"/>
      <c r="B183" s="695" t="s">
        <v>97</v>
      </c>
      <c r="C183" s="583">
        <v>150</v>
      </c>
      <c r="D183" s="584" t="s">
        <v>414</v>
      </c>
      <c r="E183" s="585" t="s">
        <v>446</v>
      </c>
      <c r="F183" s="585"/>
      <c r="G183" s="586"/>
      <c r="H183" s="543"/>
      <c r="I183" s="544" t="s">
        <v>411</v>
      </c>
      <c r="J183" s="540"/>
      <c r="K183" s="695" t="s">
        <v>97</v>
      </c>
      <c r="L183" s="583">
        <v>830</v>
      </c>
      <c r="M183" s="584" t="s">
        <v>414</v>
      </c>
      <c r="N183" s="585" t="s">
        <v>446</v>
      </c>
      <c r="O183" s="585"/>
      <c r="P183" s="586"/>
      <c r="Q183" s="533"/>
    </row>
    <row r="184" spans="1:17" s="537" customFormat="1" ht="13.8">
      <c r="A184" s="533"/>
      <c r="B184" s="695" t="s">
        <v>98</v>
      </c>
      <c r="C184" s="583">
        <v>150</v>
      </c>
      <c r="D184" s="584" t="s">
        <v>414</v>
      </c>
      <c r="E184" s="585" t="s">
        <v>447</v>
      </c>
      <c r="F184" s="585"/>
      <c r="G184" s="586"/>
      <c r="H184" s="543"/>
      <c r="I184" s="544" t="s">
        <v>411</v>
      </c>
      <c r="J184" s="540"/>
      <c r="K184" s="695" t="s">
        <v>98</v>
      </c>
      <c r="L184" s="583">
        <v>830</v>
      </c>
      <c r="M184" s="584" t="s">
        <v>414</v>
      </c>
      <c r="N184" s="585" t="s">
        <v>447</v>
      </c>
      <c r="O184" s="585"/>
      <c r="P184" s="586"/>
      <c r="Q184" s="533"/>
    </row>
    <row r="185" spans="1:17" s="537" customFormat="1" ht="13.8">
      <c r="A185" s="533"/>
      <c r="B185" s="695" t="s">
        <v>99</v>
      </c>
      <c r="C185" s="583">
        <v>150</v>
      </c>
      <c r="D185" s="584" t="s">
        <v>414</v>
      </c>
      <c r="E185" s="585" t="s">
        <v>448</v>
      </c>
      <c r="F185" s="585"/>
      <c r="G185" s="586"/>
      <c r="H185" s="543"/>
      <c r="I185" s="544" t="s">
        <v>411</v>
      </c>
      <c r="J185" s="540"/>
      <c r="K185" s="695" t="s">
        <v>99</v>
      </c>
      <c r="L185" s="583">
        <v>830</v>
      </c>
      <c r="M185" s="584" t="s">
        <v>414</v>
      </c>
      <c r="N185" s="585" t="s">
        <v>448</v>
      </c>
      <c r="O185" s="585"/>
      <c r="P185" s="586"/>
      <c r="Q185" s="533"/>
    </row>
    <row r="186" spans="1:17" s="537" customFormat="1" ht="13.8">
      <c r="A186" s="533"/>
      <c r="B186" s="695" t="s">
        <v>100</v>
      </c>
      <c r="C186" s="583">
        <v>150</v>
      </c>
      <c r="D186" s="584" t="s">
        <v>414</v>
      </c>
      <c r="E186" s="585" t="s">
        <v>87</v>
      </c>
      <c r="F186" s="585"/>
      <c r="G186" s="586"/>
      <c r="H186" s="543"/>
      <c r="I186" s="544" t="s">
        <v>411</v>
      </c>
      <c r="J186" s="540"/>
      <c r="K186" s="695" t="s">
        <v>100</v>
      </c>
      <c r="L186" s="583">
        <v>830</v>
      </c>
      <c r="M186" s="584" t="s">
        <v>414</v>
      </c>
      <c r="N186" s="585" t="s">
        <v>87</v>
      </c>
      <c r="O186" s="585"/>
      <c r="P186" s="586"/>
      <c r="Q186" s="533"/>
    </row>
    <row r="187" spans="1:17" s="537" customFormat="1" ht="13.8">
      <c r="A187" s="533"/>
      <c r="B187" s="694" t="s">
        <v>101</v>
      </c>
      <c r="C187" s="583">
        <v>150</v>
      </c>
      <c r="D187" s="584" t="s">
        <v>441</v>
      </c>
      <c r="E187" s="585"/>
      <c r="F187" s="585"/>
      <c r="G187" s="586"/>
      <c r="H187" s="543"/>
      <c r="I187" s="544" t="s">
        <v>411</v>
      </c>
      <c r="J187" s="540"/>
      <c r="K187" s="694" t="s">
        <v>101</v>
      </c>
      <c r="L187" s="583">
        <v>830</v>
      </c>
      <c r="M187" s="584" t="s">
        <v>441</v>
      </c>
      <c r="N187" s="585"/>
      <c r="O187" s="585"/>
      <c r="P187" s="586"/>
      <c r="Q187" s="533"/>
    </row>
    <row r="188" spans="1:17" s="537" customFormat="1" ht="13.8">
      <c r="A188" s="533"/>
      <c r="B188" s="695" t="s">
        <v>102</v>
      </c>
      <c r="C188" s="583">
        <v>150</v>
      </c>
      <c r="D188" s="584" t="s">
        <v>441</v>
      </c>
      <c r="E188" s="585" t="s">
        <v>414</v>
      </c>
      <c r="F188" s="585"/>
      <c r="G188" s="586"/>
      <c r="H188" s="543"/>
      <c r="I188" s="544" t="s">
        <v>411</v>
      </c>
      <c r="J188" s="540"/>
      <c r="K188" s="695" t="s">
        <v>102</v>
      </c>
      <c r="L188" s="583">
        <v>830</v>
      </c>
      <c r="M188" s="584" t="s">
        <v>441</v>
      </c>
      <c r="N188" s="585" t="s">
        <v>414</v>
      </c>
      <c r="O188" s="585"/>
      <c r="P188" s="586"/>
      <c r="Q188" s="533"/>
    </row>
    <row r="189" spans="1:17" s="537" customFormat="1" ht="13.8">
      <c r="A189" s="533"/>
      <c r="B189" s="695" t="s">
        <v>103</v>
      </c>
      <c r="C189" s="583">
        <v>150</v>
      </c>
      <c r="D189" s="584" t="s">
        <v>441</v>
      </c>
      <c r="E189" s="585" t="s">
        <v>441</v>
      </c>
      <c r="F189" s="585"/>
      <c r="G189" s="586"/>
      <c r="H189" s="543"/>
      <c r="I189" s="544" t="s">
        <v>411</v>
      </c>
      <c r="J189" s="540"/>
      <c r="K189" s="695" t="s">
        <v>103</v>
      </c>
      <c r="L189" s="583">
        <v>830</v>
      </c>
      <c r="M189" s="584" t="s">
        <v>441</v>
      </c>
      <c r="N189" s="585" t="s">
        <v>441</v>
      </c>
      <c r="O189" s="585"/>
      <c r="P189" s="586"/>
      <c r="Q189" s="533"/>
    </row>
    <row r="190" spans="1:17" s="537" customFormat="1" ht="13.8">
      <c r="A190" s="533"/>
      <c r="B190" s="695" t="s">
        <v>104</v>
      </c>
      <c r="C190" s="583">
        <v>150</v>
      </c>
      <c r="D190" s="584" t="s">
        <v>441</v>
      </c>
      <c r="E190" s="585" t="s">
        <v>442</v>
      </c>
      <c r="F190" s="585"/>
      <c r="G190" s="586"/>
      <c r="H190" s="543"/>
      <c r="I190" s="544" t="s">
        <v>411</v>
      </c>
      <c r="J190" s="540"/>
      <c r="K190" s="695" t="s">
        <v>104</v>
      </c>
      <c r="L190" s="583">
        <v>830</v>
      </c>
      <c r="M190" s="584" t="s">
        <v>441</v>
      </c>
      <c r="N190" s="585" t="s">
        <v>442</v>
      </c>
      <c r="O190" s="585"/>
      <c r="P190" s="586"/>
      <c r="Q190" s="533"/>
    </row>
    <row r="191" spans="1:17" s="537" customFormat="1" ht="13.8">
      <c r="A191" s="533"/>
      <c r="B191" s="695" t="s">
        <v>105</v>
      </c>
      <c r="C191" s="583">
        <v>150</v>
      </c>
      <c r="D191" s="584" t="s">
        <v>441</v>
      </c>
      <c r="E191" s="585">
        <v>4</v>
      </c>
      <c r="F191" s="585"/>
      <c r="G191" s="586"/>
      <c r="H191" s="543"/>
      <c r="I191" s="544" t="s">
        <v>411</v>
      </c>
      <c r="J191" s="540"/>
      <c r="K191" s="695" t="s">
        <v>105</v>
      </c>
      <c r="L191" s="583">
        <v>830</v>
      </c>
      <c r="M191" s="584" t="s">
        <v>441</v>
      </c>
      <c r="N191" s="585">
        <v>4</v>
      </c>
      <c r="O191" s="585"/>
      <c r="P191" s="586"/>
      <c r="Q191" s="533"/>
    </row>
    <row r="192" spans="1:17" s="537" customFormat="1" ht="13.8">
      <c r="A192" s="533"/>
      <c r="B192" s="695" t="s">
        <v>106</v>
      </c>
      <c r="C192" s="583">
        <v>150</v>
      </c>
      <c r="D192" s="584" t="s">
        <v>441</v>
      </c>
      <c r="E192" s="585" t="s">
        <v>444</v>
      </c>
      <c r="F192" s="585"/>
      <c r="G192" s="586"/>
      <c r="H192" s="543"/>
      <c r="I192" s="544" t="s">
        <v>411</v>
      </c>
      <c r="J192" s="540"/>
      <c r="K192" s="695" t="s">
        <v>106</v>
      </c>
      <c r="L192" s="583">
        <v>830</v>
      </c>
      <c r="M192" s="584" t="s">
        <v>441</v>
      </c>
      <c r="N192" s="585" t="s">
        <v>444</v>
      </c>
      <c r="O192" s="585"/>
      <c r="P192" s="586"/>
      <c r="Q192" s="533"/>
    </row>
    <row r="193" spans="1:17" s="537" customFormat="1" ht="13.8">
      <c r="A193" s="533"/>
      <c r="B193" s="695" t="s">
        <v>107</v>
      </c>
      <c r="C193" s="583">
        <v>150</v>
      </c>
      <c r="D193" s="584" t="s">
        <v>441</v>
      </c>
      <c r="E193" s="585" t="s">
        <v>87</v>
      </c>
      <c r="F193" s="585"/>
      <c r="G193" s="586"/>
      <c r="H193" s="543"/>
      <c r="I193" s="544" t="s">
        <v>411</v>
      </c>
      <c r="J193" s="540"/>
      <c r="K193" s="695" t="s">
        <v>107</v>
      </c>
      <c r="L193" s="583">
        <v>830</v>
      </c>
      <c r="M193" s="584" t="s">
        <v>441</v>
      </c>
      <c r="N193" s="585" t="s">
        <v>87</v>
      </c>
      <c r="O193" s="585"/>
      <c r="P193" s="586"/>
      <c r="Q193" s="533"/>
    </row>
    <row r="194" spans="1:17" s="537" customFormat="1" ht="13.8">
      <c r="A194" s="533"/>
      <c r="B194" s="694" t="s">
        <v>108</v>
      </c>
      <c r="C194" s="583">
        <v>150</v>
      </c>
      <c r="D194" s="584" t="s">
        <v>442</v>
      </c>
      <c r="E194" s="585"/>
      <c r="F194" s="585"/>
      <c r="G194" s="586"/>
      <c r="H194" s="543"/>
      <c r="I194" s="544" t="s">
        <v>411</v>
      </c>
      <c r="J194" s="540"/>
      <c r="K194" s="694" t="s">
        <v>108</v>
      </c>
      <c r="L194" s="583">
        <v>830</v>
      </c>
      <c r="M194" s="584" t="s">
        <v>442</v>
      </c>
      <c r="N194" s="585"/>
      <c r="O194" s="585"/>
      <c r="P194" s="586"/>
      <c r="Q194" s="533"/>
    </row>
    <row r="195" spans="1:17" s="537" customFormat="1" ht="13.8">
      <c r="A195" s="533"/>
      <c r="B195" s="695" t="s">
        <v>109</v>
      </c>
      <c r="C195" s="583">
        <v>150</v>
      </c>
      <c r="D195" s="584" t="s">
        <v>442</v>
      </c>
      <c r="E195" s="585" t="s">
        <v>414</v>
      </c>
      <c r="F195" s="585"/>
      <c r="G195" s="586"/>
      <c r="H195" s="543"/>
      <c r="I195" s="544" t="s">
        <v>411</v>
      </c>
      <c r="J195" s="540"/>
      <c r="K195" s="695" t="s">
        <v>109</v>
      </c>
      <c r="L195" s="583">
        <v>830</v>
      </c>
      <c r="M195" s="584" t="s">
        <v>442</v>
      </c>
      <c r="N195" s="585" t="s">
        <v>414</v>
      </c>
      <c r="O195" s="585"/>
      <c r="P195" s="586"/>
      <c r="Q195" s="533"/>
    </row>
    <row r="196" spans="1:17" s="537" customFormat="1" ht="13.8">
      <c r="A196" s="533"/>
      <c r="B196" s="695" t="s">
        <v>110</v>
      </c>
      <c r="C196" s="583">
        <v>150</v>
      </c>
      <c r="D196" s="584" t="s">
        <v>442</v>
      </c>
      <c r="E196" s="585" t="s">
        <v>441</v>
      </c>
      <c r="F196" s="585"/>
      <c r="G196" s="586"/>
      <c r="H196" s="543"/>
      <c r="I196" s="544" t="s">
        <v>411</v>
      </c>
      <c r="J196" s="540"/>
      <c r="K196" s="695" t="s">
        <v>110</v>
      </c>
      <c r="L196" s="583">
        <v>830</v>
      </c>
      <c r="M196" s="584" t="s">
        <v>442</v>
      </c>
      <c r="N196" s="585" t="s">
        <v>441</v>
      </c>
      <c r="O196" s="585"/>
      <c r="P196" s="586"/>
      <c r="Q196" s="533"/>
    </row>
    <row r="197" spans="1:17" s="537" customFormat="1" ht="13.8">
      <c r="A197" s="533"/>
      <c r="B197" s="695" t="s">
        <v>111</v>
      </c>
      <c r="C197" s="583">
        <v>150</v>
      </c>
      <c r="D197" s="584" t="s">
        <v>442</v>
      </c>
      <c r="E197" s="585" t="s">
        <v>442</v>
      </c>
      <c r="F197" s="585"/>
      <c r="G197" s="586"/>
      <c r="H197" s="543"/>
      <c r="I197" s="544" t="s">
        <v>411</v>
      </c>
      <c r="J197" s="540"/>
      <c r="K197" s="695" t="s">
        <v>111</v>
      </c>
      <c r="L197" s="583">
        <v>830</v>
      </c>
      <c r="M197" s="584" t="s">
        <v>442</v>
      </c>
      <c r="N197" s="585" t="s">
        <v>442</v>
      </c>
      <c r="O197" s="585"/>
      <c r="P197" s="586"/>
      <c r="Q197" s="533"/>
    </row>
    <row r="198" spans="1:17" s="537" customFormat="1" ht="13.8">
      <c r="A198" s="533"/>
      <c r="B198" s="695" t="s">
        <v>112</v>
      </c>
      <c r="C198" s="583">
        <v>150</v>
      </c>
      <c r="D198" s="584" t="s">
        <v>442</v>
      </c>
      <c r="E198" s="585" t="s">
        <v>443</v>
      </c>
      <c r="F198" s="585"/>
      <c r="G198" s="586"/>
      <c r="H198" s="543"/>
      <c r="I198" s="544" t="s">
        <v>411</v>
      </c>
      <c r="J198" s="540"/>
      <c r="K198" s="695" t="s">
        <v>112</v>
      </c>
      <c r="L198" s="583">
        <v>830</v>
      </c>
      <c r="M198" s="584" t="s">
        <v>442</v>
      </c>
      <c r="N198" s="585" t="s">
        <v>443</v>
      </c>
      <c r="O198" s="585"/>
      <c r="P198" s="586"/>
      <c r="Q198" s="533"/>
    </row>
    <row r="199" spans="1:17" s="537" customFormat="1" ht="13.8">
      <c r="A199" s="533"/>
      <c r="B199" s="695" t="s">
        <v>113</v>
      </c>
      <c r="C199" s="583">
        <v>150</v>
      </c>
      <c r="D199" s="584" t="s">
        <v>442</v>
      </c>
      <c r="E199" s="585" t="s">
        <v>444</v>
      </c>
      <c r="F199" s="585"/>
      <c r="G199" s="586"/>
      <c r="H199" s="543"/>
      <c r="I199" s="544" t="s">
        <v>411</v>
      </c>
      <c r="J199" s="540"/>
      <c r="K199" s="695" t="s">
        <v>113</v>
      </c>
      <c r="L199" s="583">
        <v>830</v>
      </c>
      <c r="M199" s="584" t="s">
        <v>442</v>
      </c>
      <c r="N199" s="585" t="s">
        <v>444</v>
      </c>
      <c r="O199" s="585"/>
      <c r="P199" s="586"/>
      <c r="Q199" s="533"/>
    </row>
    <row r="200" spans="1:17" s="537" customFormat="1" ht="13.8">
      <c r="A200" s="533"/>
      <c r="B200" s="695" t="s">
        <v>114</v>
      </c>
      <c r="C200" s="583">
        <v>150</v>
      </c>
      <c r="D200" s="584" t="s">
        <v>442</v>
      </c>
      <c r="E200" s="585" t="s">
        <v>446</v>
      </c>
      <c r="F200" s="585"/>
      <c r="G200" s="586"/>
      <c r="H200" s="543"/>
      <c r="I200" s="544" t="s">
        <v>411</v>
      </c>
      <c r="J200" s="540"/>
      <c r="K200" s="695" t="s">
        <v>114</v>
      </c>
      <c r="L200" s="583">
        <v>830</v>
      </c>
      <c r="M200" s="584" t="s">
        <v>442</v>
      </c>
      <c r="N200" s="585" t="s">
        <v>446</v>
      </c>
      <c r="O200" s="585"/>
      <c r="P200" s="586"/>
      <c r="Q200" s="533"/>
    </row>
    <row r="201" spans="1:17" s="537" customFormat="1" ht="13.8">
      <c r="A201" s="533"/>
      <c r="B201" s="695" t="s">
        <v>115</v>
      </c>
      <c r="C201" s="583">
        <v>150</v>
      </c>
      <c r="D201" s="584" t="s">
        <v>442</v>
      </c>
      <c r="E201" s="585" t="s">
        <v>447</v>
      </c>
      <c r="F201" s="585"/>
      <c r="G201" s="586"/>
      <c r="H201" s="543"/>
      <c r="I201" s="544" t="s">
        <v>411</v>
      </c>
      <c r="J201" s="540"/>
      <c r="K201" s="695" t="s">
        <v>115</v>
      </c>
      <c r="L201" s="583">
        <v>830</v>
      </c>
      <c r="M201" s="584" t="s">
        <v>442</v>
      </c>
      <c r="N201" s="585" t="s">
        <v>447</v>
      </c>
      <c r="O201" s="585"/>
      <c r="P201" s="586"/>
      <c r="Q201" s="533"/>
    </row>
    <row r="202" spans="1:17" s="537" customFormat="1" ht="13.8">
      <c r="A202" s="533"/>
      <c r="B202" s="695" t="s">
        <v>116</v>
      </c>
      <c r="C202" s="583">
        <v>150</v>
      </c>
      <c r="D202" s="584" t="s">
        <v>442</v>
      </c>
      <c r="E202" s="585" t="s">
        <v>87</v>
      </c>
      <c r="F202" s="585"/>
      <c r="G202" s="586"/>
      <c r="H202" s="543"/>
      <c r="I202" s="544" t="s">
        <v>411</v>
      </c>
      <c r="J202" s="540"/>
      <c r="K202" s="695" t="s">
        <v>116</v>
      </c>
      <c r="L202" s="583">
        <v>830</v>
      </c>
      <c r="M202" s="584" t="s">
        <v>442</v>
      </c>
      <c r="N202" s="585" t="s">
        <v>87</v>
      </c>
      <c r="O202" s="585"/>
      <c r="P202" s="586"/>
      <c r="Q202" s="533"/>
    </row>
    <row r="203" spans="1:17" s="537" customFormat="1" ht="13.8">
      <c r="A203" s="533"/>
      <c r="B203" s="694" t="s">
        <v>117</v>
      </c>
      <c r="C203" s="583">
        <v>150</v>
      </c>
      <c r="D203" s="584" t="s">
        <v>443</v>
      </c>
      <c r="E203" s="585"/>
      <c r="F203" s="585"/>
      <c r="G203" s="586"/>
      <c r="H203" s="543"/>
      <c r="I203" s="544" t="s">
        <v>411</v>
      </c>
      <c r="J203" s="540"/>
      <c r="K203" s="694" t="s">
        <v>117</v>
      </c>
      <c r="L203" s="583">
        <v>830</v>
      </c>
      <c r="M203" s="584" t="s">
        <v>443</v>
      </c>
      <c r="N203" s="585"/>
      <c r="O203" s="585"/>
      <c r="P203" s="586"/>
      <c r="Q203" s="533"/>
    </row>
    <row r="204" spans="1:17" s="537" customFormat="1" ht="13.8">
      <c r="A204" s="533"/>
      <c r="B204" s="695" t="s">
        <v>118</v>
      </c>
      <c r="C204" s="583">
        <v>150</v>
      </c>
      <c r="D204" s="584" t="s">
        <v>443</v>
      </c>
      <c r="E204" s="585" t="s">
        <v>414</v>
      </c>
      <c r="F204" s="585"/>
      <c r="G204" s="586"/>
      <c r="H204" s="543"/>
      <c r="I204" s="544" t="s">
        <v>411</v>
      </c>
      <c r="J204" s="540"/>
      <c r="K204" s="695" t="s">
        <v>118</v>
      </c>
      <c r="L204" s="583">
        <v>830</v>
      </c>
      <c r="M204" s="584" t="s">
        <v>443</v>
      </c>
      <c r="N204" s="585" t="s">
        <v>414</v>
      </c>
      <c r="O204" s="585"/>
      <c r="P204" s="586"/>
      <c r="Q204" s="533"/>
    </row>
    <row r="205" spans="1:17" s="537" customFormat="1" ht="13.8">
      <c r="A205" s="533"/>
      <c r="B205" s="695" t="s">
        <v>119</v>
      </c>
      <c r="C205" s="583">
        <v>150</v>
      </c>
      <c r="D205" s="584" t="s">
        <v>443</v>
      </c>
      <c r="E205" s="585" t="s">
        <v>441</v>
      </c>
      <c r="F205" s="585"/>
      <c r="G205" s="586"/>
      <c r="H205" s="543"/>
      <c r="I205" s="544" t="s">
        <v>411</v>
      </c>
      <c r="J205" s="540"/>
      <c r="K205" s="695" t="s">
        <v>119</v>
      </c>
      <c r="L205" s="583">
        <v>830</v>
      </c>
      <c r="M205" s="584" t="s">
        <v>443</v>
      </c>
      <c r="N205" s="585" t="s">
        <v>441</v>
      </c>
      <c r="O205" s="585"/>
      <c r="P205" s="586"/>
      <c r="Q205" s="533"/>
    </row>
    <row r="206" spans="1:17" s="537" customFormat="1" ht="13.8">
      <c r="A206" s="533"/>
      <c r="B206" s="694" t="s">
        <v>120</v>
      </c>
      <c r="C206" s="583">
        <v>150</v>
      </c>
      <c r="D206" s="584" t="s">
        <v>444</v>
      </c>
      <c r="E206" s="585"/>
      <c r="F206" s="585"/>
      <c r="G206" s="586"/>
      <c r="H206" s="543"/>
      <c r="I206" s="544" t="s">
        <v>411</v>
      </c>
      <c r="J206" s="540"/>
      <c r="K206" s="694" t="s">
        <v>120</v>
      </c>
      <c r="L206" s="583">
        <v>830</v>
      </c>
      <c r="M206" s="584" t="s">
        <v>444</v>
      </c>
      <c r="N206" s="585"/>
      <c r="O206" s="585"/>
      <c r="P206" s="586"/>
      <c r="Q206" s="533"/>
    </row>
    <row r="207" spans="1:17" s="537" customFormat="1" ht="13.8">
      <c r="A207" s="533"/>
      <c r="B207" s="696" t="s">
        <v>121</v>
      </c>
      <c r="C207" s="583">
        <v>150</v>
      </c>
      <c r="D207" s="584" t="s">
        <v>444</v>
      </c>
      <c r="E207" s="585" t="s">
        <v>414</v>
      </c>
      <c r="F207" s="585"/>
      <c r="G207" s="586"/>
      <c r="H207" s="543"/>
      <c r="I207" s="544" t="s">
        <v>411</v>
      </c>
      <c r="J207" s="540"/>
      <c r="K207" s="696" t="s">
        <v>121</v>
      </c>
      <c r="L207" s="583">
        <v>830</v>
      </c>
      <c r="M207" s="584" t="s">
        <v>444</v>
      </c>
      <c r="N207" s="585" t="s">
        <v>414</v>
      </c>
      <c r="O207" s="585"/>
      <c r="P207" s="586"/>
      <c r="Q207" s="533"/>
    </row>
    <row r="208" spans="1:17" s="537" customFormat="1" ht="13.8">
      <c r="A208" s="533"/>
      <c r="B208" s="696" t="s">
        <v>122</v>
      </c>
      <c r="C208" s="583">
        <v>150</v>
      </c>
      <c r="D208" s="584" t="s">
        <v>444</v>
      </c>
      <c r="E208" s="585" t="s">
        <v>441</v>
      </c>
      <c r="F208" s="585"/>
      <c r="G208" s="586"/>
      <c r="H208" s="543"/>
      <c r="I208" s="544" t="s">
        <v>411</v>
      </c>
      <c r="J208" s="540"/>
      <c r="K208" s="696" t="s">
        <v>122</v>
      </c>
      <c r="L208" s="583">
        <v>830</v>
      </c>
      <c r="M208" s="584" t="s">
        <v>444</v>
      </c>
      <c r="N208" s="585" t="s">
        <v>441</v>
      </c>
      <c r="O208" s="585"/>
      <c r="P208" s="586"/>
      <c r="Q208" s="533"/>
    </row>
    <row r="209" spans="1:17" s="537" customFormat="1" ht="13.8">
      <c r="A209" s="533"/>
      <c r="B209" s="696" t="s">
        <v>123</v>
      </c>
      <c r="C209" s="583">
        <v>150</v>
      </c>
      <c r="D209" s="584" t="s">
        <v>444</v>
      </c>
      <c r="E209" s="585" t="s">
        <v>442</v>
      </c>
      <c r="F209" s="585"/>
      <c r="G209" s="586"/>
      <c r="H209" s="543"/>
      <c r="I209" s="544" t="s">
        <v>411</v>
      </c>
      <c r="J209" s="540"/>
      <c r="K209" s="696" t="s">
        <v>123</v>
      </c>
      <c r="L209" s="583">
        <v>830</v>
      </c>
      <c r="M209" s="584" t="s">
        <v>444</v>
      </c>
      <c r="N209" s="585" t="s">
        <v>442</v>
      </c>
      <c r="O209" s="585"/>
      <c r="P209" s="586"/>
      <c r="Q209" s="533"/>
    </row>
    <row r="210" spans="1:17" s="537" customFormat="1" ht="13.8">
      <c r="A210" s="533"/>
      <c r="B210" s="696" t="s">
        <v>124</v>
      </c>
      <c r="C210" s="583">
        <v>150</v>
      </c>
      <c r="D210" s="584" t="s">
        <v>444</v>
      </c>
      <c r="E210" s="585" t="s">
        <v>443</v>
      </c>
      <c r="F210" s="585"/>
      <c r="G210" s="586"/>
      <c r="H210" s="543"/>
      <c r="I210" s="544" t="s">
        <v>411</v>
      </c>
      <c r="J210" s="540"/>
      <c r="K210" s="696" t="s">
        <v>124</v>
      </c>
      <c r="L210" s="583">
        <v>830</v>
      </c>
      <c r="M210" s="584" t="s">
        <v>444</v>
      </c>
      <c r="N210" s="585" t="s">
        <v>443</v>
      </c>
      <c r="O210" s="585"/>
      <c r="P210" s="586"/>
      <c r="Q210" s="533"/>
    </row>
    <row r="211" spans="1:17" s="537" customFormat="1" ht="13.8">
      <c r="A211" s="533"/>
      <c r="B211" s="696" t="s">
        <v>125</v>
      </c>
      <c r="C211" s="583">
        <v>150</v>
      </c>
      <c r="D211" s="584" t="s">
        <v>444</v>
      </c>
      <c r="E211" s="585" t="s">
        <v>444</v>
      </c>
      <c r="F211" s="585"/>
      <c r="G211" s="586"/>
      <c r="H211" s="543"/>
      <c r="I211" s="544" t="s">
        <v>411</v>
      </c>
      <c r="J211" s="540"/>
      <c r="K211" s="696" t="s">
        <v>125</v>
      </c>
      <c r="L211" s="583">
        <v>830</v>
      </c>
      <c r="M211" s="584" t="s">
        <v>444</v>
      </c>
      <c r="N211" s="585" t="s">
        <v>444</v>
      </c>
      <c r="O211" s="585"/>
      <c r="P211" s="586"/>
      <c r="Q211" s="533"/>
    </row>
    <row r="212" spans="1:17" s="537" customFormat="1" ht="13.8">
      <c r="A212" s="533"/>
      <c r="B212" s="696" t="s">
        <v>126</v>
      </c>
      <c r="C212" s="583">
        <v>150</v>
      </c>
      <c r="D212" s="584" t="s">
        <v>444</v>
      </c>
      <c r="E212" s="585" t="s">
        <v>87</v>
      </c>
      <c r="F212" s="585"/>
      <c r="G212" s="586"/>
      <c r="H212" s="543"/>
      <c r="I212" s="544" t="s">
        <v>411</v>
      </c>
      <c r="J212" s="540"/>
      <c r="K212" s="696" t="s">
        <v>126</v>
      </c>
      <c r="L212" s="583">
        <v>830</v>
      </c>
      <c r="M212" s="584" t="s">
        <v>444</v>
      </c>
      <c r="N212" s="585" t="s">
        <v>87</v>
      </c>
      <c r="O212" s="585"/>
      <c r="P212" s="586"/>
      <c r="Q212" s="533"/>
    </row>
    <row r="213" spans="1:17" s="537" customFormat="1" ht="13.8">
      <c r="A213" s="533"/>
      <c r="B213" s="694" t="s">
        <v>127</v>
      </c>
      <c r="C213" s="583">
        <v>150</v>
      </c>
      <c r="D213" s="584" t="s">
        <v>446</v>
      </c>
      <c r="E213" s="585"/>
      <c r="F213" s="585"/>
      <c r="G213" s="586"/>
      <c r="H213" s="543"/>
      <c r="I213" s="544" t="s">
        <v>411</v>
      </c>
      <c r="J213" s="540"/>
      <c r="K213" s="694" t="s">
        <v>127</v>
      </c>
      <c r="L213" s="583">
        <v>830</v>
      </c>
      <c r="M213" s="584" t="s">
        <v>446</v>
      </c>
      <c r="N213" s="585"/>
      <c r="O213" s="585"/>
      <c r="P213" s="586"/>
      <c r="Q213" s="533"/>
    </row>
    <row r="214" spans="1:17" s="537" customFormat="1" ht="13.8">
      <c r="A214" s="533"/>
      <c r="B214" s="696" t="s">
        <v>128</v>
      </c>
      <c r="C214" s="583">
        <v>150</v>
      </c>
      <c r="D214" s="584" t="s">
        <v>446</v>
      </c>
      <c r="E214" s="585" t="s">
        <v>414</v>
      </c>
      <c r="F214" s="585"/>
      <c r="G214" s="586"/>
      <c r="H214" s="543"/>
      <c r="I214" s="544" t="s">
        <v>411</v>
      </c>
      <c r="J214" s="540"/>
      <c r="K214" s="696" t="s">
        <v>128</v>
      </c>
      <c r="L214" s="583">
        <v>830</v>
      </c>
      <c r="M214" s="584" t="s">
        <v>446</v>
      </c>
      <c r="N214" s="585" t="s">
        <v>414</v>
      </c>
      <c r="O214" s="585"/>
      <c r="P214" s="586"/>
      <c r="Q214" s="533"/>
    </row>
    <row r="215" spans="1:17" s="537" customFormat="1" ht="13.8">
      <c r="A215" s="533"/>
      <c r="B215" s="695" t="s">
        <v>129</v>
      </c>
      <c r="C215" s="583">
        <v>150</v>
      </c>
      <c r="D215" s="584" t="s">
        <v>446</v>
      </c>
      <c r="E215" s="585" t="s">
        <v>441</v>
      </c>
      <c r="F215" s="585"/>
      <c r="G215" s="586"/>
      <c r="H215" s="543"/>
      <c r="I215" s="544" t="s">
        <v>411</v>
      </c>
      <c r="J215" s="540"/>
      <c r="K215" s="695" t="s">
        <v>129</v>
      </c>
      <c r="L215" s="583">
        <v>830</v>
      </c>
      <c r="M215" s="584" t="s">
        <v>446</v>
      </c>
      <c r="N215" s="585" t="s">
        <v>441</v>
      </c>
      <c r="O215" s="585"/>
      <c r="P215" s="586"/>
      <c r="Q215" s="533"/>
    </row>
    <row r="216" spans="1:17" s="537" customFormat="1" ht="13.8">
      <c r="A216" s="533"/>
      <c r="B216" s="695" t="s">
        <v>130</v>
      </c>
      <c r="C216" s="583">
        <v>150</v>
      </c>
      <c r="D216" s="584" t="s">
        <v>446</v>
      </c>
      <c r="E216" s="585" t="s">
        <v>442</v>
      </c>
      <c r="F216" s="585"/>
      <c r="G216" s="586"/>
      <c r="H216" s="543"/>
      <c r="I216" s="544" t="s">
        <v>411</v>
      </c>
      <c r="J216" s="540"/>
      <c r="K216" s="695" t="s">
        <v>130</v>
      </c>
      <c r="L216" s="583">
        <v>830</v>
      </c>
      <c r="M216" s="584" t="s">
        <v>446</v>
      </c>
      <c r="N216" s="585" t="s">
        <v>442</v>
      </c>
      <c r="O216" s="585"/>
      <c r="P216" s="586"/>
      <c r="Q216" s="533"/>
    </row>
    <row r="217" spans="1:17" s="537" customFormat="1" ht="13.8">
      <c r="A217" s="533"/>
      <c r="B217" s="695" t="s">
        <v>131</v>
      </c>
      <c r="C217" s="583">
        <v>150</v>
      </c>
      <c r="D217" s="584" t="s">
        <v>446</v>
      </c>
      <c r="E217" s="585" t="s">
        <v>443</v>
      </c>
      <c r="F217" s="585"/>
      <c r="G217" s="586"/>
      <c r="H217" s="543"/>
      <c r="I217" s="544" t="s">
        <v>411</v>
      </c>
      <c r="J217" s="540"/>
      <c r="K217" s="695" t="s">
        <v>131</v>
      </c>
      <c r="L217" s="583">
        <v>830</v>
      </c>
      <c r="M217" s="584" t="s">
        <v>446</v>
      </c>
      <c r="N217" s="585" t="s">
        <v>443</v>
      </c>
      <c r="O217" s="585"/>
      <c r="P217" s="586"/>
      <c r="Q217" s="533"/>
    </row>
    <row r="218" spans="1:17" s="537" customFormat="1" ht="13.8">
      <c r="A218" s="533"/>
      <c r="B218" s="695" t="s">
        <v>132</v>
      </c>
      <c r="C218" s="583">
        <v>150</v>
      </c>
      <c r="D218" s="584" t="s">
        <v>446</v>
      </c>
      <c r="E218" s="585" t="s">
        <v>444</v>
      </c>
      <c r="F218" s="585"/>
      <c r="G218" s="586"/>
      <c r="H218" s="543"/>
      <c r="I218" s="544" t="s">
        <v>411</v>
      </c>
      <c r="J218" s="540"/>
      <c r="K218" s="695" t="s">
        <v>132</v>
      </c>
      <c r="L218" s="583">
        <v>830</v>
      </c>
      <c r="M218" s="584" t="s">
        <v>446</v>
      </c>
      <c r="N218" s="585" t="s">
        <v>444</v>
      </c>
      <c r="O218" s="585"/>
      <c r="P218" s="586"/>
      <c r="Q218" s="533"/>
    </row>
    <row r="219" spans="1:17" s="537" customFormat="1" ht="13.8">
      <c r="A219" s="533"/>
      <c r="B219" s="695" t="s">
        <v>133</v>
      </c>
      <c r="C219" s="583">
        <v>150</v>
      </c>
      <c r="D219" s="584" t="s">
        <v>446</v>
      </c>
      <c r="E219" s="585" t="s">
        <v>446</v>
      </c>
      <c r="F219" s="585"/>
      <c r="G219" s="586"/>
      <c r="H219" s="543"/>
      <c r="I219" s="544" t="s">
        <v>411</v>
      </c>
      <c r="J219" s="540"/>
      <c r="K219" s="695" t="s">
        <v>133</v>
      </c>
      <c r="L219" s="583">
        <v>830</v>
      </c>
      <c r="M219" s="584" t="s">
        <v>446</v>
      </c>
      <c r="N219" s="585" t="s">
        <v>446</v>
      </c>
      <c r="O219" s="585"/>
      <c r="P219" s="586"/>
      <c r="Q219" s="533"/>
    </row>
    <row r="220" spans="1:17" s="537" customFormat="1" ht="13.8">
      <c r="A220" s="533"/>
      <c r="B220" s="695" t="s">
        <v>720</v>
      </c>
      <c r="C220" s="583">
        <v>150</v>
      </c>
      <c r="D220" s="584" t="s">
        <v>446</v>
      </c>
      <c r="E220" s="585" t="s">
        <v>447</v>
      </c>
      <c r="F220" s="585"/>
      <c r="G220" s="586"/>
      <c r="H220" s="543"/>
      <c r="I220" s="544" t="s">
        <v>411</v>
      </c>
      <c r="J220" s="540"/>
      <c r="K220" s="695" t="s">
        <v>720</v>
      </c>
      <c r="L220" s="583">
        <v>830</v>
      </c>
      <c r="M220" s="584" t="s">
        <v>446</v>
      </c>
      <c r="N220" s="585" t="s">
        <v>447</v>
      </c>
      <c r="O220" s="585"/>
      <c r="P220" s="586"/>
      <c r="Q220" s="533"/>
    </row>
    <row r="221" spans="1:17" s="537" customFormat="1" ht="13.8">
      <c r="A221" s="533"/>
      <c r="B221" s="695" t="s">
        <v>721</v>
      </c>
      <c r="C221" s="583">
        <v>150</v>
      </c>
      <c r="D221" s="584" t="s">
        <v>446</v>
      </c>
      <c r="E221" s="585" t="s">
        <v>448</v>
      </c>
      <c r="F221" s="585"/>
      <c r="G221" s="586"/>
      <c r="H221" s="543"/>
      <c r="I221" s="544" t="s">
        <v>411</v>
      </c>
      <c r="J221" s="540"/>
      <c r="K221" s="695" t="s">
        <v>721</v>
      </c>
      <c r="L221" s="583">
        <v>830</v>
      </c>
      <c r="M221" s="584" t="s">
        <v>446</v>
      </c>
      <c r="N221" s="585" t="s">
        <v>448</v>
      </c>
      <c r="O221" s="585"/>
      <c r="P221" s="586"/>
      <c r="Q221" s="533"/>
    </row>
    <row r="222" spans="1:17" s="537" customFormat="1" ht="13.8">
      <c r="A222" s="533"/>
      <c r="B222" s="695" t="s">
        <v>722</v>
      </c>
      <c r="C222" s="583">
        <v>150</v>
      </c>
      <c r="D222" s="584" t="s">
        <v>446</v>
      </c>
      <c r="E222" s="585" t="s">
        <v>87</v>
      </c>
      <c r="F222" s="585"/>
      <c r="G222" s="586"/>
      <c r="H222" s="543"/>
      <c r="I222" s="544" t="s">
        <v>411</v>
      </c>
      <c r="J222" s="540"/>
      <c r="K222" s="695" t="s">
        <v>722</v>
      </c>
      <c r="L222" s="583">
        <v>830</v>
      </c>
      <c r="M222" s="584" t="s">
        <v>446</v>
      </c>
      <c r="N222" s="585" t="s">
        <v>87</v>
      </c>
      <c r="O222" s="585"/>
      <c r="P222" s="586"/>
      <c r="Q222" s="533"/>
    </row>
    <row r="223" spans="1:17" s="537" customFormat="1" ht="13.8">
      <c r="A223" s="533"/>
      <c r="B223" s="694" t="s">
        <v>723</v>
      </c>
      <c r="C223" s="583">
        <v>150</v>
      </c>
      <c r="D223" s="584" t="s">
        <v>447</v>
      </c>
      <c r="E223" s="585"/>
      <c r="F223" s="585"/>
      <c r="G223" s="586"/>
      <c r="H223" s="543"/>
      <c r="I223" s="544" t="s">
        <v>411</v>
      </c>
      <c r="J223" s="540"/>
      <c r="K223" s="694" t="s">
        <v>723</v>
      </c>
      <c r="L223" s="583">
        <v>830</v>
      </c>
      <c r="M223" s="584" t="s">
        <v>447</v>
      </c>
      <c r="N223" s="585"/>
      <c r="O223" s="585"/>
      <c r="P223" s="586"/>
      <c r="Q223" s="533"/>
    </row>
    <row r="224" spans="1:17" s="537" customFormat="1" ht="13.8">
      <c r="A224" s="533"/>
      <c r="B224" s="695" t="s">
        <v>724</v>
      </c>
      <c r="C224" s="583">
        <v>150</v>
      </c>
      <c r="D224" s="584" t="s">
        <v>447</v>
      </c>
      <c r="E224" s="585" t="s">
        <v>414</v>
      </c>
      <c r="F224" s="585"/>
      <c r="G224" s="586"/>
      <c r="H224" s="543"/>
      <c r="I224" s="544" t="s">
        <v>411</v>
      </c>
      <c r="J224" s="540"/>
      <c r="K224" s="695" t="s">
        <v>724</v>
      </c>
      <c r="L224" s="583">
        <v>830</v>
      </c>
      <c r="M224" s="584" t="s">
        <v>447</v>
      </c>
      <c r="N224" s="585" t="s">
        <v>414</v>
      </c>
      <c r="O224" s="585"/>
      <c r="P224" s="586"/>
      <c r="Q224" s="533"/>
    </row>
    <row r="225" spans="1:17" s="537" customFormat="1" ht="13.8">
      <c r="A225" s="533"/>
      <c r="B225" s="695" t="s">
        <v>725</v>
      </c>
      <c r="C225" s="583">
        <v>150</v>
      </c>
      <c r="D225" s="584" t="s">
        <v>447</v>
      </c>
      <c r="E225" s="585" t="s">
        <v>441</v>
      </c>
      <c r="F225" s="585"/>
      <c r="G225" s="586"/>
      <c r="H225" s="543"/>
      <c r="I225" s="544" t="s">
        <v>411</v>
      </c>
      <c r="J225" s="540"/>
      <c r="K225" s="695" t="s">
        <v>725</v>
      </c>
      <c r="L225" s="583">
        <v>830</v>
      </c>
      <c r="M225" s="584" t="s">
        <v>447</v>
      </c>
      <c r="N225" s="585" t="s">
        <v>441</v>
      </c>
      <c r="O225" s="585"/>
      <c r="P225" s="586"/>
      <c r="Q225" s="533"/>
    </row>
    <row r="226" spans="1:17" s="537" customFormat="1" ht="13.8">
      <c r="A226" s="533"/>
      <c r="B226" s="695" t="s">
        <v>726</v>
      </c>
      <c r="C226" s="583">
        <v>150</v>
      </c>
      <c r="D226" s="584" t="s">
        <v>447</v>
      </c>
      <c r="E226" s="585" t="s">
        <v>442</v>
      </c>
      <c r="F226" s="585"/>
      <c r="G226" s="586"/>
      <c r="H226" s="543"/>
      <c r="I226" s="544" t="s">
        <v>411</v>
      </c>
      <c r="J226" s="540"/>
      <c r="K226" s="695" t="s">
        <v>726</v>
      </c>
      <c r="L226" s="583">
        <v>830</v>
      </c>
      <c r="M226" s="584" t="s">
        <v>447</v>
      </c>
      <c r="N226" s="585" t="s">
        <v>442</v>
      </c>
      <c r="O226" s="585"/>
      <c r="P226" s="586"/>
      <c r="Q226" s="533"/>
    </row>
    <row r="227" spans="1:17" s="537" customFormat="1" ht="13.8">
      <c r="A227" s="533"/>
      <c r="B227" s="695" t="s">
        <v>727</v>
      </c>
      <c r="C227" s="583">
        <v>150</v>
      </c>
      <c r="D227" s="584" t="s">
        <v>447</v>
      </c>
      <c r="E227" s="585" t="s">
        <v>443</v>
      </c>
      <c r="F227" s="585"/>
      <c r="G227" s="586"/>
      <c r="H227" s="543"/>
      <c r="I227" s="544" t="s">
        <v>411</v>
      </c>
      <c r="J227" s="540"/>
      <c r="K227" s="695" t="s">
        <v>727</v>
      </c>
      <c r="L227" s="583">
        <v>830</v>
      </c>
      <c r="M227" s="584" t="s">
        <v>447</v>
      </c>
      <c r="N227" s="585" t="s">
        <v>443</v>
      </c>
      <c r="O227" s="585"/>
      <c r="P227" s="586"/>
      <c r="Q227" s="533"/>
    </row>
    <row r="228" spans="1:17" s="537" customFormat="1" ht="13.8">
      <c r="A228" s="533"/>
      <c r="B228" s="695" t="s">
        <v>728</v>
      </c>
      <c r="C228" s="583">
        <v>150</v>
      </c>
      <c r="D228" s="584" t="s">
        <v>447</v>
      </c>
      <c r="E228" s="585" t="s">
        <v>87</v>
      </c>
      <c r="F228" s="585"/>
      <c r="G228" s="586"/>
      <c r="H228" s="543"/>
      <c r="I228" s="544" t="s">
        <v>411</v>
      </c>
      <c r="J228" s="540"/>
      <c r="K228" s="695" t="s">
        <v>728</v>
      </c>
      <c r="L228" s="583">
        <v>830</v>
      </c>
      <c r="M228" s="584" t="s">
        <v>447</v>
      </c>
      <c r="N228" s="585" t="s">
        <v>87</v>
      </c>
      <c r="O228" s="585"/>
      <c r="P228" s="586"/>
      <c r="Q228" s="533"/>
    </row>
    <row r="229" spans="1:17" s="537" customFormat="1" ht="13.8">
      <c r="A229" s="533"/>
      <c r="B229" s="694" t="s">
        <v>729</v>
      </c>
      <c r="C229" s="583">
        <v>150</v>
      </c>
      <c r="D229" s="584" t="s">
        <v>448</v>
      </c>
      <c r="E229" s="585"/>
      <c r="F229" s="585"/>
      <c r="G229" s="586"/>
      <c r="H229" s="543"/>
      <c r="I229" s="544" t="s">
        <v>411</v>
      </c>
      <c r="J229" s="540"/>
      <c r="K229" s="694" t="s">
        <v>729</v>
      </c>
      <c r="L229" s="583">
        <v>830</v>
      </c>
      <c r="M229" s="584" t="s">
        <v>448</v>
      </c>
      <c r="N229" s="585"/>
      <c r="O229" s="585"/>
      <c r="P229" s="586"/>
      <c r="Q229" s="533"/>
    </row>
    <row r="230" spans="1:17" s="537" customFormat="1" ht="13.8">
      <c r="A230" s="533"/>
      <c r="B230" s="695" t="s">
        <v>730</v>
      </c>
      <c r="C230" s="583">
        <v>150</v>
      </c>
      <c r="D230" s="584" t="s">
        <v>448</v>
      </c>
      <c r="E230" s="585" t="s">
        <v>414</v>
      </c>
      <c r="F230" s="585"/>
      <c r="G230" s="586"/>
      <c r="H230" s="543"/>
      <c r="I230" s="544" t="s">
        <v>411</v>
      </c>
      <c r="J230" s="540"/>
      <c r="K230" s="695" t="s">
        <v>730</v>
      </c>
      <c r="L230" s="583">
        <v>830</v>
      </c>
      <c r="M230" s="584" t="s">
        <v>448</v>
      </c>
      <c r="N230" s="585" t="s">
        <v>414</v>
      </c>
      <c r="O230" s="585"/>
      <c r="P230" s="586"/>
      <c r="Q230" s="533"/>
    </row>
    <row r="231" spans="1:17" s="537" customFormat="1" ht="13.8">
      <c r="A231" s="533"/>
      <c r="B231" s="695" t="s">
        <v>731</v>
      </c>
      <c r="C231" s="583">
        <v>150</v>
      </c>
      <c r="D231" s="584" t="s">
        <v>448</v>
      </c>
      <c r="E231" s="585" t="s">
        <v>441</v>
      </c>
      <c r="F231" s="585"/>
      <c r="G231" s="586"/>
      <c r="H231" s="543"/>
      <c r="I231" s="544" t="s">
        <v>411</v>
      </c>
      <c r="J231" s="540"/>
      <c r="K231" s="695" t="s">
        <v>731</v>
      </c>
      <c r="L231" s="583">
        <v>830</v>
      </c>
      <c r="M231" s="584" t="s">
        <v>448</v>
      </c>
      <c r="N231" s="585" t="s">
        <v>441</v>
      </c>
      <c r="O231" s="585"/>
      <c r="P231" s="586"/>
      <c r="Q231" s="533"/>
    </row>
    <row r="232" spans="1:17" s="537" customFormat="1" ht="13.8">
      <c r="A232" s="533"/>
      <c r="B232" s="695" t="s">
        <v>732</v>
      </c>
      <c r="C232" s="583">
        <v>150</v>
      </c>
      <c r="D232" s="584" t="s">
        <v>448</v>
      </c>
      <c r="E232" s="585">
        <v>3</v>
      </c>
      <c r="F232" s="585"/>
      <c r="G232" s="586"/>
      <c r="H232" s="543"/>
      <c r="I232" s="544" t="s">
        <v>411</v>
      </c>
      <c r="J232" s="540"/>
      <c r="K232" s="695" t="s">
        <v>732</v>
      </c>
      <c r="L232" s="583">
        <v>830</v>
      </c>
      <c r="M232" s="584" t="s">
        <v>448</v>
      </c>
      <c r="N232" s="585">
        <v>3</v>
      </c>
      <c r="O232" s="585"/>
      <c r="P232" s="586"/>
      <c r="Q232" s="533"/>
    </row>
    <row r="233" spans="1:17" s="537" customFormat="1" ht="13.8">
      <c r="A233" s="533"/>
      <c r="B233" s="695" t="s">
        <v>733</v>
      </c>
      <c r="C233" s="583">
        <v>150</v>
      </c>
      <c r="D233" s="584" t="s">
        <v>448</v>
      </c>
      <c r="E233" s="585" t="s">
        <v>87</v>
      </c>
      <c r="F233" s="585"/>
      <c r="G233" s="586"/>
      <c r="H233" s="543"/>
      <c r="I233" s="544" t="s">
        <v>411</v>
      </c>
      <c r="J233" s="540"/>
      <c r="K233" s="695" t="s">
        <v>733</v>
      </c>
      <c r="L233" s="583">
        <v>830</v>
      </c>
      <c r="M233" s="584" t="s">
        <v>448</v>
      </c>
      <c r="N233" s="585" t="s">
        <v>87</v>
      </c>
      <c r="O233" s="585"/>
      <c r="P233" s="586"/>
      <c r="Q233" s="533"/>
    </row>
    <row r="234" spans="1:17" s="537" customFormat="1" ht="13.8">
      <c r="A234" s="533"/>
      <c r="B234" s="694" t="s">
        <v>734</v>
      </c>
      <c r="C234" s="583">
        <v>150</v>
      </c>
      <c r="D234" s="584" t="s">
        <v>449</v>
      </c>
      <c r="E234" s="585"/>
      <c r="F234" s="585"/>
      <c r="G234" s="586"/>
      <c r="H234" s="543"/>
      <c r="I234" s="544" t="s">
        <v>411</v>
      </c>
      <c r="J234" s="540"/>
      <c r="K234" s="694" t="s">
        <v>734</v>
      </c>
      <c r="L234" s="583">
        <v>830</v>
      </c>
      <c r="M234" s="584" t="s">
        <v>449</v>
      </c>
      <c r="N234" s="585"/>
      <c r="O234" s="585"/>
      <c r="P234" s="586"/>
      <c r="Q234" s="533"/>
    </row>
    <row r="235" spans="1:17" s="537" customFormat="1" ht="13.8">
      <c r="A235" s="533"/>
      <c r="B235" s="695" t="s">
        <v>735</v>
      </c>
      <c r="C235" s="583">
        <v>150</v>
      </c>
      <c r="D235" s="584" t="s">
        <v>449</v>
      </c>
      <c r="E235" s="585" t="s">
        <v>414</v>
      </c>
      <c r="F235" s="585"/>
      <c r="G235" s="586"/>
      <c r="H235" s="543"/>
      <c r="I235" s="544" t="s">
        <v>411</v>
      </c>
      <c r="J235" s="540"/>
      <c r="K235" s="695" t="s">
        <v>735</v>
      </c>
      <c r="L235" s="583">
        <v>830</v>
      </c>
      <c r="M235" s="584" t="s">
        <v>449</v>
      </c>
      <c r="N235" s="585" t="s">
        <v>414</v>
      </c>
      <c r="O235" s="585"/>
      <c r="P235" s="586"/>
      <c r="Q235" s="533"/>
    </row>
    <row r="236" spans="1:17" s="537" customFormat="1" ht="13.8">
      <c r="A236" s="533"/>
      <c r="B236" s="695" t="s">
        <v>736</v>
      </c>
      <c r="C236" s="583">
        <v>150</v>
      </c>
      <c r="D236" s="584" t="s">
        <v>449</v>
      </c>
      <c r="E236" s="585" t="s">
        <v>441</v>
      </c>
      <c r="F236" s="585"/>
      <c r="G236" s="586"/>
      <c r="H236" s="543"/>
      <c r="I236" s="544" t="s">
        <v>411</v>
      </c>
      <c r="J236" s="540"/>
      <c r="K236" s="695" t="s">
        <v>736</v>
      </c>
      <c r="L236" s="583">
        <v>830</v>
      </c>
      <c r="M236" s="584" t="s">
        <v>449</v>
      </c>
      <c r="N236" s="585" t="s">
        <v>441</v>
      </c>
      <c r="O236" s="585"/>
      <c r="P236" s="586"/>
      <c r="Q236" s="533"/>
    </row>
    <row r="237" spans="1:17" s="537" customFormat="1" ht="13.8">
      <c r="A237" s="533"/>
      <c r="B237" s="695" t="s">
        <v>737</v>
      </c>
      <c r="C237" s="583">
        <v>150</v>
      </c>
      <c r="D237" s="584" t="s">
        <v>449</v>
      </c>
      <c r="E237" s="585" t="s">
        <v>442</v>
      </c>
      <c r="F237" s="585"/>
      <c r="G237" s="586"/>
      <c r="H237" s="543"/>
      <c r="I237" s="544" t="s">
        <v>411</v>
      </c>
      <c r="J237" s="540"/>
      <c r="K237" s="695" t="s">
        <v>737</v>
      </c>
      <c r="L237" s="583">
        <v>830</v>
      </c>
      <c r="M237" s="584" t="s">
        <v>449</v>
      </c>
      <c r="N237" s="585" t="s">
        <v>442</v>
      </c>
      <c r="O237" s="585"/>
      <c r="P237" s="586"/>
      <c r="Q237" s="533"/>
    </row>
    <row r="238" spans="1:17" s="537" customFormat="1" ht="13.8">
      <c r="A238" s="533"/>
      <c r="B238" s="695" t="s">
        <v>738</v>
      </c>
      <c r="C238" s="583">
        <v>150</v>
      </c>
      <c r="D238" s="584" t="s">
        <v>449</v>
      </c>
      <c r="E238" s="585" t="s">
        <v>443</v>
      </c>
      <c r="F238" s="585"/>
      <c r="G238" s="586"/>
      <c r="H238" s="543"/>
      <c r="I238" s="544" t="s">
        <v>411</v>
      </c>
      <c r="J238" s="540"/>
      <c r="K238" s="695" t="s">
        <v>738</v>
      </c>
      <c r="L238" s="583">
        <v>830</v>
      </c>
      <c r="M238" s="584" t="s">
        <v>449</v>
      </c>
      <c r="N238" s="585" t="s">
        <v>443</v>
      </c>
      <c r="O238" s="585"/>
      <c r="P238" s="586"/>
      <c r="Q238" s="533"/>
    </row>
    <row r="239" spans="1:17" s="537" customFormat="1" ht="13.8">
      <c r="A239" s="533"/>
      <c r="B239" s="695" t="s">
        <v>739</v>
      </c>
      <c r="C239" s="583">
        <v>150</v>
      </c>
      <c r="D239" s="584" t="s">
        <v>449</v>
      </c>
      <c r="E239" s="585" t="s">
        <v>444</v>
      </c>
      <c r="F239" s="585"/>
      <c r="G239" s="586"/>
      <c r="H239" s="543"/>
      <c r="I239" s="544" t="s">
        <v>411</v>
      </c>
      <c r="J239" s="540"/>
      <c r="K239" s="695" t="s">
        <v>739</v>
      </c>
      <c r="L239" s="583">
        <v>830</v>
      </c>
      <c r="M239" s="584" t="s">
        <v>449</v>
      </c>
      <c r="N239" s="585" t="s">
        <v>444</v>
      </c>
      <c r="O239" s="585"/>
      <c r="P239" s="586"/>
      <c r="Q239" s="533"/>
    </row>
    <row r="240" spans="1:17" s="537" customFormat="1" ht="13.8">
      <c r="A240" s="533"/>
      <c r="B240" s="695" t="s">
        <v>740</v>
      </c>
      <c r="C240" s="583">
        <v>150</v>
      </c>
      <c r="D240" s="584" t="s">
        <v>449</v>
      </c>
      <c r="E240" s="585" t="s">
        <v>87</v>
      </c>
      <c r="F240" s="585"/>
      <c r="G240" s="586"/>
      <c r="H240" s="543"/>
      <c r="I240" s="544" t="s">
        <v>411</v>
      </c>
      <c r="J240" s="540"/>
      <c r="K240" s="695" t="s">
        <v>740</v>
      </c>
      <c r="L240" s="583">
        <v>830</v>
      </c>
      <c r="M240" s="584" t="s">
        <v>449</v>
      </c>
      <c r="N240" s="585" t="s">
        <v>87</v>
      </c>
      <c r="O240" s="585"/>
      <c r="P240" s="586"/>
      <c r="Q240" s="533"/>
    </row>
    <row r="241" spans="1:17" s="537" customFormat="1" ht="13.8">
      <c r="A241" s="533"/>
      <c r="B241" s="694" t="s">
        <v>741</v>
      </c>
      <c r="C241" s="583">
        <v>150</v>
      </c>
      <c r="D241" s="584" t="s">
        <v>450</v>
      </c>
      <c r="E241" s="585"/>
      <c r="F241" s="585"/>
      <c r="G241" s="586"/>
      <c r="H241" s="543"/>
      <c r="I241" s="544" t="s">
        <v>411</v>
      </c>
      <c r="J241" s="540"/>
      <c r="K241" s="694" t="s">
        <v>741</v>
      </c>
      <c r="L241" s="583">
        <v>830</v>
      </c>
      <c r="M241" s="584" t="s">
        <v>450</v>
      </c>
      <c r="N241" s="585"/>
      <c r="O241" s="585"/>
      <c r="P241" s="586"/>
      <c r="Q241" s="533"/>
    </row>
    <row r="242" spans="1:17" s="537" customFormat="1" ht="13.8">
      <c r="A242" s="533"/>
      <c r="B242" s="696" t="s">
        <v>742</v>
      </c>
      <c r="C242" s="583">
        <v>150</v>
      </c>
      <c r="D242" s="584" t="s">
        <v>450</v>
      </c>
      <c r="E242" s="585" t="s">
        <v>414</v>
      </c>
      <c r="F242" s="585"/>
      <c r="G242" s="586"/>
      <c r="H242" s="543"/>
      <c r="I242" s="544" t="s">
        <v>411</v>
      </c>
      <c r="J242" s="540"/>
      <c r="K242" s="696" t="s">
        <v>742</v>
      </c>
      <c r="L242" s="583">
        <v>830</v>
      </c>
      <c r="M242" s="584" t="s">
        <v>450</v>
      </c>
      <c r="N242" s="585" t="s">
        <v>414</v>
      </c>
      <c r="O242" s="585"/>
      <c r="P242" s="586"/>
      <c r="Q242" s="533"/>
    </row>
    <row r="243" spans="1:17" s="537" customFormat="1" ht="13.8">
      <c r="A243" s="533"/>
      <c r="B243" s="696" t="s">
        <v>743</v>
      </c>
      <c r="C243" s="583">
        <v>150</v>
      </c>
      <c r="D243" s="584" t="s">
        <v>450</v>
      </c>
      <c r="E243" s="585" t="s">
        <v>441</v>
      </c>
      <c r="F243" s="585"/>
      <c r="G243" s="586"/>
      <c r="H243" s="543"/>
      <c r="I243" s="544" t="s">
        <v>411</v>
      </c>
      <c r="J243" s="540"/>
      <c r="K243" s="696" t="s">
        <v>743</v>
      </c>
      <c r="L243" s="583">
        <v>830</v>
      </c>
      <c r="M243" s="584" t="s">
        <v>450</v>
      </c>
      <c r="N243" s="585" t="s">
        <v>441</v>
      </c>
      <c r="O243" s="585"/>
      <c r="P243" s="586"/>
      <c r="Q243" s="533"/>
    </row>
    <row r="244" spans="1:17" s="537" customFormat="1" ht="13.8">
      <c r="A244" s="533"/>
      <c r="B244" s="696" t="s">
        <v>744</v>
      </c>
      <c r="C244" s="583">
        <v>150</v>
      </c>
      <c r="D244" s="584" t="s">
        <v>450</v>
      </c>
      <c r="E244" s="585" t="s">
        <v>442</v>
      </c>
      <c r="F244" s="585"/>
      <c r="G244" s="586"/>
      <c r="H244" s="543"/>
      <c r="I244" s="544" t="s">
        <v>411</v>
      </c>
      <c r="J244" s="540"/>
      <c r="K244" s="696" t="s">
        <v>744</v>
      </c>
      <c r="L244" s="583">
        <v>830</v>
      </c>
      <c r="M244" s="584" t="s">
        <v>450</v>
      </c>
      <c r="N244" s="585" t="s">
        <v>442</v>
      </c>
      <c r="O244" s="585"/>
      <c r="P244" s="586"/>
      <c r="Q244" s="533"/>
    </row>
    <row r="245" spans="1:17" s="537" customFormat="1" ht="13.8">
      <c r="A245" s="533"/>
      <c r="B245" s="696" t="s">
        <v>745</v>
      </c>
      <c r="C245" s="583">
        <v>150</v>
      </c>
      <c r="D245" s="584" t="s">
        <v>450</v>
      </c>
      <c r="E245" s="585" t="s">
        <v>443</v>
      </c>
      <c r="F245" s="585"/>
      <c r="G245" s="586"/>
      <c r="H245" s="543"/>
      <c r="I245" s="544" t="s">
        <v>411</v>
      </c>
      <c r="J245" s="540"/>
      <c r="K245" s="696" t="s">
        <v>745</v>
      </c>
      <c r="L245" s="583">
        <v>830</v>
      </c>
      <c r="M245" s="584" t="s">
        <v>450</v>
      </c>
      <c r="N245" s="585" t="s">
        <v>443</v>
      </c>
      <c r="O245" s="585"/>
      <c r="P245" s="586"/>
      <c r="Q245" s="533"/>
    </row>
    <row r="246" spans="1:17" s="537" customFormat="1" ht="13.8">
      <c r="A246" s="533"/>
      <c r="B246" s="696" t="s">
        <v>746</v>
      </c>
      <c r="C246" s="583">
        <v>150</v>
      </c>
      <c r="D246" s="584" t="s">
        <v>450</v>
      </c>
      <c r="E246" s="585" t="s">
        <v>444</v>
      </c>
      <c r="F246" s="585"/>
      <c r="G246" s="586"/>
      <c r="H246" s="543"/>
      <c r="I246" s="544" t="s">
        <v>411</v>
      </c>
      <c r="J246" s="540"/>
      <c r="K246" s="696" t="s">
        <v>746</v>
      </c>
      <c r="L246" s="583">
        <v>830</v>
      </c>
      <c r="M246" s="584" t="s">
        <v>450</v>
      </c>
      <c r="N246" s="585" t="s">
        <v>444</v>
      </c>
      <c r="O246" s="585"/>
      <c r="P246" s="586"/>
      <c r="Q246" s="533"/>
    </row>
    <row r="247" spans="1:17" s="537" customFormat="1" ht="13.8">
      <c r="A247" s="533"/>
      <c r="B247" s="697" t="s">
        <v>747</v>
      </c>
      <c r="C247" s="583">
        <v>150</v>
      </c>
      <c r="D247" s="584" t="s">
        <v>450</v>
      </c>
      <c r="E247" s="585">
        <v>6</v>
      </c>
      <c r="F247" s="585"/>
      <c r="G247" s="586"/>
      <c r="H247" s="543"/>
      <c r="I247" s="544" t="s">
        <v>411</v>
      </c>
      <c r="J247" s="540"/>
      <c r="K247" s="697" t="s">
        <v>747</v>
      </c>
      <c r="L247" s="583">
        <v>830</v>
      </c>
      <c r="M247" s="584" t="s">
        <v>450</v>
      </c>
      <c r="N247" s="585">
        <v>6</v>
      </c>
      <c r="O247" s="585"/>
      <c r="P247" s="586"/>
      <c r="Q247" s="533"/>
    </row>
    <row r="248" spans="1:17" s="537" customFormat="1" ht="13.8">
      <c r="A248" s="533"/>
      <c r="B248" s="696" t="s">
        <v>748</v>
      </c>
      <c r="C248" s="583">
        <v>150</v>
      </c>
      <c r="D248" s="584" t="s">
        <v>450</v>
      </c>
      <c r="E248" s="585" t="s">
        <v>87</v>
      </c>
      <c r="F248" s="585"/>
      <c r="G248" s="586"/>
      <c r="H248" s="543"/>
      <c r="I248" s="544" t="s">
        <v>411</v>
      </c>
      <c r="J248" s="540"/>
      <c r="K248" s="696" t="s">
        <v>748</v>
      </c>
      <c r="L248" s="583">
        <v>830</v>
      </c>
      <c r="M248" s="584" t="s">
        <v>450</v>
      </c>
      <c r="N248" s="585" t="s">
        <v>87</v>
      </c>
      <c r="O248" s="585"/>
      <c r="P248" s="586"/>
      <c r="Q248" s="533"/>
    </row>
    <row r="249" spans="1:17" s="537" customFormat="1" ht="13.8">
      <c r="A249" s="533"/>
      <c r="B249" s="694" t="s">
        <v>749</v>
      </c>
      <c r="C249" s="583">
        <v>150</v>
      </c>
      <c r="D249" s="584" t="s">
        <v>451</v>
      </c>
      <c r="E249" s="585"/>
      <c r="F249" s="585"/>
      <c r="G249" s="586"/>
      <c r="H249" s="543"/>
      <c r="I249" s="544" t="s">
        <v>411</v>
      </c>
      <c r="J249" s="540"/>
      <c r="K249" s="694" t="s">
        <v>749</v>
      </c>
      <c r="L249" s="583">
        <v>830</v>
      </c>
      <c r="M249" s="584" t="s">
        <v>451</v>
      </c>
      <c r="N249" s="585"/>
      <c r="O249" s="585"/>
      <c r="P249" s="586"/>
      <c r="Q249" s="533"/>
    </row>
    <row r="250" spans="1:17" s="537" customFormat="1" ht="13.8">
      <c r="A250" s="533"/>
      <c r="B250" s="695" t="s">
        <v>750</v>
      </c>
      <c r="C250" s="583">
        <v>150</v>
      </c>
      <c r="D250" s="584" t="s">
        <v>451</v>
      </c>
      <c r="E250" s="585" t="s">
        <v>414</v>
      </c>
      <c r="F250" s="585"/>
      <c r="G250" s="586"/>
      <c r="H250" s="543"/>
      <c r="I250" s="544" t="s">
        <v>411</v>
      </c>
      <c r="J250" s="540"/>
      <c r="K250" s="695" t="s">
        <v>750</v>
      </c>
      <c r="L250" s="583">
        <v>830</v>
      </c>
      <c r="M250" s="584" t="s">
        <v>451</v>
      </c>
      <c r="N250" s="585" t="s">
        <v>414</v>
      </c>
      <c r="O250" s="585"/>
      <c r="P250" s="586"/>
      <c r="Q250" s="533"/>
    </row>
    <row r="251" spans="1:17" s="537" customFormat="1" ht="13.8">
      <c r="A251" s="533"/>
      <c r="B251" s="695" t="s">
        <v>751</v>
      </c>
      <c r="C251" s="583">
        <v>150</v>
      </c>
      <c r="D251" s="584" t="s">
        <v>451</v>
      </c>
      <c r="E251" s="585" t="s">
        <v>441</v>
      </c>
      <c r="F251" s="585"/>
      <c r="G251" s="586"/>
      <c r="H251" s="543"/>
      <c r="I251" s="544" t="s">
        <v>411</v>
      </c>
      <c r="J251" s="540"/>
      <c r="K251" s="695" t="s">
        <v>751</v>
      </c>
      <c r="L251" s="583">
        <v>830</v>
      </c>
      <c r="M251" s="584" t="s">
        <v>451</v>
      </c>
      <c r="N251" s="585" t="s">
        <v>441</v>
      </c>
      <c r="O251" s="585"/>
      <c r="P251" s="586"/>
      <c r="Q251" s="533"/>
    </row>
    <row r="252" spans="1:17" s="537" customFormat="1" ht="13.8">
      <c r="A252" s="533"/>
      <c r="B252" s="695" t="s">
        <v>752</v>
      </c>
      <c r="C252" s="583">
        <v>150</v>
      </c>
      <c r="D252" s="584" t="s">
        <v>451</v>
      </c>
      <c r="E252" s="585" t="s">
        <v>442</v>
      </c>
      <c r="F252" s="585"/>
      <c r="G252" s="586"/>
      <c r="H252" s="543"/>
      <c r="I252" s="544" t="s">
        <v>411</v>
      </c>
      <c r="J252" s="540"/>
      <c r="K252" s="695" t="s">
        <v>752</v>
      </c>
      <c r="L252" s="583">
        <v>830</v>
      </c>
      <c r="M252" s="584" t="s">
        <v>451</v>
      </c>
      <c r="N252" s="585" t="s">
        <v>442</v>
      </c>
      <c r="O252" s="585"/>
      <c r="P252" s="586"/>
      <c r="Q252" s="533"/>
    </row>
    <row r="253" spans="1:17" s="537" customFormat="1" ht="13.8">
      <c r="A253" s="533"/>
      <c r="B253" s="695" t="s">
        <v>525</v>
      </c>
      <c r="C253" s="583">
        <v>150</v>
      </c>
      <c r="D253" s="584" t="s">
        <v>451</v>
      </c>
      <c r="E253" s="585" t="s">
        <v>443</v>
      </c>
      <c r="F253" s="585"/>
      <c r="G253" s="586"/>
      <c r="H253" s="543"/>
      <c r="I253" s="544" t="s">
        <v>411</v>
      </c>
      <c r="J253" s="540"/>
      <c r="K253" s="695" t="s">
        <v>525</v>
      </c>
      <c r="L253" s="583">
        <v>830</v>
      </c>
      <c r="M253" s="584" t="s">
        <v>451</v>
      </c>
      <c r="N253" s="585" t="s">
        <v>443</v>
      </c>
      <c r="O253" s="585"/>
      <c r="P253" s="586"/>
      <c r="Q253" s="533"/>
    </row>
    <row r="254" spans="1:17" s="537" customFormat="1" ht="13.8">
      <c r="A254" s="533"/>
      <c r="B254" s="695" t="s">
        <v>526</v>
      </c>
      <c r="C254" s="583">
        <v>150</v>
      </c>
      <c r="D254" s="584" t="s">
        <v>451</v>
      </c>
      <c r="E254" s="585" t="s">
        <v>444</v>
      </c>
      <c r="F254" s="585"/>
      <c r="G254" s="586"/>
      <c r="H254" s="543"/>
      <c r="I254" s="544" t="s">
        <v>411</v>
      </c>
      <c r="J254" s="540"/>
      <c r="K254" s="695" t="s">
        <v>526</v>
      </c>
      <c r="L254" s="583">
        <v>830</v>
      </c>
      <c r="M254" s="584" t="s">
        <v>451</v>
      </c>
      <c r="N254" s="585" t="s">
        <v>444</v>
      </c>
      <c r="O254" s="585"/>
      <c r="P254" s="586"/>
      <c r="Q254" s="533"/>
    </row>
    <row r="255" spans="1:17" s="537" customFormat="1" ht="13.8">
      <c r="A255" s="533"/>
      <c r="B255" s="695" t="s">
        <v>527</v>
      </c>
      <c r="C255" s="583">
        <v>150</v>
      </c>
      <c r="D255" s="584" t="s">
        <v>451</v>
      </c>
      <c r="E255" s="585" t="s">
        <v>446</v>
      </c>
      <c r="F255" s="585"/>
      <c r="G255" s="586"/>
      <c r="H255" s="543"/>
      <c r="I255" s="544" t="s">
        <v>411</v>
      </c>
      <c r="J255" s="540"/>
      <c r="K255" s="695" t="s">
        <v>527</v>
      </c>
      <c r="L255" s="583">
        <v>830</v>
      </c>
      <c r="M255" s="584" t="s">
        <v>451</v>
      </c>
      <c r="N255" s="585" t="s">
        <v>446</v>
      </c>
      <c r="O255" s="585"/>
      <c r="P255" s="586"/>
      <c r="Q255" s="533"/>
    </row>
    <row r="256" spans="1:17" s="537" customFormat="1" ht="13.8">
      <c r="A256" s="533"/>
      <c r="B256" s="698" t="s">
        <v>528</v>
      </c>
      <c r="C256" s="583">
        <v>150</v>
      </c>
      <c r="D256" s="584" t="s">
        <v>451</v>
      </c>
      <c r="E256" s="585">
        <v>7</v>
      </c>
      <c r="F256" s="585"/>
      <c r="G256" s="586"/>
      <c r="H256" s="543"/>
      <c r="I256" s="544" t="s">
        <v>411</v>
      </c>
      <c r="J256" s="540"/>
      <c r="K256" s="698" t="s">
        <v>528</v>
      </c>
      <c r="L256" s="583">
        <v>830</v>
      </c>
      <c r="M256" s="584" t="s">
        <v>451</v>
      </c>
      <c r="N256" s="585">
        <v>7</v>
      </c>
      <c r="O256" s="585"/>
      <c r="P256" s="586"/>
      <c r="Q256" s="533"/>
    </row>
    <row r="257" spans="1:17" s="537" customFormat="1" ht="13.8">
      <c r="A257" s="533"/>
      <c r="B257" s="695" t="s">
        <v>529</v>
      </c>
      <c r="C257" s="583">
        <v>150</v>
      </c>
      <c r="D257" s="584" t="s">
        <v>451</v>
      </c>
      <c r="E257" s="585" t="s">
        <v>87</v>
      </c>
      <c r="F257" s="585"/>
      <c r="G257" s="586"/>
      <c r="H257" s="543"/>
      <c r="I257" s="544" t="s">
        <v>411</v>
      </c>
      <c r="J257" s="540"/>
      <c r="K257" s="695" t="s">
        <v>529</v>
      </c>
      <c r="L257" s="583">
        <v>830</v>
      </c>
      <c r="M257" s="584" t="s">
        <v>451</v>
      </c>
      <c r="N257" s="585" t="s">
        <v>87</v>
      </c>
      <c r="O257" s="585"/>
      <c r="P257" s="586"/>
      <c r="Q257" s="533"/>
    </row>
    <row r="258" spans="1:17" s="537" customFormat="1" ht="13.8">
      <c r="A258" s="533"/>
      <c r="B258" s="694" t="s">
        <v>530</v>
      </c>
      <c r="C258" s="583">
        <v>150</v>
      </c>
      <c r="D258" s="584" t="s">
        <v>410</v>
      </c>
      <c r="E258" s="585"/>
      <c r="F258" s="585"/>
      <c r="G258" s="586"/>
      <c r="H258" s="543"/>
      <c r="I258" s="544" t="s">
        <v>411</v>
      </c>
      <c r="J258" s="540"/>
      <c r="K258" s="694" t="s">
        <v>530</v>
      </c>
      <c r="L258" s="583">
        <v>830</v>
      </c>
      <c r="M258" s="584" t="s">
        <v>410</v>
      </c>
      <c r="N258" s="585"/>
      <c r="O258" s="585"/>
      <c r="P258" s="586"/>
      <c r="Q258" s="533"/>
    </row>
    <row r="259" spans="1:17" s="537" customFormat="1" ht="13.8">
      <c r="A259" s="533"/>
      <c r="B259" s="695" t="s">
        <v>531</v>
      </c>
      <c r="C259" s="583">
        <v>150</v>
      </c>
      <c r="D259" s="584" t="s">
        <v>410</v>
      </c>
      <c r="E259" s="585" t="s">
        <v>414</v>
      </c>
      <c r="F259" s="585"/>
      <c r="G259" s="586"/>
      <c r="H259" s="543"/>
      <c r="I259" s="544" t="s">
        <v>411</v>
      </c>
      <c r="J259" s="540"/>
      <c r="K259" s="695" t="s">
        <v>531</v>
      </c>
      <c r="L259" s="583">
        <v>830</v>
      </c>
      <c r="M259" s="584" t="s">
        <v>410</v>
      </c>
      <c r="N259" s="585" t="s">
        <v>414</v>
      </c>
      <c r="O259" s="585"/>
      <c r="P259" s="586"/>
      <c r="Q259" s="533"/>
    </row>
    <row r="260" spans="1:17" s="537" customFormat="1" ht="13.8">
      <c r="A260" s="533"/>
      <c r="B260" s="695" t="s">
        <v>532</v>
      </c>
      <c r="C260" s="583">
        <v>150</v>
      </c>
      <c r="D260" s="584" t="s">
        <v>410</v>
      </c>
      <c r="E260" s="585" t="s">
        <v>441</v>
      </c>
      <c r="F260" s="585"/>
      <c r="G260" s="586"/>
      <c r="H260" s="543"/>
      <c r="I260" s="544" t="s">
        <v>411</v>
      </c>
      <c r="J260" s="540"/>
      <c r="K260" s="695" t="s">
        <v>532</v>
      </c>
      <c r="L260" s="583">
        <v>830</v>
      </c>
      <c r="M260" s="584" t="s">
        <v>410</v>
      </c>
      <c r="N260" s="585" t="s">
        <v>441</v>
      </c>
      <c r="O260" s="585"/>
      <c r="P260" s="586"/>
      <c r="Q260" s="533"/>
    </row>
    <row r="261" spans="1:17" s="537" customFormat="1" ht="13.8">
      <c r="A261" s="533"/>
      <c r="B261" s="695" t="s">
        <v>533</v>
      </c>
      <c r="C261" s="583">
        <v>150</v>
      </c>
      <c r="D261" s="584" t="s">
        <v>410</v>
      </c>
      <c r="E261" s="585" t="s">
        <v>442</v>
      </c>
      <c r="F261" s="585"/>
      <c r="G261" s="586"/>
      <c r="H261" s="543"/>
      <c r="I261" s="544" t="s">
        <v>411</v>
      </c>
      <c r="J261" s="540"/>
      <c r="K261" s="695" t="s">
        <v>533</v>
      </c>
      <c r="L261" s="583">
        <v>830</v>
      </c>
      <c r="M261" s="584" t="s">
        <v>410</v>
      </c>
      <c r="N261" s="585" t="s">
        <v>442</v>
      </c>
      <c r="O261" s="585"/>
      <c r="P261" s="586"/>
      <c r="Q261" s="533"/>
    </row>
    <row r="262" spans="1:17" s="537" customFormat="1" ht="13.8">
      <c r="A262" s="533"/>
      <c r="B262" s="695" t="s">
        <v>534</v>
      </c>
      <c r="C262" s="583">
        <v>150</v>
      </c>
      <c r="D262" s="584" t="s">
        <v>410</v>
      </c>
      <c r="E262" s="585" t="s">
        <v>443</v>
      </c>
      <c r="F262" s="585"/>
      <c r="G262" s="586"/>
      <c r="H262" s="543"/>
      <c r="I262" s="544" t="s">
        <v>411</v>
      </c>
      <c r="J262" s="540"/>
      <c r="K262" s="695" t="s">
        <v>534</v>
      </c>
      <c r="L262" s="583">
        <v>830</v>
      </c>
      <c r="M262" s="584" t="s">
        <v>410</v>
      </c>
      <c r="N262" s="585" t="s">
        <v>443</v>
      </c>
      <c r="O262" s="585"/>
      <c r="P262" s="586"/>
      <c r="Q262" s="533"/>
    </row>
    <row r="263" spans="1:17" s="537" customFormat="1" ht="13.8">
      <c r="A263" s="533"/>
      <c r="B263" s="695" t="s">
        <v>535</v>
      </c>
      <c r="C263" s="583">
        <v>150</v>
      </c>
      <c r="D263" s="584" t="s">
        <v>410</v>
      </c>
      <c r="E263" s="585" t="s">
        <v>444</v>
      </c>
      <c r="F263" s="585"/>
      <c r="G263" s="586"/>
      <c r="H263" s="543"/>
      <c r="I263" s="544" t="s">
        <v>411</v>
      </c>
      <c r="J263" s="540"/>
      <c r="K263" s="695" t="s">
        <v>535</v>
      </c>
      <c r="L263" s="583">
        <v>830</v>
      </c>
      <c r="M263" s="584" t="s">
        <v>410</v>
      </c>
      <c r="N263" s="585" t="s">
        <v>444</v>
      </c>
      <c r="O263" s="585"/>
      <c r="P263" s="586"/>
      <c r="Q263" s="533"/>
    </row>
    <row r="264" spans="1:17" s="537" customFormat="1" ht="13.8">
      <c r="A264" s="533"/>
      <c r="B264" s="695" t="s">
        <v>536</v>
      </c>
      <c r="C264" s="583">
        <v>150</v>
      </c>
      <c r="D264" s="587" t="s">
        <v>410</v>
      </c>
      <c r="E264" s="588" t="s">
        <v>87</v>
      </c>
      <c r="F264" s="588"/>
      <c r="G264" s="589"/>
      <c r="H264" s="543"/>
      <c r="I264" s="544" t="s">
        <v>411</v>
      </c>
      <c r="J264" s="540"/>
      <c r="K264" s="695" t="s">
        <v>536</v>
      </c>
      <c r="L264" s="583">
        <v>830</v>
      </c>
      <c r="M264" s="587" t="s">
        <v>410</v>
      </c>
      <c r="N264" s="588" t="s">
        <v>87</v>
      </c>
      <c r="O264" s="588"/>
      <c r="P264" s="589"/>
      <c r="Q264" s="533"/>
    </row>
    <row r="265" spans="1:17" s="537" customFormat="1" ht="13.8">
      <c r="A265" s="533"/>
      <c r="B265" s="694" t="s">
        <v>537</v>
      </c>
      <c r="C265" s="583">
        <v>150</v>
      </c>
      <c r="D265" s="584" t="s">
        <v>538</v>
      </c>
      <c r="E265" s="585"/>
      <c r="F265" s="585"/>
      <c r="G265" s="586"/>
      <c r="H265" s="543"/>
      <c r="I265" s="544" t="s">
        <v>411</v>
      </c>
      <c r="J265" s="540"/>
      <c r="K265" s="694" t="s">
        <v>537</v>
      </c>
      <c r="L265" s="583">
        <v>830</v>
      </c>
      <c r="M265" s="584" t="s">
        <v>538</v>
      </c>
      <c r="N265" s="585"/>
      <c r="O265" s="585"/>
      <c r="P265" s="586"/>
      <c r="Q265" s="533"/>
    </row>
    <row r="266" spans="1:17" s="537" customFormat="1" ht="13.8">
      <c r="A266" s="533"/>
      <c r="B266" s="695" t="s">
        <v>539</v>
      </c>
      <c r="C266" s="583">
        <v>150</v>
      </c>
      <c r="D266" s="584" t="s">
        <v>538</v>
      </c>
      <c r="E266" s="585" t="s">
        <v>414</v>
      </c>
      <c r="F266" s="585"/>
      <c r="G266" s="586"/>
      <c r="H266" s="543"/>
      <c r="I266" s="544" t="s">
        <v>411</v>
      </c>
      <c r="J266" s="540"/>
      <c r="K266" s="695" t="s">
        <v>539</v>
      </c>
      <c r="L266" s="583">
        <v>830</v>
      </c>
      <c r="M266" s="584" t="s">
        <v>538</v>
      </c>
      <c r="N266" s="585" t="s">
        <v>414</v>
      </c>
      <c r="O266" s="585"/>
      <c r="P266" s="586"/>
      <c r="Q266" s="533"/>
    </row>
    <row r="267" spans="1:17" s="537" customFormat="1" ht="13.8">
      <c r="A267" s="533"/>
      <c r="B267" s="695" t="s">
        <v>540</v>
      </c>
      <c r="C267" s="583">
        <v>150</v>
      </c>
      <c r="D267" s="584" t="s">
        <v>538</v>
      </c>
      <c r="E267" s="585" t="s">
        <v>441</v>
      </c>
      <c r="F267" s="585"/>
      <c r="G267" s="586"/>
      <c r="H267" s="543"/>
      <c r="I267" s="544" t="s">
        <v>411</v>
      </c>
      <c r="J267" s="540"/>
      <c r="K267" s="695" t="s">
        <v>540</v>
      </c>
      <c r="L267" s="583">
        <v>830</v>
      </c>
      <c r="M267" s="584" t="s">
        <v>538</v>
      </c>
      <c r="N267" s="585" t="s">
        <v>441</v>
      </c>
      <c r="O267" s="585"/>
      <c r="P267" s="586"/>
      <c r="Q267" s="533"/>
    </row>
    <row r="268" spans="1:17" s="537" customFormat="1" ht="13.8">
      <c r="A268" s="533"/>
      <c r="B268" s="695" t="s">
        <v>541</v>
      </c>
      <c r="C268" s="583">
        <v>150</v>
      </c>
      <c r="D268" s="584" t="s">
        <v>538</v>
      </c>
      <c r="E268" s="585" t="s">
        <v>442</v>
      </c>
      <c r="F268" s="585"/>
      <c r="G268" s="586"/>
      <c r="H268" s="543"/>
      <c r="I268" s="544" t="s">
        <v>411</v>
      </c>
      <c r="J268" s="540"/>
      <c r="K268" s="695" t="s">
        <v>541</v>
      </c>
      <c r="L268" s="583">
        <v>830</v>
      </c>
      <c r="M268" s="584" t="s">
        <v>538</v>
      </c>
      <c r="N268" s="585" t="s">
        <v>442</v>
      </c>
      <c r="O268" s="585"/>
      <c r="P268" s="586"/>
      <c r="Q268" s="533"/>
    </row>
    <row r="269" spans="1:17" s="537" customFormat="1" ht="13.8">
      <c r="A269" s="533"/>
      <c r="B269" s="695" t="s">
        <v>542</v>
      </c>
      <c r="C269" s="583">
        <v>150</v>
      </c>
      <c r="D269" s="584" t="s">
        <v>538</v>
      </c>
      <c r="E269" s="585" t="s">
        <v>443</v>
      </c>
      <c r="F269" s="585"/>
      <c r="G269" s="586"/>
      <c r="H269" s="543"/>
      <c r="I269" s="544" t="s">
        <v>411</v>
      </c>
      <c r="J269" s="540"/>
      <c r="K269" s="695" t="s">
        <v>542</v>
      </c>
      <c r="L269" s="583">
        <v>830</v>
      </c>
      <c r="M269" s="584" t="s">
        <v>538</v>
      </c>
      <c r="N269" s="585" t="s">
        <v>443</v>
      </c>
      <c r="O269" s="585"/>
      <c r="P269" s="586"/>
      <c r="Q269" s="533"/>
    </row>
    <row r="270" spans="1:17" s="537" customFormat="1" ht="13.8">
      <c r="A270" s="533"/>
      <c r="B270" s="695" t="s">
        <v>543</v>
      </c>
      <c r="C270" s="583">
        <v>150</v>
      </c>
      <c r="D270" s="584" t="s">
        <v>538</v>
      </c>
      <c r="E270" s="585" t="s">
        <v>87</v>
      </c>
      <c r="F270" s="585"/>
      <c r="G270" s="586"/>
      <c r="H270" s="543"/>
      <c r="I270" s="544" t="s">
        <v>411</v>
      </c>
      <c r="J270" s="540"/>
      <c r="K270" s="695" t="s">
        <v>543</v>
      </c>
      <c r="L270" s="583">
        <v>830</v>
      </c>
      <c r="M270" s="584" t="s">
        <v>538</v>
      </c>
      <c r="N270" s="585" t="s">
        <v>87</v>
      </c>
      <c r="O270" s="585"/>
      <c r="P270" s="586"/>
      <c r="Q270" s="533"/>
    </row>
    <row r="271" spans="1:17" s="537" customFormat="1" ht="13.8">
      <c r="A271" s="533"/>
      <c r="B271" s="699" t="s">
        <v>544</v>
      </c>
      <c r="C271" s="583">
        <v>150</v>
      </c>
      <c r="D271" s="584" t="s">
        <v>545</v>
      </c>
      <c r="E271" s="585"/>
      <c r="F271" s="585"/>
      <c r="G271" s="586"/>
      <c r="H271" s="543"/>
      <c r="I271" s="544" t="s">
        <v>411</v>
      </c>
      <c r="J271" s="540"/>
      <c r="K271" s="699" t="s">
        <v>544</v>
      </c>
      <c r="L271" s="583">
        <v>830</v>
      </c>
      <c r="M271" s="584" t="s">
        <v>545</v>
      </c>
      <c r="N271" s="585"/>
      <c r="O271" s="585"/>
      <c r="P271" s="586"/>
      <c r="Q271" s="533"/>
    </row>
    <row r="272" spans="1:17" s="537" customFormat="1" ht="13.8">
      <c r="A272" s="533"/>
      <c r="B272" s="695" t="s">
        <v>546</v>
      </c>
      <c r="C272" s="583">
        <v>150</v>
      </c>
      <c r="D272" s="584" t="s">
        <v>545</v>
      </c>
      <c r="E272" s="585" t="s">
        <v>414</v>
      </c>
      <c r="F272" s="585"/>
      <c r="G272" s="586"/>
      <c r="H272" s="543"/>
      <c r="I272" s="544" t="s">
        <v>411</v>
      </c>
      <c r="J272" s="540"/>
      <c r="K272" s="695" t="s">
        <v>546</v>
      </c>
      <c r="L272" s="583">
        <v>830</v>
      </c>
      <c r="M272" s="584" t="s">
        <v>545</v>
      </c>
      <c r="N272" s="585" t="s">
        <v>414</v>
      </c>
      <c r="O272" s="585"/>
      <c r="P272" s="586"/>
      <c r="Q272" s="533"/>
    </row>
    <row r="273" spans="1:17" s="537" customFormat="1" ht="13.8">
      <c r="A273" s="533"/>
      <c r="B273" s="695" t="s">
        <v>547</v>
      </c>
      <c r="C273" s="583">
        <v>150</v>
      </c>
      <c r="D273" s="584" t="s">
        <v>545</v>
      </c>
      <c r="E273" s="585" t="s">
        <v>441</v>
      </c>
      <c r="F273" s="585"/>
      <c r="G273" s="586"/>
      <c r="H273" s="543"/>
      <c r="I273" s="544" t="s">
        <v>411</v>
      </c>
      <c r="J273" s="540"/>
      <c r="K273" s="695" t="s">
        <v>547</v>
      </c>
      <c r="L273" s="583">
        <v>830</v>
      </c>
      <c r="M273" s="584" t="s">
        <v>545</v>
      </c>
      <c r="N273" s="585" t="s">
        <v>441</v>
      </c>
      <c r="O273" s="585"/>
      <c r="P273" s="586"/>
      <c r="Q273" s="533"/>
    </row>
    <row r="274" spans="1:17" s="537" customFormat="1" ht="13.8">
      <c r="A274" s="533"/>
      <c r="B274" s="695" t="s">
        <v>548</v>
      </c>
      <c r="C274" s="583">
        <v>150</v>
      </c>
      <c r="D274" s="584" t="s">
        <v>545</v>
      </c>
      <c r="E274" s="585" t="s">
        <v>87</v>
      </c>
      <c r="F274" s="585"/>
      <c r="G274" s="586"/>
      <c r="H274" s="543"/>
      <c r="I274" s="544" t="s">
        <v>411</v>
      </c>
      <c r="J274" s="540"/>
      <c r="K274" s="695" t="s">
        <v>548</v>
      </c>
      <c r="L274" s="583">
        <v>830</v>
      </c>
      <c r="M274" s="584" t="s">
        <v>545</v>
      </c>
      <c r="N274" s="585" t="s">
        <v>87</v>
      </c>
      <c r="O274" s="585"/>
      <c r="P274" s="586"/>
      <c r="Q274" s="533"/>
    </row>
    <row r="275" spans="1:17" s="537" customFormat="1" ht="13.8">
      <c r="A275" s="533"/>
      <c r="B275" s="694" t="s">
        <v>549</v>
      </c>
      <c r="C275" s="583">
        <v>150</v>
      </c>
      <c r="D275" s="584" t="s">
        <v>87</v>
      </c>
      <c r="E275" s="585"/>
      <c r="F275" s="585"/>
      <c r="G275" s="586"/>
      <c r="H275" s="543"/>
      <c r="I275" s="544" t="s">
        <v>411</v>
      </c>
      <c r="J275" s="540"/>
      <c r="K275" s="694" t="s">
        <v>549</v>
      </c>
      <c r="L275" s="583">
        <v>830</v>
      </c>
      <c r="M275" s="584" t="s">
        <v>87</v>
      </c>
      <c r="N275" s="585"/>
      <c r="O275" s="585"/>
      <c r="P275" s="586"/>
      <c r="Q275" s="533"/>
    </row>
    <row r="276" spans="1:17" s="537" customFormat="1" ht="13.8">
      <c r="A276" s="533"/>
      <c r="B276" s="697" t="s">
        <v>550</v>
      </c>
      <c r="C276" s="583">
        <v>150</v>
      </c>
      <c r="D276" s="584" t="s">
        <v>87</v>
      </c>
      <c r="E276" s="585" t="s">
        <v>414</v>
      </c>
      <c r="F276" s="585"/>
      <c r="G276" s="586"/>
      <c r="H276" s="543"/>
      <c r="I276" s="544" t="s">
        <v>411</v>
      </c>
      <c r="J276" s="540"/>
      <c r="K276" s="697" t="s">
        <v>550</v>
      </c>
      <c r="L276" s="583">
        <v>830</v>
      </c>
      <c r="M276" s="584" t="s">
        <v>87</v>
      </c>
      <c r="N276" s="585" t="s">
        <v>414</v>
      </c>
      <c r="O276" s="585"/>
      <c r="P276" s="586"/>
      <c r="Q276" s="533"/>
    </row>
    <row r="277" spans="1:17" s="537" customFormat="1" ht="13.8">
      <c r="A277" s="533"/>
      <c r="B277" s="697" t="s">
        <v>551</v>
      </c>
      <c r="C277" s="583">
        <v>150</v>
      </c>
      <c r="D277" s="584" t="s">
        <v>87</v>
      </c>
      <c r="E277" s="585">
        <v>2</v>
      </c>
      <c r="F277" s="585"/>
      <c r="G277" s="586"/>
      <c r="H277" s="543"/>
      <c r="I277" s="544" t="s">
        <v>411</v>
      </c>
      <c r="J277" s="540"/>
      <c r="K277" s="697" t="s">
        <v>551</v>
      </c>
      <c r="L277" s="583">
        <v>830</v>
      </c>
      <c r="M277" s="584" t="s">
        <v>87</v>
      </c>
      <c r="N277" s="585">
        <v>2</v>
      </c>
      <c r="O277" s="585"/>
      <c r="P277" s="586"/>
      <c r="Q277" s="533"/>
    </row>
    <row r="278" spans="1:17" s="537" customFormat="1" ht="13.8">
      <c r="A278" s="533"/>
      <c r="B278" s="696" t="s">
        <v>549</v>
      </c>
      <c r="C278" s="583">
        <v>150</v>
      </c>
      <c r="D278" s="584" t="s">
        <v>87</v>
      </c>
      <c r="E278" s="585" t="s">
        <v>87</v>
      </c>
      <c r="F278" s="585"/>
      <c r="G278" s="586"/>
      <c r="H278" s="543"/>
      <c r="I278" s="544" t="s">
        <v>411</v>
      </c>
      <c r="J278" s="540"/>
      <c r="K278" s="696" t="s">
        <v>549</v>
      </c>
      <c r="L278" s="583">
        <v>830</v>
      </c>
      <c r="M278" s="584" t="s">
        <v>87</v>
      </c>
      <c r="N278" s="585" t="s">
        <v>87</v>
      </c>
      <c r="O278" s="585"/>
      <c r="P278" s="586"/>
      <c r="Q278" s="533"/>
    </row>
    <row r="279" spans="1:17" s="537" customFormat="1">
      <c r="A279" s="533"/>
      <c r="B279" s="700"/>
      <c r="C279" s="590"/>
      <c r="D279" s="591"/>
      <c r="E279" s="591"/>
      <c r="F279" s="591"/>
      <c r="G279" s="592"/>
      <c r="H279" s="593"/>
      <c r="I279" s="544"/>
      <c r="J279" s="536"/>
      <c r="K279" s="700"/>
      <c r="L279" s="590"/>
      <c r="M279" s="591"/>
      <c r="N279" s="591"/>
      <c r="O279" s="591"/>
      <c r="P279" s="591"/>
      <c r="Q279" s="533"/>
    </row>
    <row r="280" spans="1:17" s="537" customFormat="1">
      <c r="A280" s="533"/>
      <c r="B280" s="700"/>
      <c r="C280" s="590"/>
      <c r="D280" s="591"/>
      <c r="E280" s="591"/>
      <c r="F280" s="591"/>
      <c r="G280" s="592"/>
      <c r="H280" s="593"/>
      <c r="I280" s="544"/>
      <c r="J280" s="536"/>
      <c r="K280" s="700"/>
      <c r="L280" s="590"/>
      <c r="M280" s="591"/>
      <c r="N280" s="591"/>
      <c r="O280" s="591"/>
      <c r="P280" s="591"/>
      <c r="Q280" s="533"/>
    </row>
    <row r="281" spans="1:17" s="537" customFormat="1">
      <c r="A281" s="533"/>
      <c r="B281" s="700"/>
      <c r="C281" s="590"/>
      <c r="D281" s="591"/>
      <c r="E281" s="591"/>
      <c r="F281" s="591"/>
      <c r="G281" s="592"/>
      <c r="H281" s="593"/>
      <c r="I281" s="544"/>
      <c r="J281" s="536"/>
      <c r="K281" s="700"/>
      <c r="L281" s="590"/>
      <c r="M281" s="591"/>
      <c r="N281" s="591"/>
      <c r="O281" s="591"/>
      <c r="P281" s="591"/>
      <c r="Q281" s="533"/>
    </row>
    <row r="282" spans="1:17" s="537" customFormat="1">
      <c r="A282" s="533"/>
      <c r="B282" s="700"/>
      <c r="C282" s="590"/>
      <c r="D282" s="591"/>
      <c r="E282" s="591"/>
      <c r="F282" s="591"/>
      <c r="G282" s="592"/>
      <c r="H282" s="593"/>
      <c r="I282" s="544"/>
      <c r="J282" s="536"/>
      <c r="K282" s="700"/>
      <c r="L282" s="590"/>
      <c r="M282" s="591"/>
      <c r="N282" s="591"/>
      <c r="O282" s="591"/>
      <c r="P282" s="591"/>
      <c r="Q282" s="533"/>
    </row>
    <row r="283" spans="1:17" s="537" customFormat="1">
      <c r="A283" s="533"/>
      <c r="B283" s="700"/>
      <c r="C283" s="590"/>
      <c r="D283" s="591"/>
      <c r="E283" s="591"/>
      <c r="F283" s="591"/>
      <c r="G283" s="592"/>
      <c r="H283" s="593"/>
      <c r="I283" s="544"/>
      <c r="J283" s="536"/>
      <c r="K283" s="700"/>
      <c r="L283" s="590"/>
      <c r="M283" s="591"/>
      <c r="N283" s="591"/>
      <c r="O283" s="591"/>
      <c r="P283" s="591"/>
      <c r="Q283" s="533"/>
    </row>
    <row r="284" spans="1:17" s="537" customFormat="1">
      <c r="A284" s="533"/>
      <c r="B284" s="700"/>
      <c r="C284" s="590"/>
      <c r="D284" s="591"/>
      <c r="E284" s="591"/>
      <c r="F284" s="591"/>
      <c r="G284" s="592"/>
      <c r="H284" s="593"/>
      <c r="I284" s="544"/>
      <c r="J284" s="536"/>
      <c r="K284" s="700"/>
      <c r="L284" s="590"/>
      <c r="M284" s="591"/>
      <c r="N284" s="591"/>
      <c r="O284" s="591"/>
      <c r="P284" s="591"/>
      <c r="Q284" s="533"/>
    </row>
    <row r="285" spans="1:17" s="537" customFormat="1">
      <c r="A285" s="533"/>
      <c r="B285" s="700"/>
      <c r="C285" s="590"/>
      <c r="D285" s="591"/>
      <c r="E285" s="591"/>
      <c r="F285" s="591"/>
      <c r="G285" s="592"/>
      <c r="H285" s="593"/>
      <c r="I285" s="544"/>
      <c r="J285" s="536"/>
      <c r="K285" s="700"/>
      <c r="L285" s="590"/>
      <c r="M285" s="591"/>
      <c r="N285" s="591"/>
      <c r="O285" s="591"/>
      <c r="P285" s="591"/>
      <c r="Q285" s="533"/>
    </row>
    <row r="286" spans="1:17" s="537" customFormat="1">
      <c r="A286" s="533"/>
      <c r="B286" s="700"/>
      <c r="C286" s="590"/>
      <c r="D286" s="591"/>
      <c r="E286" s="591"/>
      <c r="F286" s="591"/>
      <c r="G286" s="592"/>
      <c r="H286" s="593"/>
      <c r="I286" s="544"/>
      <c r="J286" s="536"/>
      <c r="K286" s="700"/>
      <c r="L286" s="590"/>
      <c r="M286" s="591"/>
      <c r="N286" s="591"/>
      <c r="O286" s="591"/>
      <c r="P286" s="591"/>
      <c r="Q286" s="533"/>
    </row>
    <row r="287" spans="1:17" s="537" customFormat="1">
      <c r="A287" s="533"/>
      <c r="B287" s="700"/>
      <c r="C287" s="590"/>
      <c r="D287" s="591"/>
      <c r="E287" s="591"/>
      <c r="F287" s="591"/>
      <c r="G287" s="592"/>
      <c r="H287" s="593"/>
      <c r="I287" s="544"/>
      <c r="J287" s="536"/>
      <c r="K287" s="700"/>
      <c r="L287" s="590"/>
      <c r="M287" s="591"/>
      <c r="N287" s="591"/>
      <c r="O287" s="591"/>
      <c r="P287" s="591"/>
      <c r="Q287" s="533"/>
    </row>
    <row r="288" spans="1:17" s="537" customFormat="1">
      <c r="A288" s="533"/>
      <c r="B288" s="700"/>
      <c r="C288" s="590"/>
      <c r="D288" s="591"/>
      <c r="E288" s="591"/>
      <c r="F288" s="591"/>
      <c r="G288" s="592"/>
      <c r="H288" s="593"/>
      <c r="I288" s="544"/>
      <c r="J288" s="536"/>
      <c r="K288" s="700"/>
      <c r="L288" s="590"/>
      <c r="M288" s="591"/>
      <c r="N288" s="591"/>
      <c r="O288" s="591"/>
      <c r="P288" s="591"/>
      <c r="Q288" s="533"/>
    </row>
    <row r="289" spans="1:17" s="537" customFormat="1">
      <c r="A289" s="533"/>
      <c r="B289" s="700"/>
      <c r="C289" s="590"/>
      <c r="D289" s="591"/>
      <c r="E289" s="591"/>
      <c r="F289" s="591"/>
      <c r="G289" s="592"/>
      <c r="H289" s="593"/>
      <c r="I289" s="544"/>
      <c r="J289" s="536"/>
      <c r="K289" s="700"/>
      <c r="L289" s="590"/>
      <c r="M289" s="591"/>
      <c r="N289" s="591"/>
      <c r="O289" s="591"/>
      <c r="P289" s="591"/>
      <c r="Q289" s="533"/>
    </row>
    <row r="290" spans="1:17" s="537" customFormat="1">
      <c r="A290" s="533"/>
      <c r="B290" s="700"/>
      <c r="C290" s="590"/>
      <c r="D290" s="591"/>
      <c r="E290" s="591"/>
      <c r="F290" s="591"/>
      <c r="G290" s="592"/>
      <c r="H290" s="593"/>
      <c r="I290" s="544"/>
      <c r="J290" s="536"/>
      <c r="K290" s="700"/>
      <c r="L290" s="590"/>
      <c r="M290" s="591"/>
      <c r="N290" s="591"/>
      <c r="O290" s="591"/>
      <c r="P290" s="591"/>
      <c r="Q290" s="533"/>
    </row>
    <row r="291" spans="1:17" s="537" customFormat="1">
      <c r="A291" s="533"/>
      <c r="B291" s="700"/>
      <c r="C291" s="590"/>
      <c r="D291" s="591"/>
      <c r="E291" s="591"/>
      <c r="F291" s="591"/>
      <c r="G291" s="592"/>
      <c r="H291" s="593"/>
      <c r="I291" s="544"/>
      <c r="J291" s="536"/>
      <c r="K291" s="700"/>
      <c r="L291" s="590"/>
      <c r="M291" s="591"/>
      <c r="N291" s="591"/>
      <c r="O291" s="591"/>
      <c r="P291" s="591"/>
      <c r="Q291" s="533"/>
    </row>
    <row r="292" spans="1:17" s="537" customFormat="1">
      <c r="A292" s="533"/>
      <c r="B292" s="700"/>
      <c r="C292" s="590"/>
      <c r="D292" s="591"/>
      <c r="E292" s="591"/>
      <c r="F292" s="591"/>
      <c r="G292" s="592"/>
      <c r="H292" s="593"/>
      <c r="I292" s="544"/>
      <c r="J292" s="536"/>
      <c r="K292" s="700"/>
      <c r="L292" s="590"/>
      <c r="M292" s="591"/>
      <c r="N292" s="591"/>
      <c r="O292" s="591"/>
      <c r="P292" s="591"/>
      <c r="Q292" s="533"/>
    </row>
    <row r="293" spans="1:17" s="537" customFormat="1">
      <c r="A293" s="533"/>
      <c r="B293" s="700"/>
      <c r="C293" s="590"/>
      <c r="D293" s="591"/>
      <c r="E293" s="591"/>
      <c r="F293" s="591"/>
      <c r="G293" s="592"/>
      <c r="H293" s="593"/>
      <c r="I293" s="544"/>
      <c r="J293" s="536"/>
      <c r="K293" s="700"/>
      <c r="L293" s="590"/>
      <c r="M293" s="591"/>
      <c r="N293" s="591"/>
      <c r="O293" s="591"/>
      <c r="P293" s="591"/>
      <c r="Q293" s="533"/>
    </row>
    <row r="294" spans="1:17" s="537" customFormat="1">
      <c r="A294" s="533"/>
      <c r="B294" s="700"/>
      <c r="C294" s="590"/>
      <c r="D294" s="591"/>
      <c r="E294" s="591"/>
      <c r="F294" s="591"/>
      <c r="G294" s="592"/>
      <c r="H294" s="593"/>
      <c r="I294" s="544"/>
      <c r="J294" s="536"/>
      <c r="K294" s="700"/>
      <c r="L294" s="590"/>
      <c r="M294" s="591"/>
      <c r="N294" s="591"/>
      <c r="O294" s="591"/>
      <c r="P294" s="591"/>
      <c r="Q294" s="533"/>
    </row>
    <row r="295" spans="1:17" s="537" customFormat="1">
      <c r="A295" s="533"/>
      <c r="B295" s="700"/>
      <c r="C295" s="590"/>
      <c r="D295" s="591"/>
      <c r="E295" s="591"/>
      <c r="F295" s="591"/>
      <c r="G295" s="592"/>
      <c r="H295" s="593"/>
      <c r="I295" s="544"/>
      <c r="J295" s="536"/>
      <c r="K295" s="700"/>
      <c r="L295" s="590"/>
      <c r="M295" s="591"/>
      <c r="N295" s="591"/>
      <c r="O295" s="591"/>
      <c r="P295" s="591"/>
      <c r="Q295" s="533"/>
    </row>
    <row r="296" spans="1:17" s="537" customFormat="1">
      <c r="A296" s="533"/>
      <c r="B296" s="700"/>
      <c r="C296" s="590"/>
      <c r="D296" s="591"/>
      <c r="E296" s="591"/>
      <c r="F296" s="591"/>
      <c r="G296" s="592"/>
      <c r="H296" s="593"/>
      <c r="I296" s="544"/>
      <c r="J296" s="536"/>
      <c r="K296" s="700"/>
      <c r="L296" s="590"/>
      <c r="M296" s="591"/>
      <c r="N296" s="591"/>
      <c r="O296" s="591"/>
      <c r="P296" s="591"/>
      <c r="Q296" s="533"/>
    </row>
    <row r="297" spans="1:17" s="537" customFormat="1">
      <c r="A297" s="533"/>
      <c r="B297" s="700"/>
      <c r="C297" s="590"/>
      <c r="D297" s="591"/>
      <c r="E297" s="591"/>
      <c r="F297" s="591"/>
      <c r="G297" s="592"/>
      <c r="H297" s="593"/>
      <c r="I297" s="544"/>
      <c r="J297" s="536"/>
      <c r="K297" s="700"/>
      <c r="L297" s="590"/>
      <c r="M297" s="591"/>
      <c r="N297" s="591"/>
      <c r="O297" s="591"/>
      <c r="P297" s="591"/>
      <c r="Q297" s="533"/>
    </row>
    <row r="298" spans="1:17" s="537" customFormat="1">
      <c r="A298" s="533"/>
      <c r="B298" s="700"/>
      <c r="C298" s="590"/>
      <c r="D298" s="591"/>
      <c r="E298" s="591"/>
      <c r="F298" s="591"/>
      <c r="G298" s="592"/>
      <c r="H298" s="593"/>
      <c r="I298" s="544"/>
      <c r="J298" s="536"/>
      <c r="K298" s="700"/>
      <c r="L298" s="590"/>
      <c r="M298" s="591"/>
      <c r="N298" s="591"/>
      <c r="O298" s="591"/>
      <c r="P298" s="591"/>
      <c r="Q298" s="533"/>
    </row>
    <row r="299" spans="1:17" s="537" customFormat="1">
      <c r="A299" s="533"/>
      <c r="B299" s="700"/>
      <c r="C299" s="590"/>
      <c r="D299" s="591"/>
      <c r="E299" s="591"/>
      <c r="F299" s="591"/>
      <c r="G299" s="592"/>
      <c r="H299" s="593"/>
      <c r="I299" s="544"/>
      <c r="J299" s="536"/>
      <c r="K299" s="700"/>
      <c r="L299" s="590"/>
      <c r="M299" s="591"/>
      <c r="N299" s="591"/>
      <c r="O299" s="591"/>
      <c r="P299" s="591"/>
      <c r="Q299" s="533"/>
    </row>
    <row r="300" spans="1:17" s="537" customFormat="1">
      <c r="A300" s="533"/>
      <c r="B300" s="700"/>
      <c r="C300" s="590"/>
      <c r="D300" s="591"/>
      <c r="E300" s="591"/>
      <c r="F300" s="591"/>
      <c r="G300" s="592"/>
      <c r="H300" s="593"/>
      <c r="I300" s="544"/>
      <c r="J300" s="536"/>
      <c r="K300" s="700"/>
      <c r="L300" s="590"/>
      <c r="M300" s="591"/>
      <c r="N300" s="591"/>
      <c r="O300" s="591"/>
      <c r="P300" s="591"/>
      <c r="Q300" s="533"/>
    </row>
    <row r="301" spans="1:17" s="537" customFormat="1">
      <c r="A301" s="533"/>
      <c r="B301" s="700"/>
      <c r="C301" s="590"/>
      <c r="D301" s="591"/>
      <c r="E301" s="591"/>
      <c r="F301" s="591"/>
      <c r="G301" s="592"/>
      <c r="H301" s="593"/>
      <c r="I301" s="544"/>
      <c r="J301" s="536"/>
      <c r="K301" s="700"/>
      <c r="L301" s="590"/>
      <c r="M301" s="591"/>
      <c r="N301" s="591"/>
      <c r="O301" s="591"/>
      <c r="P301" s="591"/>
      <c r="Q301" s="533"/>
    </row>
    <row r="302" spans="1:17" s="537" customFormat="1">
      <c r="A302" s="533"/>
      <c r="B302" s="700"/>
      <c r="C302" s="590"/>
      <c r="D302" s="591"/>
      <c r="E302" s="591"/>
      <c r="F302" s="591"/>
      <c r="G302" s="592"/>
      <c r="H302" s="593"/>
      <c r="I302" s="544"/>
      <c r="J302" s="536"/>
      <c r="K302" s="700"/>
      <c r="L302" s="590"/>
      <c r="M302" s="591"/>
      <c r="N302" s="591"/>
      <c r="O302" s="591"/>
      <c r="P302" s="591"/>
      <c r="Q302" s="533"/>
    </row>
    <row r="303" spans="1:17" s="537" customFormat="1">
      <c r="A303" s="533"/>
      <c r="B303" s="700"/>
      <c r="C303" s="590"/>
      <c r="D303" s="591"/>
      <c r="E303" s="591"/>
      <c r="F303" s="591"/>
      <c r="G303" s="592"/>
      <c r="H303" s="593"/>
      <c r="I303" s="544"/>
      <c r="J303" s="536"/>
      <c r="K303" s="700"/>
      <c r="L303" s="590"/>
      <c r="M303" s="591"/>
      <c r="N303" s="591"/>
      <c r="O303" s="591"/>
      <c r="P303" s="591"/>
      <c r="Q303" s="533"/>
    </row>
    <row r="304" spans="1:17" s="537" customFormat="1">
      <c r="A304" s="533"/>
      <c r="B304" s="700"/>
      <c r="C304" s="590"/>
      <c r="D304" s="591"/>
      <c r="E304" s="591"/>
      <c r="F304" s="591"/>
      <c r="G304" s="592"/>
      <c r="H304" s="593"/>
      <c r="I304" s="544"/>
      <c r="J304" s="536"/>
      <c r="K304" s="700"/>
      <c r="L304" s="590"/>
      <c r="M304" s="591"/>
      <c r="N304" s="591"/>
      <c r="O304" s="591"/>
      <c r="P304" s="591"/>
      <c r="Q304" s="533"/>
    </row>
    <row r="305" spans="1:17" s="537" customFormat="1">
      <c r="A305" s="533"/>
      <c r="B305" s="700"/>
      <c r="C305" s="590"/>
      <c r="D305" s="591"/>
      <c r="E305" s="591"/>
      <c r="F305" s="591"/>
      <c r="G305" s="592"/>
      <c r="H305" s="593"/>
      <c r="I305" s="544"/>
      <c r="J305" s="536"/>
      <c r="K305" s="700"/>
      <c r="L305" s="590"/>
      <c r="M305" s="591"/>
      <c r="N305" s="591"/>
      <c r="O305" s="591"/>
      <c r="P305" s="591"/>
      <c r="Q305" s="533"/>
    </row>
    <row r="306" spans="1:17" s="537" customFormat="1">
      <c r="A306" s="533"/>
      <c r="B306" s="700"/>
      <c r="C306" s="590"/>
      <c r="D306" s="591"/>
      <c r="E306" s="591"/>
      <c r="F306" s="591"/>
      <c r="G306" s="592"/>
      <c r="H306" s="593"/>
      <c r="I306" s="544"/>
      <c r="J306" s="536"/>
      <c r="K306" s="700"/>
      <c r="L306" s="590"/>
      <c r="M306" s="591"/>
      <c r="N306" s="591"/>
      <c r="O306" s="591"/>
      <c r="P306" s="591"/>
      <c r="Q306" s="533"/>
    </row>
    <row r="307" spans="1:17" s="537" customFormat="1">
      <c r="A307" s="533"/>
      <c r="B307" s="700"/>
      <c r="C307" s="590"/>
      <c r="D307" s="591"/>
      <c r="E307" s="591"/>
      <c r="F307" s="591"/>
      <c r="G307" s="592"/>
      <c r="H307" s="593"/>
      <c r="I307" s="544"/>
      <c r="J307" s="536"/>
      <c r="K307" s="700"/>
      <c r="L307" s="590"/>
      <c r="M307" s="591"/>
      <c r="N307" s="591"/>
      <c r="O307" s="591"/>
      <c r="P307" s="591"/>
      <c r="Q307" s="533"/>
    </row>
    <row r="308" spans="1:17" s="537" customFormat="1">
      <c r="A308" s="533"/>
      <c r="B308" s="700"/>
      <c r="C308" s="590"/>
      <c r="D308" s="591"/>
      <c r="E308" s="591"/>
      <c r="F308" s="591"/>
      <c r="G308" s="592"/>
      <c r="H308" s="593"/>
      <c r="I308" s="544"/>
      <c r="J308" s="536"/>
      <c r="K308" s="700"/>
      <c r="L308" s="590"/>
      <c r="M308" s="591"/>
      <c r="N308" s="591"/>
      <c r="O308" s="591"/>
      <c r="P308" s="591"/>
      <c r="Q308" s="533"/>
    </row>
    <row r="309" spans="1:17" s="537" customFormat="1">
      <c r="A309" s="533"/>
      <c r="B309" s="700"/>
      <c r="C309" s="590"/>
      <c r="D309" s="591"/>
      <c r="E309" s="591"/>
      <c r="F309" s="591"/>
      <c r="G309" s="592"/>
      <c r="H309" s="593"/>
      <c r="I309" s="544"/>
      <c r="J309" s="536"/>
      <c r="K309" s="700"/>
      <c r="L309" s="590"/>
      <c r="M309" s="591"/>
      <c r="N309" s="591"/>
      <c r="O309" s="591"/>
      <c r="P309" s="591"/>
      <c r="Q309" s="533"/>
    </row>
    <row r="310" spans="1:17" s="537" customFormat="1">
      <c r="A310" s="533"/>
      <c r="B310" s="700"/>
      <c r="C310" s="590"/>
      <c r="D310" s="591"/>
      <c r="E310" s="591"/>
      <c r="F310" s="591"/>
      <c r="G310" s="592"/>
      <c r="H310" s="593"/>
      <c r="I310" s="544"/>
      <c r="J310" s="536"/>
      <c r="K310" s="700"/>
      <c r="L310" s="590"/>
      <c r="M310" s="591"/>
      <c r="N310" s="591"/>
      <c r="O310" s="591"/>
      <c r="P310" s="591"/>
      <c r="Q310" s="533"/>
    </row>
    <row r="311" spans="1:17" s="537" customFormat="1">
      <c r="A311" s="533"/>
      <c r="B311" s="700"/>
      <c r="C311" s="590"/>
      <c r="D311" s="591"/>
      <c r="E311" s="591"/>
      <c r="F311" s="591"/>
      <c r="G311" s="592"/>
      <c r="H311" s="593"/>
      <c r="I311" s="544"/>
      <c r="J311" s="536"/>
      <c r="K311" s="700"/>
      <c r="L311" s="590"/>
      <c r="M311" s="591"/>
      <c r="N311" s="591"/>
      <c r="O311" s="591"/>
      <c r="P311" s="591"/>
      <c r="Q311" s="533"/>
    </row>
    <row r="312" spans="1:17" s="537" customFormat="1">
      <c r="A312" s="533"/>
      <c r="B312" s="700"/>
      <c r="C312" s="590"/>
      <c r="D312" s="591"/>
      <c r="E312" s="591"/>
      <c r="F312" s="591"/>
      <c r="G312" s="592"/>
      <c r="H312" s="593"/>
      <c r="I312" s="544"/>
      <c r="J312" s="536"/>
      <c r="K312" s="700"/>
      <c r="L312" s="590"/>
      <c r="M312" s="591"/>
      <c r="N312" s="591"/>
      <c r="O312" s="591"/>
      <c r="P312" s="591"/>
      <c r="Q312" s="533"/>
    </row>
    <row r="313" spans="1:17" s="537" customFormat="1">
      <c r="A313" s="533"/>
      <c r="B313" s="700"/>
      <c r="C313" s="590"/>
      <c r="D313" s="591"/>
      <c r="E313" s="591"/>
      <c r="F313" s="591"/>
      <c r="G313" s="592"/>
      <c r="H313" s="593"/>
      <c r="I313" s="544"/>
      <c r="J313" s="536"/>
      <c r="K313" s="700"/>
      <c r="L313" s="590"/>
      <c r="M313" s="591"/>
      <c r="N313" s="591"/>
      <c r="O313" s="591"/>
      <c r="P313" s="591"/>
      <c r="Q313" s="533"/>
    </row>
    <row r="314" spans="1:17" s="537" customFormat="1">
      <c r="A314" s="533"/>
      <c r="B314" s="700"/>
      <c r="C314" s="590"/>
      <c r="D314" s="591"/>
      <c r="E314" s="591"/>
      <c r="F314" s="591"/>
      <c r="G314" s="592"/>
      <c r="H314" s="593"/>
      <c r="I314" s="544"/>
      <c r="J314" s="536"/>
      <c r="K314" s="700"/>
      <c r="L314" s="590"/>
      <c r="M314" s="591"/>
      <c r="N314" s="591"/>
      <c r="O314" s="591"/>
      <c r="P314" s="591"/>
      <c r="Q314" s="533"/>
    </row>
    <row r="315" spans="1:17" s="537" customFormat="1">
      <c r="A315" s="533"/>
      <c r="B315" s="700"/>
      <c r="C315" s="590"/>
      <c r="D315" s="591"/>
      <c r="E315" s="591"/>
      <c r="F315" s="591"/>
      <c r="G315" s="592"/>
      <c r="H315" s="593"/>
      <c r="I315" s="544"/>
      <c r="J315" s="536"/>
      <c r="K315" s="700"/>
      <c r="L315" s="590"/>
      <c r="M315" s="591"/>
      <c r="N315" s="591"/>
      <c r="O315" s="591"/>
      <c r="P315" s="591"/>
      <c r="Q315" s="533"/>
    </row>
    <row r="316" spans="1:17" s="537" customFormat="1">
      <c r="A316" s="533"/>
      <c r="B316" s="700"/>
      <c r="C316" s="590"/>
      <c r="D316" s="591"/>
      <c r="E316" s="591"/>
      <c r="F316" s="591"/>
      <c r="G316" s="592"/>
      <c r="H316" s="593"/>
      <c r="I316" s="544"/>
      <c r="J316" s="536"/>
      <c r="K316" s="700"/>
      <c r="L316" s="590"/>
      <c r="M316" s="591"/>
      <c r="N316" s="591"/>
      <c r="O316" s="591"/>
      <c r="P316" s="591"/>
      <c r="Q316" s="533"/>
    </row>
    <row r="317" spans="1:17" s="537" customFormat="1">
      <c r="A317" s="533"/>
      <c r="B317" s="700"/>
      <c r="C317" s="590"/>
      <c r="D317" s="591"/>
      <c r="E317" s="591"/>
      <c r="F317" s="591"/>
      <c r="G317" s="592"/>
      <c r="H317" s="593"/>
      <c r="I317" s="544"/>
      <c r="J317" s="536"/>
      <c r="K317" s="700"/>
      <c r="L317" s="590"/>
      <c r="M317" s="591"/>
      <c r="N317" s="591"/>
      <c r="O317" s="591"/>
      <c r="P317" s="591"/>
      <c r="Q317" s="533"/>
    </row>
    <row r="318" spans="1:17" s="537" customFormat="1">
      <c r="A318" s="533"/>
      <c r="B318" s="700"/>
      <c r="C318" s="590"/>
      <c r="D318" s="591"/>
      <c r="E318" s="591"/>
      <c r="F318" s="591"/>
      <c r="G318" s="592"/>
      <c r="H318" s="593"/>
      <c r="I318" s="544"/>
      <c r="J318" s="536"/>
      <c r="K318" s="700"/>
      <c r="L318" s="590"/>
      <c r="M318" s="591"/>
      <c r="N318" s="591"/>
      <c r="O318" s="591"/>
      <c r="P318" s="591"/>
      <c r="Q318" s="533"/>
    </row>
    <row r="319" spans="1:17" s="537" customFormat="1">
      <c r="A319" s="533"/>
      <c r="B319" s="700"/>
      <c r="C319" s="590"/>
      <c r="D319" s="591"/>
      <c r="E319" s="591"/>
      <c r="F319" s="591"/>
      <c r="G319" s="592"/>
      <c r="H319" s="593"/>
      <c r="I319" s="544"/>
      <c r="J319" s="536"/>
      <c r="K319" s="700"/>
      <c r="L319" s="590"/>
      <c r="M319" s="591"/>
      <c r="N319" s="591"/>
      <c r="O319" s="591"/>
      <c r="P319" s="591"/>
      <c r="Q319" s="533"/>
    </row>
    <row r="320" spans="1:17" s="537" customFormat="1">
      <c r="A320" s="533"/>
      <c r="B320" s="700"/>
      <c r="C320" s="590"/>
      <c r="D320" s="591"/>
      <c r="E320" s="591"/>
      <c r="F320" s="591"/>
      <c r="G320" s="592"/>
      <c r="H320" s="593"/>
      <c r="I320" s="544"/>
      <c r="J320" s="536"/>
      <c r="K320" s="700"/>
      <c r="L320" s="590"/>
      <c r="M320" s="591"/>
      <c r="N320" s="591"/>
      <c r="O320" s="591"/>
      <c r="P320" s="591"/>
      <c r="Q320" s="533"/>
    </row>
    <row r="321" spans="1:17" s="537" customFormat="1">
      <c r="A321" s="533"/>
      <c r="B321" s="700"/>
      <c r="C321" s="590"/>
      <c r="D321" s="591"/>
      <c r="E321" s="591"/>
      <c r="F321" s="591"/>
      <c r="G321" s="592"/>
      <c r="H321" s="593"/>
      <c r="I321" s="544"/>
      <c r="J321" s="536"/>
      <c r="K321" s="700"/>
      <c r="L321" s="590"/>
      <c r="M321" s="591"/>
      <c r="N321" s="591"/>
      <c r="O321" s="591"/>
      <c r="P321" s="591"/>
      <c r="Q321" s="533"/>
    </row>
    <row r="322" spans="1:17" s="537" customFormat="1">
      <c r="A322" s="533"/>
      <c r="B322" s="700"/>
      <c r="C322" s="590"/>
      <c r="D322" s="591"/>
      <c r="E322" s="591"/>
      <c r="F322" s="591"/>
      <c r="G322" s="592"/>
      <c r="H322" s="593"/>
      <c r="I322" s="544"/>
      <c r="J322" s="536"/>
      <c r="K322" s="700"/>
      <c r="L322" s="590"/>
      <c r="M322" s="591"/>
      <c r="N322" s="591"/>
      <c r="O322" s="591"/>
      <c r="P322" s="591"/>
      <c r="Q322" s="533"/>
    </row>
    <row r="323" spans="1:17" s="537" customFormat="1">
      <c r="A323" s="533"/>
      <c r="B323" s="700"/>
      <c r="C323" s="590"/>
      <c r="D323" s="591"/>
      <c r="E323" s="591"/>
      <c r="F323" s="591"/>
      <c r="G323" s="592"/>
      <c r="H323" s="593"/>
      <c r="I323" s="544"/>
      <c r="J323" s="536"/>
      <c r="K323" s="700"/>
      <c r="L323" s="590"/>
      <c r="M323" s="591"/>
      <c r="N323" s="591"/>
      <c r="O323" s="591"/>
      <c r="P323" s="591"/>
      <c r="Q323" s="533"/>
    </row>
    <row r="324" spans="1:17" s="537" customFormat="1">
      <c r="A324" s="533"/>
      <c r="B324" s="700"/>
      <c r="C324" s="590"/>
      <c r="D324" s="591"/>
      <c r="E324" s="591"/>
      <c r="F324" s="591"/>
      <c r="G324" s="592"/>
      <c r="H324" s="593"/>
      <c r="I324" s="544"/>
      <c r="J324" s="536"/>
      <c r="K324" s="700"/>
      <c r="L324" s="590"/>
      <c r="M324" s="591"/>
      <c r="N324" s="591"/>
      <c r="O324" s="591"/>
      <c r="P324" s="591"/>
      <c r="Q324" s="533"/>
    </row>
    <row r="325" spans="1:17" s="537" customFormat="1">
      <c r="A325" s="533"/>
      <c r="B325" s="700"/>
      <c r="C325" s="590"/>
      <c r="D325" s="591"/>
      <c r="E325" s="591"/>
      <c r="F325" s="591"/>
      <c r="G325" s="592"/>
      <c r="H325" s="593"/>
      <c r="I325" s="544"/>
      <c r="J325" s="536"/>
      <c r="K325" s="700"/>
      <c r="L325" s="590"/>
      <c r="M325" s="591"/>
      <c r="N325" s="591"/>
      <c r="O325" s="591"/>
      <c r="P325" s="591"/>
      <c r="Q325" s="533"/>
    </row>
    <row r="326" spans="1:17" s="537" customFormat="1">
      <c r="A326" s="533"/>
      <c r="B326" s="700"/>
      <c r="C326" s="590"/>
      <c r="D326" s="591"/>
      <c r="E326" s="591"/>
      <c r="F326" s="591"/>
      <c r="G326" s="592"/>
      <c r="H326" s="593"/>
      <c r="I326" s="544"/>
      <c r="J326" s="536"/>
      <c r="K326" s="700"/>
      <c r="L326" s="590"/>
      <c r="M326" s="591"/>
      <c r="N326" s="591"/>
      <c r="O326" s="591"/>
      <c r="P326" s="591"/>
      <c r="Q326" s="533"/>
    </row>
    <row r="327" spans="1:17" s="537" customFormat="1">
      <c r="A327" s="533"/>
      <c r="B327" s="700"/>
      <c r="C327" s="590"/>
      <c r="D327" s="591"/>
      <c r="E327" s="591"/>
      <c r="F327" s="591"/>
      <c r="G327" s="592"/>
      <c r="H327" s="593"/>
      <c r="I327" s="544"/>
      <c r="J327" s="536"/>
      <c r="K327" s="700"/>
      <c r="L327" s="590"/>
      <c r="M327" s="591"/>
      <c r="N327" s="591"/>
      <c r="O327" s="591"/>
      <c r="P327" s="591"/>
      <c r="Q327" s="533"/>
    </row>
    <row r="328" spans="1:17" s="537" customFormat="1">
      <c r="A328" s="533"/>
      <c r="B328" s="700"/>
      <c r="C328" s="590"/>
      <c r="D328" s="591"/>
      <c r="E328" s="591"/>
      <c r="F328" s="591"/>
      <c r="G328" s="592"/>
      <c r="H328" s="593"/>
      <c r="I328" s="544"/>
      <c r="J328" s="536"/>
      <c r="K328" s="700"/>
      <c r="L328" s="590"/>
      <c r="M328" s="591"/>
      <c r="N328" s="591"/>
      <c r="O328" s="591"/>
      <c r="P328" s="591"/>
      <c r="Q328" s="533"/>
    </row>
    <row r="329" spans="1:17" s="537" customFormat="1">
      <c r="A329" s="533"/>
      <c r="B329" s="700"/>
      <c r="C329" s="590"/>
      <c r="D329" s="591"/>
      <c r="E329" s="591"/>
      <c r="F329" s="591"/>
      <c r="G329" s="592"/>
      <c r="H329" s="593"/>
      <c r="I329" s="544"/>
      <c r="J329" s="536"/>
      <c r="K329" s="700"/>
      <c r="L329" s="590"/>
      <c r="M329" s="591"/>
      <c r="N329" s="591"/>
      <c r="O329" s="591"/>
      <c r="P329" s="591"/>
      <c r="Q329" s="533"/>
    </row>
    <row r="330" spans="1:17" s="537" customFormat="1">
      <c r="A330" s="533"/>
      <c r="B330" s="700"/>
      <c r="C330" s="590"/>
      <c r="D330" s="591"/>
      <c r="E330" s="591"/>
      <c r="F330" s="591"/>
      <c r="G330" s="592"/>
      <c r="H330" s="593"/>
      <c r="I330" s="544"/>
      <c r="J330" s="536"/>
      <c r="K330" s="700"/>
      <c r="L330" s="590"/>
      <c r="M330" s="591"/>
      <c r="N330" s="591"/>
      <c r="O330" s="591"/>
      <c r="P330" s="591"/>
      <c r="Q330" s="533"/>
    </row>
    <row r="331" spans="1:17" s="537" customFormat="1">
      <c r="A331" s="533"/>
      <c r="B331" s="700"/>
      <c r="C331" s="590"/>
      <c r="D331" s="591"/>
      <c r="E331" s="591"/>
      <c r="F331" s="591"/>
      <c r="G331" s="592"/>
      <c r="H331" s="593"/>
      <c r="I331" s="544"/>
      <c r="J331" s="536"/>
      <c r="K331" s="700"/>
      <c r="L331" s="590"/>
      <c r="M331" s="591"/>
      <c r="N331" s="591"/>
      <c r="O331" s="591"/>
      <c r="P331" s="591"/>
      <c r="Q331" s="533"/>
    </row>
    <row r="332" spans="1:17" s="537" customFormat="1">
      <c r="A332" s="533"/>
      <c r="B332" s="700"/>
      <c r="C332" s="590"/>
      <c r="D332" s="591"/>
      <c r="E332" s="591"/>
      <c r="F332" s="591"/>
      <c r="G332" s="592"/>
      <c r="H332" s="593"/>
      <c r="I332" s="544"/>
      <c r="J332" s="536"/>
      <c r="K332" s="700"/>
      <c r="L332" s="590"/>
      <c r="M332" s="591"/>
      <c r="N332" s="591"/>
      <c r="O332" s="591"/>
      <c r="P332" s="591"/>
      <c r="Q332" s="533"/>
    </row>
    <row r="333" spans="1:17" s="537" customFormat="1">
      <c r="A333" s="533"/>
      <c r="B333" s="700"/>
      <c r="C333" s="590"/>
      <c r="D333" s="591"/>
      <c r="E333" s="591"/>
      <c r="F333" s="591"/>
      <c r="G333" s="592"/>
      <c r="H333" s="593"/>
      <c r="I333" s="544"/>
      <c r="J333" s="536"/>
      <c r="K333" s="700"/>
      <c r="L333" s="590"/>
      <c r="M333" s="591"/>
      <c r="N333" s="591"/>
      <c r="O333" s="591"/>
      <c r="P333" s="591"/>
      <c r="Q333" s="533"/>
    </row>
    <row r="334" spans="1:17" s="537" customFormat="1">
      <c r="A334" s="533"/>
      <c r="B334" s="700"/>
      <c r="C334" s="590"/>
      <c r="D334" s="591"/>
      <c r="E334" s="591"/>
      <c r="F334" s="591"/>
      <c r="G334" s="592"/>
      <c r="H334" s="593"/>
      <c r="I334" s="544"/>
      <c r="J334" s="536"/>
      <c r="K334" s="700"/>
      <c r="L334" s="590"/>
      <c r="M334" s="591"/>
      <c r="N334" s="591"/>
      <c r="O334" s="591"/>
      <c r="P334" s="591"/>
      <c r="Q334" s="533"/>
    </row>
    <row r="335" spans="1:17" s="537" customFormat="1">
      <c r="A335" s="533"/>
      <c r="B335" s="700"/>
      <c r="C335" s="590"/>
      <c r="D335" s="591"/>
      <c r="E335" s="591"/>
      <c r="F335" s="591"/>
      <c r="G335" s="592"/>
      <c r="H335" s="593"/>
      <c r="I335" s="544"/>
      <c r="J335" s="536"/>
      <c r="K335" s="700"/>
      <c r="L335" s="590"/>
      <c r="M335" s="591"/>
      <c r="N335" s="591"/>
      <c r="O335" s="591"/>
      <c r="P335" s="591"/>
      <c r="Q335" s="533"/>
    </row>
    <row r="336" spans="1:17" s="537" customFormat="1">
      <c r="A336" s="533"/>
      <c r="B336" s="700"/>
      <c r="C336" s="590"/>
      <c r="D336" s="591"/>
      <c r="E336" s="591"/>
      <c r="F336" s="591"/>
      <c r="G336" s="592"/>
      <c r="H336" s="593"/>
      <c r="I336" s="544"/>
      <c r="J336" s="536"/>
      <c r="K336" s="700"/>
      <c r="L336" s="590"/>
      <c r="M336" s="591"/>
      <c r="N336" s="591"/>
      <c r="O336" s="591"/>
      <c r="P336" s="591"/>
      <c r="Q336" s="533"/>
    </row>
    <row r="337" spans="1:17" s="537" customFormat="1">
      <c r="A337" s="533"/>
      <c r="B337" s="700"/>
      <c r="C337" s="590"/>
      <c r="D337" s="591"/>
      <c r="E337" s="591"/>
      <c r="F337" s="591"/>
      <c r="G337" s="592"/>
      <c r="H337" s="593"/>
      <c r="I337" s="544"/>
      <c r="J337" s="536"/>
      <c r="K337" s="700"/>
      <c r="L337" s="590"/>
      <c r="M337" s="591"/>
      <c r="N337" s="591"/>
      <c r="O337" s="591"/>
      <c r="P337" s="591"/>
      <c r="Q337" s="533"/>
    </row>
    <row r="338" spans="1:17" s="537" customFormat="1">
      <c r="A338" s="533"/>
      <c r="B338" s="700"/>
      <c r="C338" s="590"/>
      <c r="D338" s="591"/>
      <c r="E338" s="591"/>
      <c r="F338" s="591"/>
      <c r="G338" s="592"/>
      <c r="H338" s="593"/>
      <c r="I338" s="544"/>
      <c r="J338" s="536"/>
      <c r="K338" s="700"/>
      <c r="L338" s="590"/>
      <c r="M338" s="591"/>
      <c r="N338" s="591"/>
      <c r="O338" s="591"/>
      <c r="P338" s="591"/>
      <c r="Q338" s="533"/>
    </row>
    <row r="339" spans="1:17" s="537" customFormat="1">
      <c r="A339" s="533"/>
      <c r="B339" s="700"/>
      <c r="C339" s="590"/>
      <c r="D339" s="591"/>
      <c r="E339" s="591"/>
      <c r="F339" s="591"/>
      <c r="G339" s="592"/>
      <c r="H339" s="593"/>
      <c r="I339" s="544"/>
      <c r="J339" s="536"/>
      <c r="K339" s="700"/>
      <c r="L339" s="590"/>
      <c r="M339" s="591"/>
      <c r="N339" s="591"/>
      <c r="O339" s="591"/>
      <c r="P339" s="591"/>
      <c r="Q339" s="533"/>
    </row>
    <row r="340" spans="1:17" s="537" customFormat="1">
      <c r="A340" s="533"/>
      <c r="B340" s="700"/>
      <c r="C340" s="590"/>
      <c r="D340" s="591"/>
      <c r="E340" s="591"/>
      <c r="F340" s="591"/>
      <c r="G340" s="592"/>
      <c r="H340" s="593"/>
      <c r="I340" s="544"/>
      <c r="J340" s="536"/>
      <c r="K340" s="700"/>
      <c r="L340" s="590"/>
      <c r="M340" s="591"/>
      <c r="N340" s="591"/>
      <c r="O340" s="591"/>
      <c r="P340" s="591"/>
      <c r="Q340" s="533"/>
    </row>
    <row r="341" spans="1:17" s="537" customFormat="1">
      <c r="A341" s="533"/>
      <c r="B341" s="700"/>
      <c r="C341" s="590"/>
      <c r="D341" s="591"/>
      <c r="E341" s="591"/>
      <c r="F341" s="591"/>
      <c r="G341" s="592"/>
      <c r="H341" s="593"/>
      <c r="I341" s="544"/>
      <c r="J341" s="536"/>
      <c r="K341" s="700"/>
      <c r="L341" s="590"/>
      <c r="M341" s="591"/>
      <c r="N341" s="591"/>
      <c r="O341" s="591"/>
      <c r="P341" s="591"/>
      <c r="Q341" s="533"/>
    </row>
    <row r="342" spans="1:17" s="537" customFormat="1">
      <c r="A342" s="533"/>
      <c r="B342" s="700"/>
      <c r="C342" s="590"/>
      <c r="D342" s="591"/>
      <c r="E342" s="591"/>
      <c r="F342" s="591"/>
      <c r="G342" s="592"/>
      <c r="H342" s="593"/>
      <c r="I342" s="544"/>
      <c r="J342" s="536"/>
      <c r="K342" s="700"/>
      <c r="L342" s="590"/>
      <c r="M342" s="591"/>
      <c r="N342" s="591"/>
      <c r="O342" s="591"/>
      <c r="P342" s="591"/>
      <c r="Q342" s="533"/>
    </row>
    <row r="343" spans="1:17" s="537" customFormat="1">
      <c r="A343" s="533"/>
      <c r="B343" s="700"/>
      <c r="C343" s="590"/>
      <c r="D343" s="591"/>
      <c r="E343" s="591"/>
      <c r="F343" s="591"/>
      <c r="G343" s="592"/>
      <c r="H343" s="593"/>
      <c r="I343" s="544"/>
      <c r="J343" s="536"/>
      <c r="K343" s="700"/>
      <c r="L343" s="590"/>
      <c r="M343" s="591"/>
      <c r="N343" s="591"/>
      <c r="O343" s="591"/>
      <c r="P343" s="591"/>
      <c r="Q343" s="533"/>
    </row>
    <row r="344" spans="1:17" s="537" customFormat="1">
      <c r="A344" s="533"/>
      <c r="B344" s="700"/>
      <c r="C344" s="590"/>
      <c r="D344" s="591"/>
      <c r="E344" s="591"/>
      <c r="F344" s="591"/>
      <c r="G344" s="592"/>
      <c r="H344" s="593"/>
      <c r="I344" s="544"/>
      <c r="J344" s="536"/>
      <c r="K344" s="700"/>
      <c r="L344" s="590"/>
      <c r="M344" s="591"/>
      <c r="N344" s="591"/>
      <c r="O344" s="591"/>
      <c r="P344" s="591"/>
      <c r="Q344" s="533"/>
    </row>
    <row r="345" spans="1:17" s="537" customFormat="1">
      <c r="A345" s="533"/>
      <c r="B345" s="700"/>
      <c r="C345" s="590"/>
      <c r="D345" s="591"/>
      <c r="E345" s="591"/>
      <c r="F345" s="591"/>
      <c r="G345" s="592"/>
      <c r="H345" s="593"/>
      <c r="I345" s="544"/>
      <c r="J345" s="536"/>
      <c r="K345" s="700"/>
      <c r="L345" s="590"/>
      <c r="M345" s="591"/>
      <c r="N345" s="591"/>
      <c r="O345" s="591"/>
      <c r="P345" s="591"/>
      <c r="Q345" s="533"/>
    </row>
    <row r="346" spans="1:17" s="537" customFormat="1">
      <c r="A346" s="533"/>
      <c r="B346" s="700"/>
      <c r="C346" s="590"/>
      <c r="D346" s="591"/>
      <c r="E346" s="591"/>
      <c r="F346" s="591"/>
      <c r="G346" s="592"/>
      <c r="H346" s="593"/>
      <c r="I346" s="544"/>
      <c r="J346" s="536"/>
      <c r="K346" s="700"/>
      <c r="L346" s="590"/>
      <c r="M346" s="591"/>
      <c r="N346" s="591"/>
      <c r="O346" s="591"/>
      <c r="P346" s="591"/>
      <c r="Q346" s="533"/>
    </row>
    <row r="347" spans="1:17" s="537" customFormat="1">
      <c r="A347" s="533"/>
      <c r="B347" s="700"/>
      <c r="C347" s="590"/>
      <c r="D347" s="591"/>
      <c r="E347" s="591"/>
      <c r="F347" s="591"/>
      <c r="G347" s="592"/>
      <c r="H347" s="593"/>
      <c r="I347" s="544"/>
      <c r="J347" s="536"/>
      <c r="K347" s="700"/>
      <c r="L347" s="590"/>
      <c r="M347" s="591"/>
      <c r="N347" s="591"/>
      <c r="O347" s="591"/>
      <c r="P347" s="591"/>
      <c r="Q347" s="533"/>
    </row>
    <row r="348" spans="1:17" s="537" customFormat="1">
      <c r="A348" s="533"/>
      <c r="B348" s="700"/>
      <c r="C348" s="590"/>
      <c r="D348" s="591"/>
      <c r="E348" s="591"/>
      <c r="F348" s="591"/>
      <c r="G348" s="592"/>
      <c r="H348" s="593"/>
      <c r="I348" s="544"/>
      <c r="J348" s="536"/>
      <c r="K348" s="700"/>
      <c r="L348" s="590"/>
      <c r="M348" s="591"/>
      <c r="N348" s="591"/>
      <c r="O348" s="591"/>
      <c r="P348" s="591"/>
      <c r="Q348" s="533"/>
    </row>
    <row r="349" spans="1:17" s="537" customFormat="1">
      <c r="A349" s="533"/>
      <c r="B349" s="700"/>
      <c r="C349" s="590"/>
      <c r="D349" s="591"/>
      <c r="E349" s="591"/>
      <c r="F349" s="591"/>
      <c r="G349" s="592"/>
      <c r="H349" s="593"/>
      <c r="I349" s="544"/>
      <c r="J349" s="536"/>
      <c r="K349" s="700"/>
      <c r="L349" s="590"/>
      <c r="M349" s="591"/>
      <c r="N349" s="591"/>
      <c r="O349" s="591"/>
      <c r="P349" s="591"/>
      <c r="Q349" s="533"/>
    </row>
    <row r="350" spans="1:17" s="537" customFormat="1">
      <c r="A350" s="533"/>
      <c r="B350" s="700"/>
      <c r="C350" s="590"/>
      <c r="D350" s="591"/>
      <c r="E350" s="591"/>
      <c r="F350" s="591"/>
      <c r="G350" s="592"/>
      <c r="H350" s="593"/>
      <c r="I350" s="544"/>
      <c r="J350" s="536"/>
      <c r="K350" s="700"/>
      <c r="L350" s="590"/>
      <c r="M350" s="591"/>
      <c r="N350" s="591"/>
      <c r="O350" s="591"/>
      <c r="P350" s="591"/>
      <c r="Q350" s="533"/>
    </row>
    <row r="351" spans="1:17" s="537" customFormat="1">
      <c r="A351" s="533"/>
      <c r="B351" s="700"/>
      <c r="C351" s="590"/>
      <c r="D351" s="591"/>
      <c r="E351" s="591"/>
      <c r="F351" s="591"/>
      <c r="G351" s="592"/>
      <c r="H351" s="593"/>
      <c r="I351" s="544"/>
      <c r="J351" s="536"/>
      <c r="K351" s="700"/>
      <c r="L351" s="590"/>
      <c r="M351" s="591"/>
      <c r="N351" s="591"/>
      <c r="O351" s="591"/>
      <c r="P351" s="591"/>
      <c r="Q351" s="533"/>
    </row>
    <row r="352" spans="1:17" s="537" customFormat="1">
      <c r="A352" s="533"/>
      <c r="B352" s="700"/>
      <c r="C352" s="590"/>
      <c r="D352" s="591"/>
      <c r="E352" s="591"/>
      <c r="F352" s="591"/>
      <c r="G352" s="592"/>
      <c r="H352" s="593"/>
      <c r="I352" s="544"/>
      <c r="J352" s="536"/>
      <c r="K352" s="700"/>
      <c r="L352" s="590"/>
      <c r="M352" s="591"/>
      <c r="N352" s="591"/>
      <c r="O352" s="591"/>
      <c r="P352" s="591"/>
      <c r="Q352" s="533"/>
    </row>
    <row r="353" spans="1:17" s="537" customFormat="1">
      <c r="A353" s="533"/>
      <c r="B353" s="700"/>
      <c r="C353" s="590"/>
      <c r="D353" s="591"/>
      <c r="E353" s="591"/>
      <c r="F353" s="591"/>
      <c r="G353" s="592"/>
      <c r="H353" s="593"/>
      <c r="I353" s="544"/>
      <c r="J353" s="536"/>
      <c r="K353" s="700"/>
      <c r="L353" s="590"/>
      <c r="M353" s="591"/>
      <c r="N353" s="591"/>
      <c r="O353" s="591"/>
      <c r="P353" s="591"/>
      <c r="Q353" s="533"/>
    </row>
    <row r="354" spans="1:17" s="537" customFormat="1">
      <c r="A354" s="533"/>
      <c r="B354" s="700"/>
      <c r="C354" s="590"/>
      <c r="D354" s="591"/>
      <c r="E354" s="591"/>
      <c r="F354" s="591"/>
      <c r="G354" s="592"/>
      <c r="H354" s="593"/>
      <c r="I354" s="544"/>
      <c r="J354" s="536"/>
      <c r="K354" s="700"/>
      <c r="L354" s="590"/>
      <c r="M354" s="591"/>
      <c r="N354" s="591"/>
      <c r="O354" s="591"/>
      <c r="P354" s="591"/>
      <c r="Q354" s="533"/>
    </row>
    <row r="355" spans="1:17" s="537" customFormat="1">
      <c r="A355" s="533"/>
      <c r="B355" s="700"/>
      <c r="C355" s="590"/>
      <c r="D355" s="591"/>
      <c r="E355" s="591"/>
      <c r="F355" s="591"/>
      <c r="G355" s="592"/>
      <c r="H355" s="593"/>
      <c r="I355" s="544"/>
      <c r="J355" s="536"/>
      <c r="K355" s="700"/>
      <c r="L355" s="590"/>
      <c r="M355" s="591"/>
      <c r="N355" s="591"/>
      <c r="O355" s="591"/>
      <c r="P355" s="591"/>
      <c r="Q355" s="533"/>
    </row>
    <row r="356" spans="1:17" s="537" customFormat="1">
      <c r="A356" s="533"/>
      <c r="B356" s="700"/>
      <c r="C356" s="590"/>
      <c r="D356" s="591"/>
      <c r="E356" s="591"/>
      <c r="F356" s="591"/>
      <c r="G356" s="592"/>
      <c r="H356" s="593"/>
      <c r="I356" s="544"/>
      <c r="J356" s="536"/>
      <c r="K356" s="700"/>
      <c r="L356" s="590"/>
      <c r="M356" s="591"/>
      <c r="N356" s="591"/>
      <c r="O356" s="591"/>
      <c r="P356" s="591"/>
      <c r="Q356" s="533"/>
    </row>
    <row r="357" spans="1:17" s="537" customFormat="1">
      <c r="A357" s="533"/>
      <c r="B357" s="700"/>
      <c r="C357" s="590"/>
      <c r="D357" s="591"/>
      <c r="E357" s="591"/>
      <c r="F357" s="591"/>
      <c r="G357" s="592"/>
      <c r="H357" s="593"/>
      <c r="I357" s="544"/>
      <c r="J357" s="536"/>
      <c r="K357" s="700"/>
      <c r="L357" s="590"/>
      <c r="M357" s="591"/>
      <c r="N357" s="591"/>
      <c r="O357" s="591"/>
      <c r="P357" s="591"/>
      <c r="Q357" s="533"/>
    </row>
    <row r="358" spans="1:17" s="537" customFormat="1">
      <c r="A358" s="533"/>
      <c r="B358" s="700"/>
      <c r="C358" s="590"/>
      <c r="D358" s="591"/>
      <c r="E358" s="591"/>
      <c r="F358" s="591"/>
      <c r="G358" s="592"/>
      <c r="H358" s="593"/>
      <c r="I358" s="544"/>
      <c r="J358" s="536"/>
      <c r="K358" s="700"/>
      <c r="L358" s="590"/>
      <c r="M358" s="591"/>
      <c r="N358" s="591"/>
      <c r="O358" s="591"/>
      <c r="P358" s="591"/>
      <c r="Q358" s="533"/>
    </row>
    <row r="359" spans="1:17" s="537" customFormat="1">
      <c r="A359" s="533"/>
      <c r="B359" s="700"/>
      <c r="C359" s="590"/>
      <c r="D359" s="591"/>
      <c r="E359" s="591"/>
      <c r="F359" s="591"/>
      <c r="G359" s="592"/>
      <c r="H359" s="593"/>
      <c r="I359" s="544"/>
      <c r="J359" s="536"/>
      <c r="K359" s="700"/>
      <c r="L359" s="590"/>
      <c r="M359" s="591"/>
      <c r="N359" s="591"/>
      <c r="O359" s="591"/>
      <c r="P359" s="591"/>
      <c r="Q359" s="533"/>
    </row>
    <row r="360" spans="1:17" s="537" customFormat="1">
      <c r="A360" s="533"/>
      <c r="B360" s="700"/>
      <c r="C360" s="590"/>
      <c r="D360" s="591"/>
      <c r="E360" s="591"/>
      <c r="F360" s="591"/>
      <c r="G360" s="592"/>
      <c r="H360" s="593"/>
      <c r="I360" s="544"/>
      <c r="J360" s="536"/>
      <c r="K360" s="700"/>
      <c r="L360" s="590"/>
      <c r="M360" s="591"/>
      <c r="N360" s="591"/>
      <c r="O360" s="591"/>
      <c r="P360" s="591"/>
      <c r="Q360" s="533"/>
    </row>
    <row r="361" spans="1:17" s="537" customFormat="1">
      <c r="A361" s="533"/>
      <c r="B361" s="700"/>
      <c r="C361" s="590"/>
      <c r="D361" s="591"/>
      <c r="E361" s="591"/>
      <c r="F361" s="591"/>
      <c r="G361" s="592"/>
      <c r="H361" s="593"/>
      <c r="I361" s="544"/>
      <c r="J361" s="536"/>
      <c r="K361" s="700"/>
      <c r="L361" s="590"/>
      <c r="M361" s="591"/>
      <c r="N361" s="591"/>
      <c r="O361" s="591"/>
      <c r="P361" s="591"/>
      <c r="Q361" s="533"/>
    </row>
    <row r="362" spans="1:17" s="537" customFormat="1">
      <c r="A362" s="533"/>
      <c r="B362" s="700"/>
      <c r="C362" s="590"/>
      <c r="D362" s="591"/>
      <c r="E362" s="591"/>
      <c r="F362" s="591"/>
      <c r="G362" s="592"/>
      <c r="H362" s="593"/>
      <c r="I362" s="544"/>
      <c r="J362" s="536"/>
      <c r="K362" s="700"/>
      <c r="L362" s="590"/>
      <c r="M362" s="591"/>
      <c r="N362" s="591"/>
      <c r="O362" s="591"/>
      <c r="P362" s="591"/>
      <c r="Q362" s="533"/>
    </row>
    <row r="363" spans="1:17" s="537" customFormat="1">
      <c r="A363" s="533"/>
      <c r="B363" s="700"/>
      <c r="C363" s="590"/>
      <c r="D363" s="591"/>
      <c r="E363" s="591"/>
      <c r="F363" s="591"/>
      <c r="G363" s="592"/>
      <c r="H363" s="593"/>
      <c r="I363" s="544"/>
      <c r="J363" s="536"/>
      <c r="K363" s="700"/>
      <c r="L363" s="590"/>
      <c r="M363" s="591"/>
      <c r="N363" s="591"/>
      <c r="O363" s="591"/>
      <c r="P363" s="591"/>
      <c r="Q363" s="533"/>
    </row>
    <row r="364" spans="1:17" s="537" customFormat="1">
      <c r="A364" s="533"/>
      <c r="B364" s="700"/>
      <c r="C364" s="590"/>
      <c r="D364" s="591"/>
      <c r="E364" s="591"/>
      <c r="F364" s="591"/>
      <c r="G364" s="592"/>
      <c r="H364" s="593"/>
      <c r="I364" s="544"/>
      <c r="J364" s="536"/>
      <c r="K364" s="700"/>
      <c r="L364" s="590"/>
      <c r="M364" s="591"/>
      <c r="N364" s="591"/>
      <c r="O364" s="591"/>
      <c r="P364" s="591"/>
      <c r="Q364" s="533"/>
    </row>
    <row r="365" spans="1:17" s="537" customFormat="1">
      <c r="A365" s="533"/>
      <c r="B365" s="700"/>
      <c r="C365" s="590"/>
      <c r="D365" s="591"/>
      <c r="E365" s="591"/>
      <c r="F365" s="591"/>
      <c r="G365" s="592"/>
      <c r="H365" s="593"/>
      <c r="I365" s="544"/>
      <c r="J365" s="536"/>
      <c r="K365" s="700"/>
      <c r="L365" s="590"/>
      <c r="M365" s="591"/>
      <c r="N365" s="591"/>
      <c r="O365" s="591"/>
      <c r="P365" s="591"/>
      <c r="Q365" s="533"/>
    </row>
    <row r="366" spans="1:17" s="537" customFormat="1">
      <c r="A366" s="533"/>
      <c r="B366" s="700"/>
      <c r="C366" s="590"/>
      <c r="D366" s="591"/>
      <c r="E366" s="591"/>
      <c r="F366" s="591"/>
      <c r="G366" s="592"/>
      <c r="H366" s="593"/>
      <c r="I366" s="544"/>
      <c r="J366" s="536"/>
      <c r="K366" s="700"/>
      <c r="L366" s="590"/>
      <c r="M366" s="591"/>
      <c r="N366" s="591"/>
      <c r="O366" s="591"/>
      <c r="P366" s="591"/>
      <c r="Q366" s="533"/>
    </row>
    <row r="367" spans="1:17" s="537" customFormat="1">
      <c r="A367" s="533"/>
      <c r="B367" s="700"/>
      <c r="C367" s="590"/>
      <c r="D367" s="591"/>
      <c r="E367" s="591"/>
      <c r="F367" s="591"/>
      <c r="G367" s="592"/>
      <c r="H367" s="593"/>
      <c r="I367" s="544"/>
      <c r="J367" s="536"/>
      <c r="K367" s="700"/>
      <c r="L367" s="590"/>
      <c r="M367" s="591"/>
      <c r="N367" s="591"/>
      <c r="O367" s="591"/>
      <c r="P367" s="591"/>
      <c r="Q367" s="533"/>
    </row>
    <row r="368" spans="1:17" s="537" customFormat="1">
      <c r="A368" s="533"/>
      <c r="B368" s="700"/>
      <c r="C368" s="590"/>
      <c r="D368" s="591"/>
      <c r="E368" s="591"/>
      <c r="F368" s="591"/>
      <c r="G368" s="592"/>
      <c r="H368" s="593"/>
      <c r="I368" s="544"/>
      <c r="J368" s="536"/>
      <c r="K368" s="700"/>
      <c r="L368" s="590"/>
      <c r="M368" s="591"/>
      <c r="N368" s="591"/>
      <c r="O368" s="591"/>
      <c r="P368" s="591"/>
      <c r="Q368" s="533"/>
    </row>
    <row r="369" spans="1:17" s="537" customFormat="1">
      <c r="A369" s="533"/>
      <c r="B369" s="700"/>
      <c r="C369" s="590"/>
      <c r="D369" s="591"/>
      <c r="E369" s="591"/>
      <c r="F369" s="591"/>
      <c r="G369" s="592"/>
      <c r="H369" s="593"/>
      <c r="I369" s="544"/>
      <c r="J369" s="536"/>
      <c r="K369" s="700"/>
      <c r="L369" s="590"/>
      <c r="M369" s="591"/>
      <c r="N369" s="591"/>
      <c r="O369" s="591"/>
      <c r="P369" s="591"/>
      <c r="Q369" s="533"/>
    </row>
    <row r="370" spans="1:17" s="537" customFormat="1">
      <c r="A370" s="533"/>
      <c r="B370" s="700"/>
      <c r="C370" s="590"/>
      <c r="D370" s="591"/>
      <c r="E370" s="591"/>
      <c r="F370" s="591"/>
      <c r="G370" s="592"/>
      <c r="H370" s="593"/>
      <c r="I370" s="544"/>
      <c r="J370" s="536"/>
      <c r="K370" s="700"/>
      <c r="L370" s="590"/>
      <c r="M370" s="591"/>
      <c r="N370" s="591"/>
      <c r="O370" s="591"/>
      <c r="P370" s="591"/>
      <c r="Q370" s="533"/>
    </row>
    <row r="371" spans="1:17" s="537" customFormat="1">
      <c r="A371" s="533"/>
      <c r="B371" s="700"/>
      <c r="C371" s="590"/>
      <c r="D371" s="591"/>
      <c r="E371" s="591"/>
      <c r="F371" s="591"/>
      <c r="G371" s="592"/>
      <c r="H371" s="593"/>
      <c r="I371" s="544"/>
      <c r="J371" s="536"/>
      <c r="K371" s="700"/>
      <c r="L371" s="590"/>
      <c r="M371" s="591"/>
      <c r="N371" s="591"/>
      <c r="O371" s="591"/>
      <c r="P371" s="591"/>
      <c r="Q371" s="533"/>
    </row>
    <row r="372" spans="1:17" s="537" customFormat="1">
      <c r="A372" s="533"/>
      <c r="B372" s="700"/>
      <c r="C372" s="590"/>
      <c r="D372" s="591"/>
      <c r="E372" s="591"/>
      <c r="F372" s="591"/>
      <c r="G372" s="592"/>
      <c r="H372" s="593"/>
      <c r="I372" s="544"/>
      <c r="J372" s="536"/>
      <c r="K372" s="700"/>
      <c r="L372" s="590"/>
      <c r="M372" s="591"/>
      <c r="N372" s="591"/>
      <c r="O372" s="591"/>
      <c r="P372" s="591"/>
      <c r="Q372" s="533"/>
    </row>
    <row r="373" spans="1:17" s="537" customFormat="1">
      <c r="A373" s="533"/>
      <c r="B373" s="700"/>
      <c r="C373" s="590"/>
      <c r="D373" s="591"/>
      <c r="E373" s="591"/>
      <c r="F373" s="591"/>
      <c r="G373" s="592"/>
      <c r="H373" s="593"/>
      <c r="I373" s="544"/>
      <c r="J373" s="536"/>
      <c r="K373" s="700"/>
      <c r="L373" s="590"/>
      <c r="M373" s="591"/>
      <c r="N373" s="591"/>
      <c r="O373" s="591"/>
      <c r="P373" s="591"/>
      <c r="Q373" s="533"/>
    </row>
    <row r="374" spans="1:17" s="537" customFormat="1">
      <c r="A374" s="533"/>
      <c r="B374" s="700"/>
      <c r="C374" s="590"/>
      <c r="D374" s="591"/>
      <c r="E374" s="591"/>
      <c r="F374" s="591"/>
      <c r="G374" s="592"/>
      <c r="H374" s="593"/>
      <c r="I374" s="544"/>
      <c r="J374" s="536"/>
      <c r="K374" s="700"/>
      <c r="L374" s="590"/>
      <c r="M374" s="591"/>
      <c r="N374" s="591"/>
      <c r="O374" s="591"/>
      <c r="P374" s="591"/>
      <c r="Q374" s="533"/>
    </row>
    <row r="375" spans="1:17" s="537" customFormat="1">
      <c r="A375" s="533"/>
      <c r="B375" s="700"/>
      <c r="C375" s="590"/>
      <c r="D375" s="591"/>
      <c r="E375" s="591"/>
      <c r="F375" s="591"/>
      <c r="G375" s="592"/>
      <c r="H375" s="593"/>
      <c r="I375" s="544"/>
      <c r="J375" s="536"/>
      <c r="K375" s="700"/>
      <c r="L375" s="590"/>
      <c r="M375" s="591"/>
      <c r="N375" s="591"/>
      <c r="O375" s="591"/>
      <c r="P375" s="591"/>
      <c r="Q375" s="533"/>
    </row>
    <row r="376" spans="1:17" s="537" customFormat="1">
      <c r="A376" s="533"/>
      <c r="B376" s="700"/>
      <c r="C376" s="590"/>
      <c r="D376" s="591"/>
      <c r="E376" s="591"/>
      <c r="F376" s="591"/>
      <c r="G376" s="592"/>
      <c r="H376" s="593"/>
      <c r="I376" s="544"/>
      <c r="J376" s="536"/>
      <c r="K376" s="700"/>
      <c r="L376" s="590"/>
      <c r="M376" s="591"/>
      <c r="N376" s="591"/>
      <c r="O376" s="591"/>
      <c r="P376" s="591"/>
      <c r="Q376" s="533"/>
    </row>
    <row r="377" spans="1:17" s="537" customFormat="1">
      <c r="A377" s="533"/>
      <c r="B377" s="700"/>
      <c r="C377" s="590"/>
      <c r="D377" s="591"/>
      <c r="E377" s="591"/>
      <c r="F377" s="591"/>
      <c r="G377" s="592"/>
      <c r="H377" s="593"/>
      <c r="I377" s="544"/>
      <c r="J377" s="536"/>
      <c r="K377" s="700"/>
      <c r="L377" s="590"/>
      <c r="M377" s="591"/>
      <c r="N377" s="591"/>
      <c r="O377" s="591"/>
      <c r="P377" s="591"/>
      <c r="Q377" s="533"/>
    </row>
    <row r="378" spans="1:17" s="537" customFormat="1">
      <c r="A378" s="533"/>
      <c r="B378" s="700"/>
      <c r="C378" s="590"/>
      <c r="D378" s="591"/>
      <c r="E378" s="591"/>
      <c r="F378" s="591"/>
      <c r="G378" s="592"/>
      <c r="H378" s="593"/>
      <c r="I378" s="544"/>
      <c r="J378" s="536"/>
      <c r="K378" s="700"/>
      <c r="L378" s="590"/>
      <c r="M378" s="591"/>
      <c r="N378" s="591"/>
      <c r="O378" s="591"/>
      <c r="P378" s="591"/>
      <c r="Q378" s="533"/>
    </row>
    <row r="379" spans="1:17" s="537" customFormat="1">
      <c r="A379" s="533"/>
      <c r="B379" s="700"/>
      <c r="C379" s="590"/>
      <c r="D379" s="591"/>
      <c r="E379" s="591"/>
      <c r="F379" s="591"/>
      <c r="G379" s="592"/>
      <c r="H379" s="593"/>
      <c r="I379" s="544"/>
      <c r="J379" s="536"/>
      <c r="K379" s="700"/>
      <c r="L379" s="590"/>
      <c r="M379" s="591"/>
      <c r="N379" s="591"/>
      <c r="O379" s="591"/>
      <c r="P379" s="591"/>
      <c r="Q379" s="533"/>
    </row>
    <row r="380" spans="1:17" s="537" customFormat="1">
      <c r="A380" s="533"/>
      <c r="B380" s="700"/>
      <c r="C380" s="590"/>
      <c r="D380" s="591"/>
      <c r="E380" s="591"/>
      <c r="F380" s="591"/>
      <c r="G380" s="592"/>
      <c r="H380" s="593"/>
      <c r="I380" s="544"/>
      <c r="J380" s="536"/>
      <c r="K380" s="700"/>
      <c r="L380" s="590"/>
      <c r="M380" s="591"/>
      <c r="N380" s="591"/>
      <c r="O380" s="591"/>
      <c r="P380" s="591"/>
      <c r="Q380" s="533"/>
    </row>
    <row r="381" spans="1:17" s="537" customFormat="1">
      <c r="A381" s="533"/>
      <c r="B381" s="700"/>
      <c r="C381" s="590"/>
      <c r="D381" s="591"/>
      <c r="E381" s="591"/>
      <c r="F381" s="591"/>
      <c r="G381" s="592"/>
      <c r="H381" s="593"/>
      <c r="I381" s="544"/>
      <c r="J381" s="536"/>
      <c r="K381" s="700"/>
      <c r="L381" s="590"/>
      <c r="M381" s="591"/>
      <c r="N381" s="591"/>
      <c r="O381" s="591"/>
      <c r="P381" s="591"/>
      <c r="Q381" s="533"/>
    </row>
    <row r="382" spans="1:17" s="537" customFormat="1">
      <c r="A382" s="533"/>
      <c r="B382" s="700"/>
      <c r="C382" s="590"/>
      <c r="D382" s="591"/>
      <c r="E382" s="591"/>
      <c r="F382" s="591"/>
      <c r="G382" s="592"/>
      <c r="H382" s="593"/>
      <c r="I382" s="544"/>
      <c r="J382" s="536"/>
      <c r="K382" s="700"/>
      <c r="L382" s="590"/>
      <c r="M382" s="591"/>
      <c r="N382" s="591"/>
      <c r="O382" s="591"/>
      <c r="P382" s="591"/>
      <c r="Q382" s="533"/>
    </row>
    <row r="383" spans="1:17" s="537" customFormat="1">
      <c r="A383" s="533"/>
      <c r="B383" s="700"/>
      <c r="C383" s="590"/>
      <c r="D383" s="591"/>
      <c r="E383" s="591"/>
      <c r="F383" s="591"/>
      <c r="G383" s="592"/>
      <c r="H383" s="593"/>
      <c r="I383" s="544"/>
      <c r="J383" s="536"/>
      <c r="K383" s="700"/>
      <c r="L383" s="590"/>
      <c r="M383" s="591"/>
      <c r="N383" s="591"/>
      <c r="O383" s="591"/>
      <c r="P383" s="591"/>
      <c r="Q383" s="533"/>
    </row>
    <row r="384" spans="1:17" s="537" customFormat="1">
      <c r="A384" s="533"/>
      <c r="B384" s="700"/>
      <c r="C384" s="590"/>
      <c r="D384" s="591"/>
      <c r="E384" s="591"/>
      <c r="F384" s="591"/>
      <c r="G384" s="592"/>
      <c r="H384" s="593"/>
      <c r="I384" s="544"/>
      <c r="J384" s="536"/>
      <c r="K384" s="700"/>
      <c r="L384" s="590"/>
      <c r="M384" s="591"/>
      <c r="N384" s="591"/>
      <c r="O384" s="591"/>
      <c r="P384" s="591"/>
      <c r="Q384" s="533"/>
    </row>
    <row r="385" spans="1:17" s="537" customFormat="1">
      <c r="A385" s="533"/>
      <c r="B385" s="700"/>
      <c r="C385" s="590"/>
      <c r="D385" s="591"/>
      <c r="E385" s="591"/>
      <c r="F385" s="591"/>
      <c r="G385" s="592"/>
      <c r="H385" s="593"/>
      <c r="I385" s="544"/>
      <c r="J385" s="536"/>
      <c r="K385" s="700"/>
      <c r="L385" s="590"/>
      <c r="M385" s="591"/>
      <c r="N385" s="591"/>
      <c r="O385" s="591"/>
      <c r="P385" s="591"/>
      <c r="Q385" s="533"/>
    </row>
    <row r="386" spans="1:17" s="537" customFormat="1">
      <c r="A386" s="533"/>
      <c r="B386" s="700"/>
      <c r="C386" s="590"/>
      <c r="D386" s="591"/>
      <c r="E386" s="591"/>
      <c r="F386" s="591"/>
      <c r="G386" s="592"/>
      <c r="H386" s="593"/>
      <c r="I386" s="544"/>
      <c r="J386" s="536"/>
      <c r="K386" s="700"/>
      <c r="L386" s="590"/>
      <c r="M386" s="591"/>
      <c r="N386" s="591"/>
      <c r="O386" s="591"/>
      <c r="P386" s="591"/>
      <c r="Q386" s="533"/>
    </row>
    <row r="387" spans="1:17" s="537" customFormat="1">
      <c r="A387" s="533"/>
      <c r="B387" s="700"/>
      <c r="C387" s="590"/>
      <c r="D387" s="591"/>
      <c r="E387" s="591"/>
      <c r="F387" s="591"/>
      <c r="G387" s="592"/>
      <c r="H387" s="593"/>
      <c r="I387" s="544"/>
      <c r="J387" s="536"/>
      <c r="K387" s="700"/>
      <c r="L387" s="590"/>
      <c r="M387" s="591"/>
      <c r="N387" s="591"/>
      <c r="O387" s="591"/>
      <c r="P387" s="591"/>
      <c r="Q387" s="533"/>
    </row>
    <row r="388" spans="1:17" s="537" customFormat="1">
      <c r="A388" s="533"/>
      <c r="B388" s="700"/>
      <c r="C388" s="590"/>
      <c r="D388" s="591"/>
      <c r="E388" s="591"/>
      <c r="F388" s="591"/>
      <c r="G388" s="592"/>
      <c r="H388" s="593"/>
      <c r="I388" s="544"/>
      <c r="J388" s="536"/>
      <c r="K388" s="700"/>
      <c r="L388" s="590"/>
      <c r="M388" s="591"/>
      <c r="N388" s="591"/>
      <c r="O388" s="591"/>
      <c r="P388" s="591"/>
      <c r="Q388" s="533"/>
    </row>
    <row r="389" spans="1:17" s="537" customFormat="1">
      <c r="A389" s="533"/>
      <c r="B389" s="700"/>
      <c r="C389" s="590"/>
      <c r="D389" s="591"/>
      <c r="E389" s="591"/>
      <c r="F389" s="591"/>
      <c r="G389" s="592"/>
      <c r="H389" s="593"/>
      <c r="I389" s="544"/>
      <c r="J389" s="536"/>
      <c r="K389" s="700"/>
      <c r="L389" s="590"/>
      <c r="M389" s="591"/>
      <c r="N389" s="591"/>
      <c r="O389" s="591"/>
      <c r="P389" s="591"/>
      <c r="Q389" s="533"/>
    </row>
    <row r="390" spans="1:17" s="537" customFormat="1">
      <c r="A390" s="533"/>
      <c r="B390" s="700"/>
      <c r="C390" s="590"/>
      <c r="D390" s="591"/>
      <c r="E390" s="591"/>
      <c r="F390" s="591"/>
      <c r="G390" s="592"/>
      <c r="H390" s="593"/>
      <c r="I390" s="544"/>
      <c r="J390" s="536"/>
      <c r="K390" s="700"/>
      <c r="L390" s="590"/>
      <c r="M390" s="591"/>
      <c r="N390" s="591"/>
      <c r="O390" s="591"/>
      <c r="P390" s="591"/>
      <c r="Q390" s="533"/>
    </row>
    <row r="391" spans="1:17" s="537" customFormat="1">
      <c r="A391" s="533"/>
      <c r="B391" s="700"/>
      <c r="C391" s="590"/>
      <c r="D391" s="591"/>
      <c r="E391" s="591"/>
      <c r="F391" s="591"/>
      <c r="G391" s="592"/>
      <c r="H391" s="593"/>
      <c r="I391" s="544"/>
      <c r="J391" s="536"/>
      <c r="K391" s="700"/>
      <c r="L391" s="590"/>
      <c r="M391" s="591"/>
      <c r="N391" s="591"/>
      <c r="O391" s="591"/>
      <c r="P391" s="591"/>
      <c r="Q391" s="533"/>
    </row>
    <row r="392" spans="1:17" s="537" customFormat="1">
      <c r="A392" s="533"/>
      <c r="B392" s="700"/>
      <c r="C392" s="590"/>
      <c r="D392" s="591"/>
      <c r="E392" s="591"/>
      <c r="F392" s="591"/>
      <c r="G392" s="592"/>
      <c r="H392" s="593"/>
      <c r="I392" s="544"/>
      <c r="J392" s="536"/>
      <c r="K392" s="700"/>
      <c r="L392" s="590"/>
      <c r="M392" s="591"/>
      <c r="N392" s="591"/>
      <c r="O392" s="591"/>
      <c r="P392" s="591"/>
      <c r="Q392" s="533"/>
    </row>
    <row r="393" spans="1:17" s="537" customFormat="1">
      <c r="A393" s="533"/>
      <c r="B393" s="700"/>
      <c r="C393" s="590"/>
      <c r="D393" s="591"/>
      <c r="E393" s="591"/>
      <c r="F393" s="591"/>
      <c r="G393" s="592"/>
      <c r="H393" s="593"/>
      <c r="I393" s="544"/>
      <c r="J393" s="536"/>
      <c r="K393" s="700"/>
      <c r="L393" s="590"/>
      <c r="M393" s="591"/>
      <c r="N393" s="591"/>
      <c r="O393" s="591"/>
      <c r="P393" s="591"/>
      <c r="Q393" s="533"/>
    </row>
    <row r="394" spans="1:17" s="537" customFormat="1">
      <c r="A394" s="533"/>
      <c r="B394" s="700"/>
      <c r="C394" s="590"/>
      <c r="D394" s="591"/>
      <c r="E394" s="591"/>
      <c r="F394" s="591"/>
      <c r="G394" s="592"/>
      <c r="H394" s="593"/>
      <c r="I394" s="544"/>
      <c r="J394" s="536"/>
      <c r="K394" s="700"/>
      <c r="L394" s="590"/>
      <c r="M394" s="591"/>
      <c r="N394" s="591"/>
      <c r="O394" s="591"/>
      <c r="P394" s="591"/>
      <c r="Q394" s="533"/>
    </row>
    <row r="395" spans="1:17" s="537" customFormat="1">
      <c r="A395" s="533"/>
      <c r="B395" s="700"/>
      <c r="C395" s="590"/>
      <c r="D395" s="591"/>
      <c r="E395" s="591"/>
      <c r="F395" s="591"/>
      <c r="G395" s="592"/>
      <c r="H395" s="593"/>
      <c r="I395" s="544"/>
      <c r="J395" s="536"/>
      <c r="K395" s="700"/>
      <c r="L395" s="590"/>
      <c r="M395" s="591"/>
      <c r="N395" s="591"/>
      <c r="O395" s="591"/>
      <c r="P395" s="591"/>
      <c r="Q395" s="533"/>
    </row>
    <row r="396" spans="1:17" s="537" customFormat="1">
      <c r="A396" s="533"/>
      <c r="B396" s="700"/>
      <c r="C396" s="590"/>
      <c r="D396" s="591"/>
      <c r="E396" s="591"/>
      <c r="F396" s="591"/>
      <c r="G396" s="592"/>
      <c r="H396" s="593"/>
      <c r="I396" s="544"/>
      <c r="J396" s="536"/>
      <c r="K396" s="700"/>
      <c r="L396" s="590"/>
      <c r="M396" s="591"/>
      <c r="N396" s="591"/>
      <c r="O396" s="591"/>
      <c r="P396" s="591"/>
      <c r="Q396" s="533"/>
    </row>
    <row r="397" spans="1:17" s="537" customFormat="1">
      <c r="A397" s="533"/>
      <c r="B397" s="700"/>
      <c r="C397" s="590"/>
      <c r="D397" s="591"/>
      <c r="E397" s="591"/>
      <c r="F397" s="591"/>
      <c r="G397" s="592"/>
      <c r="H397" s="593"/>
      <c r="I397" s="544"/>
      <c r="J397" s="536"/>
      <c r="K397" s="700"/>
      <c r="L397" s="590"/>
      <c r="M397" s="591"/>
      <c r="N397" s="591"/>
      <c r="O397" s="591"/>
      <c r="P397" s="591"/>
      <c r="Q397" s="533"/>
    </row>
    <row r="398" spans="1:17" s="537" customFormat="1">
      <c r="A398" s="533"/>
      <c r="B398" s="700"/>
      <c r="C398" s="590"/>
      <c r="D398" s="591"/>
      <c r="E398" s="591"/>
      <c r="F398" s="591"/>
      <c r="G398" s="592"/>
      <c r="H398" s="593"/>
      <c r="I398" s="544"/>
      <c r="J398" s="536"/>
      <c r="K398" s="700"/>
      <c r="L398" s="590"/>
      <c r="M398" s="591"/>
      <c r="N398" s="591"/>
      <c r="O398" s="591"/>
      <c r="P398" s="591"/>
      <c r="Q398" s="533"/>
    </row>
    <row r="399" spans="1:17" s="537" customFormat="1">
      <c r="A399" s="533"/>
      <c r="B399" s="700"/>
      <c r="C399" s="590"/>
      <c r="D399" s="591"/>
      <c r="E399" s="591"/>
      <c r="F399" s="591"/>
      <c r="G399" s="592"/>
      <c r="H399" s="593"/>
      <c r="I399" s="544"/>
      <c r="J399" s="536"/>
      <c r="K399" s="700"/>
      <c r="L399" s="590"/>
      <c r="M399" s="591"/>
      <c r="N399" s="591"/>
      <c r="O399" s="591"/>
      <c r="P399" s="591"/>
      <c r="Q399" s="533"/>
    </row>
    <row r="400" spans="1:17" s="537" customFormat="1">
      <c r="A400" s="533"/>
      <c r="B400" s="700"/>
      <c r="C400" s="590"/>
      <c r="D400" s="591"/>
      <c r="E400" s="591"/>
      <c r="F400" s="591"/>
      <c r="G400" s="592"/>
      <c r="H400" s="593"/>
      <c r="I400" s="544"/>
      <c r="J400" s="536"/>
      <c r="K400" s="700"/>
      <c r="L400" s="590"/>
      <c r="M400" s="591"/>
      <c r="N400" s="591"/>
      <c r="O400" s="591"/>
      <c r="P400" s="591"/>
      <c r="Q400" s="533"/>
    </row>
    <row r="401" spans="1:17" s="537" customFormat="1">
      <c r="A401" s="533"/>
      <c r="B401" s="700"/>
      <c r="C401" s="590"/>
      <c r="D401" s="591"/>
      <c r="E401" s="591"/>
      <c r="F401" s="591"/>
      <c r="G401" s="592"/>
      <c r="H401" s="593"/>
      <c r="I401" s="544"/>
      <c r="J401" s="536"/>
      <c r="K401" s="700"/>
      <c r="L401" s="590"/>
      <c r="M401" s="591"/>
      <c r="N401" s="591"/>
      <c r="O401" s="591"/>
      <c r="P401" s="591"/>
      <c r="Q401" s="533"/>
    </row>
    <row r="402" spans="1:17" s="537" customFormat="1">
      <c r="A402" s="533"/>
      <c r="B402" s="700"/>
      <c r="C402" s="590"/>
      <c r="D402" s="591"/>
      <c r="E402" s="591"/>
      <c r="F402" s="591"/>
      <c r="G402" s="592"/>
      <c r="H402" s="593"/>
      <c r="I402" s="544"/>
      <c r="J402" s="536"/>
      <c r="K402" s="700"/>
      <c r="L402" s="590"/>
      <c r="M402" s="591"/>
      <c r="N402" s="591"/>
      <c r="O402" s="591"/>
      <c r="P402" s="591"/>
      <c r="Q402" s="533"/>
    </row>
    <row r="403" spans="1:17" s="537" customFormat="1">
      <c r="A403" s="533"/>
      <c r="B403" s="700"/>
      <c r="C403" s="590"/>
      <c r="D403" s="591"/>
      <c r="E403" s="591"/>
      <c r="F403" s="591"/>
      <c r="G403" s="592"/>
      <c r="H403" s="593"/>
      <c r="I403" s="544"/>
      <c r="J403" s="536"/>
      <c r="K403" s="700"/>
      <c r="L403" s="590"/>
      <c r="M403" s="591"/>
      <c r="N403" s="591"/>
      <c r="O403" s="591"/>
      <c r="P403" s="591"/>
      <c r="Q403" s="533"/>
    </row>
    <row r="404" spans="1:17" s="537" customFormat="1">
      <c r="A404" s="533"/>
      <c r="B404" s="700"/>
      <c r="C404" s="590"/>
      <c r="D404" s="591"/>
      <c r="E404" s="591"/>
      <c r="F404" s="591"/>
      <c r="G404" s="592"/>
      <c r="H404" s="593"/>
      <c r="I404" s="544"/>
      <c r="J404" s="536"/>
      <c r="K404" s="700"/>
      <c r="L404" s="590"/>
      <c r="M404" s="591"/>
      <c r="N404" s="591"/>
      <c r="O404" s="591"/>
      <c r="P404" s="591"/>
      <c r="Q404" s="533"/>
    </row>
    <row r="405" spans="1:17" s="537" customFormat="1">
      <c r="A405" s="533"/>
      <c r="B405" s="700"/>
      <c r="C405" s="590"/>
      <c r="D405" s="591"/>
      <c r="E405" s="591"/>
      <c r="F405" s="591"/>
      <c r="G405" s="592"/>
      <c r="H405" s="593"/>
      <c r="I405" s="544"/>
      <c r="J405" s="536"/>
      <c r="K405" s="700"/>
      <c r="L405" s="590"/>
      <c r="M405" s="591"/>
      <c r="N405" s="591"/>
      <c r="O405" s="591"/>
      <c r="P405" s="591"/>
      <c r="Q405" s="533"/>
    </row>
    <row r="406" spans="1:17" s="537" customFormat="1">
      <c r="A406" s="533"/>
      <c r="B406" s="700"/>
      <c r="C406" s="590"/>
      <c r="D406" s="591"/>
      <c r="E406" s="591"/>
      <c r="F406" s="591"/>
      <c r="G406" s="592"/>
      <c r="H406" s="593"/>
      <c r="I406" s="544"/>
      <c r="J406" s="536"/>
      <c r="K406" s="700"/>
      <c r="L406" s="590"/>
      <c r="M406" s="591"/>
      <c r="N406" s="591"/>
      <c r="O406" s="591"/>
      <c r="P406" s="591"/>
      <c r="Q406" s="533"/>
    </row>
    <row r="407" spans="1:17" s="537" customFormat="1">
      <c r="A407" s="533"/>
      <c r="B407" s="700"/>
      <c r="C407" s="590"/>
      <c r="D407" s="591"/>
      <c r="E407" s="591"/>
      <c r="F407" s="591"/>
      <c r="G407" s="592"/>
      <c r="H407" s="593"/>
      <c r="I407" s="544"/>
      <c r="J407" s="536"/>
      <c r="K407" s="700"/>
      <c r="L407" s="590"/>
      <c r="M407" s="591"/>
      <c r="N407" s="591"/>
      <c r="O407" s="591"/>
      <c r="P407" s="591"/>
      <c r="Q407" s="533"/>
    </row>
    <row r="408" spans="1:17" s="537" customFormat="1">
      <c r="A408" s="533"/>
      <c r="B408" s="700"/>
      <c r="C408" s="590"/>
      <c r="D408" s="591"/>
      <c r="E408" s="591"/>
      <c r="F408" s="591"/>
      <c r="G408" s="592"/>
      <c r="H408" s="593"/>
      <c r="I408" s="544"/>
      <c r="J408" s="536"/>
      <c r="K408" s="700"/>
      <c r="L408" s="590"/>
      <c r="M408" s="591"/>
      <c r="N408" s="591"/>
      <c r="O408" s="591"/>
      <c r="P408" s="591"/>
      <c r="Q408" s="533"/>
    </row>
    <row r="409" spans="1:17" s="537" customFormat="1">
      <c r="A409" s="533"/>
      <c r="B409" s="700"/>
      <c r="C409" s="590"/>
      <c r="D409" s="591"/>
      <c r="E409" s="591"/>
      <c r="F409" s="591"/>
      <c r="G409" s="592"/>
      <c r="H409" s="593"/>
      <c r="I409" s="544"/>
      <c r="J409" s="536"/>
      <c r="K409" s="700"/>
      <c r="L409" s="590"/>
      <c r="M409" s="591"/>
      <c r="N409" s="591"/>
      <c r="O409" s="591"/>
      <c r="P409" s="591"/>
      <c r="Q409" s="533"/>
    </row>
    <row r="410" spans="1:17" s="537" customFormat="1">
      <c r="A410" s="533"/>
      <c r="B410" s="700"/>
      <c r="C410" s="590"/>
      <c r="D410" s="591"/>
      <c r="E410" s="591"/>
      <c r="F410" s="591"/>
      <c r="G410" s="592"/>
      <c r="H410" s="593"/>
      <c r="I410" s="544"/>
      <c r="J410" s="536"/>
      <c r="K410" s="700"/>
      <c r="L410" s="590"/>
      <c r="M410" s="591"/>
      <c r="N410" s="591"/>
      <c r="O410" s="591"/>
      <c r="P410" s="591"/>
      <c r="Q410" s="533"/>
    </row>
    <row r="411" spans="1:17" s="537" customFormat="1">
      <c r="A411" s="533"/>
      <c r="B411" s="700"/>
      <c r="C411" s="590"/>
      <c r="D411" s="591"/>
      <c r="E411" s="591"/>
      <c r="F411" s="591"/>
      <c r="G411" s="592"/>
      <c r="H411" s="593"/>
      <c r="I411" s="544"/>
      <c r="J411" s="536"/>
      <c r="K411" s="700"/>
      <c r="L411" s="590"/>
      <c r="M411" s="591"/>
      <c r="N411" s="591"/>
      <c r="O411" s="591"/>
      <c r="P411" s="591"/>
      <c r="Q411" s="533"/>
    </row>
    <row r="412" spans="1:17" s="537" customFormat="1">
      <c r="A412" s="533"/>
      <c r="B412" s="700"/>
      <c r="C412" s="590"/>
      <c r="D412" s="591"/>
      <c r="E412" s="591"/>
      <c r="F412" s="591"/>
      <c r="G412" s="592"/>
      <c r="H412" s="593"/>
      <c r="I412" s="544"/>
      <c r="J412" s="536"/>
      <c r="K412" s="700"/>
      <c r="L412" s="590"/>
      <c r="M412" s="591"/>
      <c r="N412" s="591"/>
      <c r="O412" s="591"/>
      <c r="P412" s="591"/>
      <c r="Q412" s="533"/>
    </row>
    <row r="413" spans="1:17" s="537" customFormat="1">
      <c r="A413" s="533"/>
      <c r="B413" s="700"/>
      <c r="C413" s="590"/>
      <c r="D413" s="591"/>
      <c r="E413" s="591"/>
      <c r="F413" s="591"/>
      <c r="G413" s="592"/>
      <c r="H413" s="593"/>
      <c r="I413" s="544"/>
      <c r="J413" s="536"/>
      <c r="K413" s="700"/>
      <c r="L413" s="590"/>
      <c r="M413" s="591"/>
      <c r="N413" s="591"/>
      <c r="O413" s="591"/>
      <c r="P413" s="591"/>
      <c r="Q413" s="533"/>
    </row>
    <row r="414" spans="1:17" s="537" customFormat="1">
      <c r="A414" s="533"/>
      <c r="B414" s="700"/>
      <c r="C414" s="590"/>
      <c r="D414" s="591"/>
      <c r="E414" s="591"/>
      <c r="F414" s="591"/>
      <c r="G414" s="592"/>
      <c r="H414" s="593"/>
      <c r="I414" s="544"/>
      <c r="J414" s="536"/>
      <c r="K414" s="700"/>
      <c r="L414" s="590"/>
      <c r="M414" s="591"/>
      <c r="N414" s="591"/>
      <c r="O414" s="591"/>
      <c r="P414" s="591"/>
      <c r="Q414" s="533"/>
    </row>
    <row r="415" spans="1:17" s="537" customFormat="1">
      <c r="A415" s="533"/>
      <c r="B415" s="700"/>
      <c r="C415" s="590"/>
      <c r="D415" s="591"/>
      <c r="E415" s="591"/>
      <c r="F415" s="591"/>
      <c r="G415" s="592"/>
      <c r="H415" s="593"/>
      <c r="I415" s="544"/>
      <c r="J415" s="536"/>
      <c r="K415" s="700"/>
      <c r="L415" s="590"/>
      <c r="M415" s="591"/>
      <c r="N415" s="591"/>
      <c r="O415" s="591"/>
      <c r="P415" s="591"/>
      <c r="Q415" s="533"/>
    </row>
    <row r="416" spans="1:17" s="537" customFormat="1">
      <c r="A416" s="533"/>
      <c r="B416" s="700"/>
      <c r="C416" s="590"/>
      <c r="D416" s="591"/>
      <c r="E416" s="591"/>
      <c r="F416" s="591"/>
      <c r="G416" s="592"/>
      <c r="H416" s="593"/>
      <c r="I416" s="544"/>
      <c r="J416" s="536"/>
      <c r="K416" s="700"/>
      <c r="L416" s="590"/>
      <c r="M416" s="591"/>
      <c r="N416" s="591"/>
      <c r="O416" s="591"/>
      <c r="P416" s="591"/>
      <c r="Q416" s="533"/>
    </row>
    <row r="417" spans="1:17" s="537" customFormat="1">
      <c r="A417" s="533"/>
      <c r="B417" s="700"/>
      <c r="C417" s="590"/>
      <c r="D417" s="591"/>
      <c r="E417" s="591"/>
      <c r="F417" s="591"/>
      <c r="G417" s="592"/>
      <c r="H417" s="593"/>
      <c r="I417" s="544"/>
      <c r="J417" s="536"/>
      <c r="K417" s="700"/>
      <c r="L417" s="590"/>
      <c r="M417" s="591"/>
      <c r="N417" s="591"/>
      <c r="O417" s="591"/>
      <c r="P417" s="591"/>
      <c r="Q417" s="533"/>
    </row>
    <row r="418" spans="1:17" s="537" customFormat="1">
      <c r="A418" s="533"/>
      <c r="B418" s="700"/>
      <c r="C418" s="590"/>
      <c r="D418" s="591"/>
      <c r="E418" s="591"/>
      <c r="F418" s="591"/>
      <c r="G418" s="592"/>
      <c r="H418" s="593"/>
      <c r="I418" s="544"/>
      <c r="J418" s="536"/>
      <c r="K418" s="700"/>
      <c r="L418" s="590"/>
      <c r="M418" s="591"/>
      <c r="N418" s="591"/>
      <c r="O418" s="591"/>
      <c r="P418" s="591"/>
      <c r="Q418" s="533"/>
    </row>
    <row r="419" spans="1:17" s="537" customFormat="1">
      <c r="A419" s="533"/>
      <c r="B419" s="700"/>
      <c r="C419" s="590"/>
      <c r="D419" s="591"/>
      <c r="E419" s="591"/>
      <c r="F419" s="591"/>
      <c r="G419" s="592"/>
      <c r="H419" s="593"/>
      <c r="I419" s="544"/>
      <c r="J419" s="536"/>
      <c r="K419" s="700"/>
      <c r="L419" s="590"/>
      <c r="M419" s="591"/>
      <c r="N419" s="591"/>
      <c r="O419" s="591"/>
      <c r="P419" s="591"/>
      <c r="Q419" s="533"/>
    </row>
    <row r="420" spans="1:17" s="537" customFormat="1">
      <c r="A420" s="533"/>
      <c r="B420" s="700"/>
      <c r="C420" s="590"/>
      <c r="D420" s="591"/>
      <c r="E420" s="591"/>
      <c r="F420" s="591"/>
      <c r="G420" s="592"/>
      <c r="H420" s="593"/>
      <c r="I420" s="544"/>
      <c r="J420" s="536"/>
      <c r="K420" s="700"/>
      <c r="L420" s="590"/>
      <c r="M420" s="591"/>
      <c r="N420" s="591"/>
      <c r="O420" s="591"/>
      <c r="P420" s="591"/>
      <c r="Q420" s="533"/>
    </row>
    <row r="421" spans="1:17" s="537" customFormat="1">
      <c r="A421" s="533"/>
      <c r="B421" s="700"/>
      <c r="C421" s="590"/>
      <c r="D421" s="591"/>
      <c r="E421" s="591"/>
      <c r="F421" s="591"/>
      <c r="G421" s="592"/>
      <c r="H421" s="593"/>
      <c r="I421" s="544"/>
      <c r="J421" s="536"/>
      <c r="K421" s="700"/>
      <c r="L421" s="590"/>
      <c r="M421" s="591"/>
      <c r="N421" s="591"/>
      <c r="O421" s="591"/>
      <c r="P421" s="591"/>
      <c r="Q421" s="533"/>
    </row>
    <row r="422" spans="1:17" s="537" customFormat="1">
      <c r="A422" s="533"/>
      <c r="B422" s="700"/>
      <c r="C422" s="590"/>
      <c r="D422" s="591"/>
      <c r="E422" s="591"/>
      <c r="F422" s="591"/>
      <c r="G422" s="592"/>
      <c r="H422" s="593"/>
      <c r="I422" s="544"/>
      <c r="J422" s="536"/>
      <c r="K422" s="700"/>
      <c r="L422" s="590"/>
      <c r="M422" s="591"/>
      <c r="N422" s="591"/>
      <c r="O422" s="591"/>
      <c r="P422" s="591"/>
      <c r="Q422" s="533"/>
    </row>
    <row r="423" spans="1:17" s="537" customFormat="1">
      <c r="A423" s="533"/>
      <c r="B423" s="700"/>
      <c r="C423" s="590"/>
      <c r="D423" s="591"/>
      <c r="E423" s="591"/>
      <c r="F423" s="591"/>
      <c r="G423" s="592"/>
      <c r="H423" s="593"/>
      <c r="I423" s="544"/>
      <c r="J423" s="536"/>
      <c r="K423" s="700"/>
      <c r="L423" s="590"/>
      <c r="M423" s="591"/>
      <c r="N423" s="591"/>
      <c r="O423" s="591"/>
      <c r="P423" s="591"/>
      <c r="Q423" s="533"/>
    </row>
    <row r="424" spans="1:17" s="537" customFormat="1">
      <c r="A424" s="533"/>
      <c r="B424" s="700"/>
      <c r="C424" s="590"/>
      <c r="D424" s="591"/>
      <c r="E424" s="591"/>
      <c r="F424" s="591"/>
      <c r="G424" s="592"/>
      <c r="H424" s="593"/>
      <c r="I424" s="544"/>
      <c r="J424" s="536"/>
      <c r="K424" s="700"/>
      <c r="L424" s="590"/>
      <c r="M424" s="591"/>
      <c r="N424" s="591"/>
      <c r="O424" s="591"/>
      <c r="P424" s="591"/>
      <c r="Q424" s="533"/>
    </row>
    <row r="425" spans="1:17" s="537" customFormat="1">
      <c r="A425" s="533"/>
      <c r="B425" s="700"/>
      <c r="C425" s="590"/>
      <c r="D425" s="591"/>
      <c r="E425" s="591"/>
      <c r="F425" s="591"/>
      <c r="G425" s="592"/>
      <c r="H425" s="593"/>
      <c r="I425" s="544"/>
      <c r="J425" s="536"/>
      <c r="K425" s="700"/>
      <c r="L425" s="590"/>
      <c r="M425" s="591"/>
      <c r="N425" s="591"/>
      <c r="O425" s="591"/>
      <c r="P425" s="591"/>
      <c r="Q425" s="533"/>
    </row>
    <row r="426" spans="1:17" s="537" customFormat="1">
      <c r="A426" s="533"/>
      <c r="B426" s="700"/>
      <c r="C426" s="590"/>
      <c r="D426" s="591"/>
      <c r="E426" s="591"/>
      <c r="F426" s="591"/>
      <c r="G426" s="592"/>
      <c r="H426" s="593"/>
      <c r="I426" s="544"/>
      <c r="J426" s="536"/>
      <c r="K426" s="700"/>
      <c r="L426" s="590"/>
      <c r="M426" s="591"/>
      <c r="N426" s="591"/>
      <c r="O426" s="591"/>
      <c r="P426" s="591"/>
      <c r="Q426" s="533"/>
    </row>
    <row r="427" spans="1:17" s="537" customFormat="1">
      <c r="A427" s="533"/>
      <c r="B427" s="700"/>
      <c r="C427" s="590"/>
      <c r="D427" s="591"/>
      <c r="E427" s="591"/>
      <c r="F427" s="591"/>
      <c r="G427" s="592"/>
      <c r="H427" s="593"/>
      <c r="I427" s="544"/>
      <c r="J427" s="536"/>
      <c r="K427" s="700"/>
      <c r="L427" s="590"/>
      <c r="M427" s="591"/>
      <c r="N427" s="591"/>
      <c r="O427" s="591"/>
      <c r="P427" s="591"/>
      <c r="Q427" s="533"/>
    </row>
    <row r="428" spans="1:17" s="537" customFormat="1">
      <c r="A428" s="533"/>
      <c r="B428" s="700"/>
      <c r="C428" s="590"/>
      <c r="D428" s="591"/>
      <c r="E428" s="591"/>
      <c r="F428" s="591"/>
      <c r="G428" s="592"/>
      <c r="H428" s="593"/>
      <c r="I428" s="544"/>
      <c r="J428" s="536"/>
      <c r="K428" s="700"/>
      <c r="L428" s="590"/>
      <c r="M428" s="591"/>
      <c r="N428" s="591"/>
      <c r="O428" s="591"/>
      <c r="P428" s="591"/>
      <c r="Q428" s="533"/>
    </row>
    <row r="429" spans="1:17" s="537" customFormat="1">
      <c r="A429" s="533"/>
      <c r="B429" s="700"/>
      <c r="C429" s="590"/>
      <c r="D429" s="591"/>
      <c r="E429" s="591"/>
      <c r="F429" s="591"/>
      <c r="G429" s="592"/>
      <c r="H429" s="593"/>
      <c r="I429" s="544"/>
      <c r="J429" s="536"/>
      <c r="K429" s="700"/>
      <c r="L429" s="590"/>
      <c r="M429" s="591"/>
      <c r="N429" s="591"/>
      <c r="O429" s="591"/>
      <c r="P429" s="591"/>
      <c r="Q429" s="533"/>
    </row>
    <row r="430" spans="1:17" s="537" customFormat="1">
      <c r="A430" s="533"/>
      <c r="B430" s="700"/>
      <c r="C430" s="590"/>
      <c r="D430" s="591"/>
      <c r="E430" s="591"/>
      <c r="F430" s="591"/>
      <c r="G430" s="592"/>
      <c r="H430" s="593"/>
      <c r="I430" s="544"/>
      <c r="J430" s="536"/>
      <c r="K430" s="700"/>
      <c r="L430" s="590"/>
      <c r="M430" s="591"/>
      <c r="N430" s="591"/>
      <c r="O430" s="591"/>
      <c r="P430" s="591"/>
      <c r="Q430" s="533"/>
    </row>
    <row r="431" spans="1:17" s="537" customFormat="1">
      <c r="A431" s="533"/>
      <c r="B431" s="700"/>
      <c r="C431" s="590"/>
      <c r="D431" s="591"/>
      <c r="E431" s="591"/>
      <c r="F431" s="591"/>
      <c r="G431" s="592"/>
      <c r="H431" s="593"/>
      <c r="I431" s="544"/>
      <c r="J431" s="536"/>
      <c r="K431" s="700"/>
      <c r="L431" s="590"/>
      <c r="M431" s="591"/>
      <c r="N431" s="591"/>
      <c r="O431" s="591"/>
      <c r="P431" s="591"/>
      <c r="Q431" s="533"/>
    </row>
    <row r="432" spans="1:17" s="537" customFormat="1">
      <c r="A432" s="533"/>
      <c r="B432" s="700"/>
      <c r="C432" s="590"/>
      <c r="D432" s="591"/>
      <c r="E432" s="591"/>
      <c r="F432" s="591"/>
      <c r="G432" s="592"/>
      <c r="H432" s="593"/>
      <c r="I432" s="544"/>
      <c r="J432" s="536"/>
      <c r="K432" s="700"/>
      <c r="L432" s="590"/>
      <c r="M432" s="591"/>
      <c r="N432" s="591"/>
      <c r="O432" s="591"/>
      <c r="P432" s="591"/>
      <c r="Q432" s="533"/>
    </row>
    <row r="433" spans="1:17" s="537" customFormat="1">
      <c r="A433" s="533"/>
      <c r="B433" s="700"/>
      <c r="C433" s="590"/>
      <c r="D433" s="591"/>
      <c r="E433" s="591"/>
      <c r="F433" s="591"/>
      <c r="G433" s="592"/>
      <c r="H433" s="593"/>
      <c r="I433" s="544"/>
      <c r="J433" s="536"/>
      <c r="K433" s="700"/>
      <c r="L433" s="590"/>
      <c r="M433" s="591"/>
      <c r="N433" s="591"/>
      <c r="O433" s="591"/>
      <c r="P433" s="591"/>
      <c r="Q433" s="533"/>
    </row>
    <row r="434" spans="1:17" s="537" customFormat="1">
      <c r="A434" s="533"/>
      <c r="B434" s="700"/>
      <c r="C434" s="590"/>
      <c r="D434" s="591"/>
      <c r="E434" s="591"/>
      <c r="F434" s="591"/>
      <c r="G434" s="592"/>
      <c r="H434" s="593"/>
      <c r="I434" s="544"/>
      <c r="J434" s="536"/>
      <c r="K434" s="700"/>
      <c r="L434" s="590"/>
      <c r="M434" s="591"/>
      <c r="N434" s="591"/>
      <c r="O434" s="591"/>
      <c r="P434" s="591"/>
      <c r="Q434" s="533"/>
    </row>
    <row r="435" spans="1:17" s="537" customFormat="1">
      <c r="A435" s="533"/>
      <c r="B435" s="700"/>
      <c r="C435" s="590"/>
      <c r="D435" s="591"/>
      <c r="E435" s="591"/>
      <c r="F435" s="591"/>
      <c r="G435" s="592"/>
      <c r="H435" s="593"/>
      <c r="I435" s="544"/>
      <c r="J435" s="536"/>
      <c r="K435" s="700"/>
      <c r="L435" s="590"/>
      <c r="M435" s="591"/>
      <c r="N435" s="591"/>
      <c r="O435" s="591"/>
      <c r="P435" s="591"/>
      <c r="Q435" s="533"/>
    </row>
    <row r="436" spans="1:17" s="537" customFormat="1">
      <c r="A436" s="533"/>
      <c r="B436" s="700"/>
      <c r="C436" s="590"/>
      <c r="D436" s="591"/>
      <c r="E436" s="591"/>
      <c r="F436" s="591"/>
      <c r="G436" s="592"/>
      <c r="H436" s="593"/>
      <c r="I436" s="544"/>
      <c r="J436" s="536"/>
      <c r="K436" s="700"/>
      <c r="L436" s="590"/>
      <c r="M436" s="591"/>
      <c r="N436" s="591"/>
      <c r="O436" s="591"/>
      <c r="P436" s="591"/>
      <c r="Q436" s="533"/>
    </row>
    <row r="437" spans="1:17" s="537" customFormat="1">
      <c r="A437" s="533"/>
      <c r="B437" s="700"/>
      <c r="C437" s="590"/>
      <c r="D437" s="591"/>
      <c r="E437" s="591"/>
      <c r="F437" s="591"/>
      <c r="G437" s="592"/>
      <c r="H437" s="593"/>
      <c r="I437" s="544"/>
      <c r="J437" s="536"/>
      <c r="K437" s="700"/>
      <c r="L437" s="590"/>
      <c r="M437" s="591"/>
      <c r="N437" s="591"/>
      <c r="O437" s="591"/>
      <c r="P437" s="591"/>
      <c r="Q437" s="533"/>
    </row>
    <row r="438" spans="1:17" s="537" customFormat="1">
      <c r="A438" s="533"/>
      <c r="B438" s="700"/>
      <c r="C438" s="590"/>
      <c r="D438" s="591"/>
      <c r="E438" s="591"/>
      <c r="F438" s="591"/>
      <c r="G438" s="592"/>
      <c r="H438" s="593"/>
      <c r="I438" s="544"/>
      <c r="J438" s="536"/>
      <c r="K438" s="700"/>
      <c r="L438" s="590"/>
      <c r="M438" s="591"/>
      <c r="N438" s="591"/>
      <c r="O438" s="591"/>
      <c r="P438" s="591"/>
      <c r="Q438" s="533"/>
    </row>
    <row r="439" spans="1:17" s="537" customFormat="1">
      <c r="A439" s="533"/>
      <c r="B439" s="700"/>
      <c r="C439" s="590"/>
      <c r="D439" s="591"/>
      <c r="E439" s="591"/>
      <c r="F439" s="591"/>
      <c r="G439" s="592"/>
      <c r="H439" s="593"/>
      <c r="I439" s="544"/>
      <c r="J439" s="536"/>
      <c r="K439" s="700"/>
      <c r="L439" s="590"/>
      <c r="M439" s="591"/>
      <c r="N439" s="591"/>
      <c r="O439" s="591"/>
      <c r="P439" s="591"/>
      <c r="Q439" s="533"/>
    </row>
    <row r="440" spans="1:17" s="537" customFormat="1">
      <c r="A440" s="533"/>
      <c r="B440" s="700"/>
      <c r="C440" s="590"/>
      <c r="D440" s="591"/>
      <c r="E440" s="591"/>
      <c r="F440" s="591"/>
      <c r="G440" s="592"/>
      <c r="H440" s="593"/>
      <c r="I440" s="544"/>
      <c r="J440" s="536"/>
      <c r="K440" s="700"/>
      <c r="L440" s="590"/>
      <c r="M440" s="591"/>
      <c r="N440" s="591"/>
      <c r="O440" s="591"/>
      <c r="P440" s="591"/>
      <c r="Q440" s="533"/>
    </row>
    <row r="441" spans="1:17" s="537" customFormat="1">
      <c r="A441" s="533"/>
      <c r="B441" s="700"/>
      <c r="C441" s="590"/>
      <c r="D441" s="591"/>
      <c r="E441" s="591"/>
      <c r="F441" s="591"/>
      <c r="G441" s="592"/>
      <c r="H441" s="593"/>
      <c r="I441" s="544"/>
      <c r="J441" s="536"/>
      <c r="K441" s="700"/>
      <c r="L441" s="590"/>
      <c r="M441" s="591"/>
      <c r="N441" s="591"/>
      <c r="O441" s="591"/>
      <c r="P441" s="591"/>
      <c r="Q441" s="533"/>
    </row>
    <row r="442" spans="1:17" s="537" customFormat="1">
      <c r="A442" s="533"/>
      <c r="B442" s="700"/>
      <c r="C442" s="590"/>
      <c r="D442" s="591"/>
      <c r="E442" s="591"/>
      <c r="F442" s="591"/>
      <c r="G442" s="592"/>
      <c r="H442" s="593"/>
      <c r="I442" s="544"/>
      <c r="J442" s="536"/>
      <c r="K442" s="700"/>
      <c r="L442" s="590"/>
      <c r="M442" s="591"/>
      <c r="N442" s="591"/>
      <c r="O442" s="591"/>
      <c r="P442" s="591"/>
      <c r="Q442" s="533"/>
    </row>
    <row r="443" spans="1:17" s="537" customFormat="1">
      <c r="A443" s="533"/>
      <c r="B443" s="700"/>
      <c r="C443" s="590"/>
      <c r="D443" s="591"/>
      <c r="E443" s="591"/>
      <c r="F443" s="591"/>
      <c r="G443" s="592"/>
      <c r="H443" s="593"/>
      <c r="I443" s="544"/>
      <c r="J443" s="536"/>
      <c r="K443" s="700"/>
      <c r="L443" s="590"/>
      <c r="M443" s="591"/>
      <c r="N443" s="591"/>
      <c r="O443" s="591"/>
      <c r="P443" s="591"/>
      <c r="Q443" s="533"/>
    </row>
    <row r="444" spans="1:17" s="537" customFormat="1">
      <c r="A444" s="533"/>
      <c r="B444" s="700"/>
      <c r="C444" s="590"/>
      <c r="D444" s="591"/>
      <c r="E444" s="591"/>
      <c r="F444" s="591"/>
      <c r="G444" s="592"/>
      <c r="H444" s="593"/>
      <c r="I444" s="544"/>
      <c r="J444" s="536"/>
      <c r="K444" s="700"/>
      <c r="L444" s="590"/>
      <c r="M444" s="591"/>
      <c r="N444" s="591"/>
      <c r="O444" s="591"/>
      <c r="P444" s="591"/>
      <c r="Q444" s="533"/>
    </row>
    <row r="445" spans="1:17" s="537" customFormat="1">
      <c r="A445" s="533"/>
      <c r="B445" s="700"/>
      <c r="C445" s="590"/>
      <c r="D445" s="591"/>
      <c r="E445" s="591"/>
      <c r="F445" s="591"/>
      <c r="G445" s="592"/>
      <c r="H445" s="593"/>
      <c r="I445" s="544"/>
      <c r="J445" s="536"/>
      <c r="K445" s="700"/>
      <c r="L445" s="590"/>
      <c r="M445" s="591"/>
      <c r="N445" s="591"/>
      <c r="O445" s="591"/>
      <c r="P445" s="591"/>
      <c r="Q445" s="533"/>
    </row>
    <row r="446" spans="1:17" s="537" customFormat="1">
      <c r="A446" s="533"/>
      <c r="B446" s="700"/>
      <c r="C446" s="590"/>
      <c r="D446" s="591"/>
      <c r="E446" s="591"/>
      <c r="F446" s="591"/>
      <c r="G446" s="592"/>
      <c r="H446" s="593"/>
      <c r="I446" s="544"/>
      <c r="J446" s="536"/>
      <c r="K446" s="700"/>
      <c r="L446" s="590"/>
      <c r="M446" s="591"/>
      <c r="N446" s="591"/>
      <c r="O446" s="591"/>
      <c r="P446" s="591"/>
      <c r="Q446" s="533"/>
    </row>
    <row r="447" spans="1:17" s="537" customFormat="1">
      <c r="A447" s="533"/>
      <c r="B447" s="700"/>
      <c r="C447" s="590"/>
      <c r="D447" s="591"/>
      <c r="E447" s="591"/>
      <c r="F447" s="591"/>
      <c r="G447" s="592"/>
      <c r="H447" s="593"/>
      <c r="I447" s="544"/>
      <c r="J447" s="536"/>
      <c r="K447" s="700"/>
      <c r="L447" s="590"/>
      <c r="M447" s="591"/>
      <c r="N447" s="591"/>
      <c r="O447" s="591"/>
      <c r="P447" s="591"/>
      <c r="Q447" s="533"/>
    </row>
    <row r="448" spans="1:17" s="537" customFormat="1">
      <c r="A448" s="533"/>
      <c r="B448" s="700"/>
      <c r="C448" s="590"/>
      <c r="D448" s="591"/>
      <c r="E448" s="591"/>
      <c r="F448" s="591"/>
      <c r="G448" s="592"/>
      <c r="H448" s="593"/>
      <c r="I448" s="544"/>
      <c r="J448" s="536"/>
      <c r="K448" s="700"/>
      <c r="L448" s="590"/>
      <c r="M448" s="591"/>
      <c r="N448" s="591"/>
      <c r="O448" s="591"/>
      <c r="P448" s="591"/>
      <c r="Q448" s="533"/>
    </row>
    <row r="449" spans="1:17" s="537" customFormat="1">
      <c r="A449" s="533"/>
      <c r="B449" s="700"/>
      <c r="C449" s="590"/>
      <c r="D449" s="591"/>
      <c r="E449" s="591"/>
      <c r="F449" s="591"/>
      <c r="G449" s="592"/>
      <c r="H449" s="593"/>
      <c r="I449" s="544"/>
      <c r="J449" s="536"/>
      <c r="K449" s="700"/>
      <c r="L449" s="590"/>
      <c r="M449" s="591"/>
      <c r="N449" s="591"/>
      <c r="O449" s="591"/>
      <c r="P449" s="591"/>
      <c r="Q449" s="533"/>
    </row>
    <row r="450" spans="1:17" s="537" customFormat="1">
      <c r="A450" s="533"/>
      <c r="B450" s="700"/>
      <c r="C450" s="590"/>
      <c r="D450" s="591"/>
      <c r="E450" s="591"/>
      <c r="F450" s="591"/>
      <c r="G450" s="592"/>
      <c r="H450" s="593"/>
      <c r="I450" s="544"/>
      <c r="J450" s="536"/>
      <c r="K450" s="700"/>
      <c r="L450" s="590"/>
      <c r="M450" s="591"/>
      <c r="N450" s="591"/>
      <c r="O450" s="591"/>
      <c r="P450" s="591"/>
      <c r="Q450" s="533"/>
    </row>
    <row r="451" spans="1:17" s="537" customFormat="1">
      <c r="A451" s="533"/>
      <c r="B451" s="700"/>
      <c r="C451" s="590"/>
      <c r="D451" s="591"/>
      <c r="E451" s="591"/>
      <c r="F451" s="591"/>
      <c r="G451" s="592"/>
      <c r="H451" s="593"/>
      <c r="I451" s="544"/>
      <c r="J451" s="536"/>
      <c r="K451" s="700"/>
      <c r="L451" s="590"/>
      <c r="M451" s="591"/>
      <c r="N451" s="591"/>
      <c r="O451" s="591"/>
      <c r="P451" s="591"/>
      <c r="Q451" s="533"/>
    </row>
    <row r="452" spans="1:17" s="537" customFormat="1">
      <c r="A452" s="533"/>
      <c r="B452" s="700"/>
      <c r="C452" s="590"/>
      <c r="D452" s="591"/>
      <c r="E452" s="591"/>
      <c r="F452" s="591"/>
      <c r="G452" s="592"/>
      <c r="H452" s="593"/>
      <c r="I452" s="544"/>
      <c r="J452" s="536"/>
      <c r="K452" s="700"/>
      <c r="L452" s="590"/>
      <c r="M452" s="591"/>
      <c r="N452" s="591"/>
      <c r="O452" s="591"/>
      <c r="P452" s="591"/>
      <c r="Q452" s="533"/>
    </row>
    <row r="453" spans="1:17" s="537" customFormat="1">
      <c r="A453" s="533"/>
      <c r="B453" s="700"/>
      <c r="C453" s="590"/>
      <c r="D453" s="591"/>
      <c r="E453" s="591"/>
      <c r="F453" s="591"/>
      <c r="G453" s="592"/>
      <c r="H453" s="593"/>
      <c r="I453" s="544"/>
      <c r="J453" s="536"/>
      <c r="K453" s="700"/>
      <c r="L453" s="590"/>
      <c r="M453" s="591"/>
      <c r="N453" s="591"/>
      <c r="O453" s="591"/>
      <c r="P453" s="591"/>
      <c r="Q453" s="533"/>
    </row>
    <row r="454" spans="1:17" s="537" customFormat="1">
      <c r="A454" s="533"/>
      <c r="B454" s="700"/>
      <c r="C454" s="590"/>
      <c r="D454" s="591"/>
      <c r="E454" s="591"/>
      <c r="F454" s="591"/>
      <c r="G454" s="592"/>
      <c r="H454" s="593"/>
      <c r="I454" s="544"/>
      <c r="J454" s="536"/>
      <c r="K454" s="700"/>
      <c r="L454" s="590"/>
      <c r="M454" s="591"/>
      <c r="N454" s="591"/>
      <c r="O454" s="591"/>
      <c r="P454" s="591"/>
      <c r="Q454" s="533"/>
    </row>
    <row r="455" spans="1:17" s="537" customFormat="1">
      <c r="A455" s="533"/>
      <c r="B455" s="700"/>
      <c r="C455" s="590"/>
      <c r="D455" s="591"/>
      <c r="E455" s="591"/>
      <c r="F455" s="591"/>
      <c r="G455" s="592"/>
      <c r="H455" s="593"/>
      <c r="I455" s="544"/>
      <c r="J455" s="536"/>
      <c r="K455" s="700"/>
      <c r="L455" s="590"/>
      <c r="M455" s="591"/>
      <c r="N455" s="591"/>
      <c r="O455" s="591"/>
      <c r="P455" s="591"/>
      <c r="Q455" s="533"/>
    </row>
    <row r="456" spans="1:17" s="537" customFormat="1">
      <c r="A456" s="533"/>
      <c r="B456" s="700"/>
      <c r="C456" s="590"/>
      <c r="D456" s="591"/>
      <c r="E456" s="591"/>
      <c r="F456" s="591"/>
      <c r="G456" s="592"/>
      <c r="H456" s="593"/>
      <c r="I456" s="544"/>
      <c r="J456" s="536"/>
      <c r="K456" s="700"/>
      <c r="L456" s="590"/>
      <c r="M456" s="591"/>
      <c r="N456" s="591"/>
      <c r="O456" s="591"/>
      <c r="P456" s="591"/>
      <c r="Q456" s="533"/>
    </row>
    <row r="457" spans="1:17" s="537" customFormat="1">
      <c r="A457" s="533"/>
      <c r="B457" s="700"/>
      <c r="C457" s="590"/>
      <c r="D457" s="591"/>
      <c r="E457" s="591"/>
      <c r="F457" s="591"/>
      <c r="G457" s="592"/>
      <c r="H457" s="593"/>
      <c r="I457" s="544"/>
      <c r="J457" s="536"/>
      <c r="K457" s="700"/>
      <c r="L457" s="590"/>
      <c r="M457" s="591"/>
      <c r="N457" s="591"/>
      <c r="O457" s="591"/>
      <c r="P457" s="591"/>
      <c r="Q457" s="533"/>
    </row>
    <row r="458" spans="1:17" s="537" customFormat="1">
      <c r="A458" s="533"/>
      <c r="B458" s="700"/>
      <c r="C458" s="590"/>
      <c r="D458" s="591"/>
      <c r="E458" s="591"/>
      <c r="F458" s="591"/>
      <c r="G458" s="592"/>
      <c r="H458" s="593"/>
      <c r="I458" s="544"/>
      <c r="J458" s="536"/>
      <c r="K458" s="700"/>
      <c r="L458" s="590"/>
      <c r="M458" s="591"/>
      <c r="N458" s="591"/>
      <c r="O458" s="591"/>
      <c r="P458" s="591"/>
      <c r="Q458" s="533"/>
    </row>
    <row r="459" spans="1:17" s="537" customFormat="1">
      <c r="A459" s="533"/>
      <c r="B459" s="700"/>
      <c r="C459" s="590"/>
      <c r="D459" s="591"/>
      <c r="E459" s="591"/>
      <c r="F459" s="591"/>
      <c r="G459" s="592"/>
      <c r="H459" s="593"/>
      <c r="I459" s="544"/>
      <c r="J459" s="536"/>
      <c r="K459" s="700"/>
      <c r="L459" s="590"/>
      <c r="M459" s="591"/>
      <c r="N459" s="591"/>
      <c r="O459" s="591"/>
      <c r="P459" s="591"/>
      <c r="Q459" s="533"/>
    </row>
    <row r="460" spans="1:17" s="537" customFormat="1">
      <c r="A460" s="533"/>
      <c r="B460" s="700"/>
      <c r="C460" s="590"/>
      <c r="D460" s="591"/>
      <c r="E460" s="591"/>
      <c r="F460" s="591"/>
      <c r="G460" s="592"/>
      <c r="H460" s="593"/>
      <c r="I460" s="544"/>
      <c r="J460" s="536"/>
      <c r="K460" s="700"/>
      <c r="L460" s="590"/>
      <c r="M460" s="591"/>
      <c r="N460" s="591"/>
      <c r="O460" s="591"/>
      <c r="P460" s="591"/>
      <c r="Q460" s="533"/>
    </row>
    <row r="461" spans="1:17" s="537" customFormat="1">
      <c r="A461" s="533"/>
      <c r="B461" s="700"/>
      <c r="C461" s="590"/>
      <c r="D461" s="591"/>
      <c r="E461" s="591"/>
      <c r="F461" s="591"/>
      <c r="G461" s="592"/>
      <c r="H461" s="593"/>
      <c r="I461" s="544"/>
      <c r="J461" s="536"/>
      <c r="K461" s="700"/>
      <c r="L461" s="590"/>
      <c r="M461" s="591"/>
      <c r="N461" s="591"/>
      <c r="O461" s="591"/>
      <c r="P461" s="591"/>
      <c r="Q461" s="533"/>
    </row>
    <row r="462" spans="1:17" s="537" customFormat="1">
      <c r="A462" s="533"/>
      <c r="B462" s="700"/>
      <c r="C462" s="590"/>
      <c r="D462" s="591"/>
      <c r="E462" s="591"/>
      <c r="F462" s="591"/>
      <c r="G462" s="592"/>
      <c r="H462" s="593"/>
      <c r="I462" s="544"/>
      <c r="J462" s="536"/>
      <c r="K462" s="700"/>
      <c r="L462" s="590"/>
      <c r="M462" s="591"/>
      <c r="N462" s="591"/>
      <c r="O462" s="591"/>
      <c r="P462" s="591"/>
      <c r="Q462" s="533"/>
    </row>
    <row r="463" spans="1:17" s="537" customFormat="1">
      <c r="A463" s="533"/>
      <c r="B463" s="700"/>
      <c r="C463" s="590"/>
      <c r="D463" s="591"/>
      <c r="E463" s="591"/>
      <c r="F463" s="591"/>
      <c r="G463" s="592"/>
      <c r="H463" s="593"/>
      <c r="I463" s="544"/>
      <c r="J463" s="536"/>
      <c r="K463" s="700"/>
      <c r="L463" s="590"/>
      <c r="M463" s="591"/>
      <c r="N463" s="591"/>
      <c r="O463" s="591"/>
      <c r="P463" s="591"/>
      <c r="Q463" s="533"/>
    </row>
    <row r="464" spans="1:17" s="537" customFormat="1">
      <c r="A464" s="533"/>
      <c r="B464" s="700"/>
      <c r="C464" s="590"/>
      <c r="D464" s="591"/>
      <c r="E464" s="591"/>
      <c r="F464" s="591"/>
      <c r="G464" s="592"/>
      <c r="H464" s="593"/>
      <c r="I464" s="544"/>
      <c r="J464" s="536"/>
      <c r="K464" s="700"/>
      <c r="L464" s="590"/>
      <c r="M464" s="591"/>
      <c r="N464" s="591"/>
      <c r="O464" s="591"/>
      <c r="P464" s="591"/>
      <c r="Q464" s="533"/>
    </row>
    <row r="465" spans="1:17" s="537" customFormat="1">
      <c r="A465" s="533"/>
      <c r="B465" s="700"/>
      <c r="C465" s="590"/>
      <c r="D465" s="591"/>
      <c r="E465" s="591"/>
      <c r="F465" s="591"/>
      <c r="G465" s="592"/>
      <c r="H465" s="593"/>
      <c r="I465" s="544"/>
      <c r="J465" s="536"/>
      <c r="K465" s="700"/>
      <c r="L465" s="590"/>
      <c r="M465" s="591"/>
      <c r="N465" s="591"/>
      <c r="O465" s="591"/>
      <c r="P465" s="591"/>
      <c r="Q465" s="533"/>
    </row>
    <row r="466" spans="1:17" s="537" customFormat="1">
      <c r="A466" s="533"/>
      <c r="B466" s="700"/>
      <c r="C466" s="590"/>
      <c r="D466" s="591"/>
      <c r="E466" s="591"/>
      <c r="F466" s="591"/>
      <c r="G466" s="592"/>
      <c r="H466" s="593"/>
      <c r="I466" s="544"/>
      <c r="J466" s="536"/>
      <c r="K466" s="700"/>
      <c r="L466" s="590"/>
      <c r="M466" s="591"/>
      <c r="N466" s="591"/>
      <c r="O466" s="591"/>
      <c r="P466" s="591"/>
      <c r="Q466" s="533"/>
    </row>
    <row r="467" spans="1:17" s="537" customFormat="1">
      <c r="A467" s="533"/>
      <c r="B467" s="700"/>
      <c r="C467" s="590"/>
      <c r="D467" s="591"/>
      <c r="E467" s="591"/>
      <c r="F467" s="591"/>
      <c r="G467" s="592"/>
      <c r="H467" s="593"/>
      <c r="I467" s="544"/>
      <c r="J467" s="536"/>
      <c r="K467" s="700"/>
      <c r="L467" s="590"/>
      <c r="M467" s="591"/>
      <c r="N467" s="591"/>
      <c r="O467" s="591"/>
      <c r="P467" s="591"/>
      <c r="Q467" s="533"/>
    </row>
    <row r="468" spans="1:17" s="537" customFormat="1">
      <c r="A468" s="533"/>
      <c r="B468" s="700"/>
      <c r="C468" s="590"/>
      <c r="D468" s="591"/>
      <c r="E468" s="591"/>
      <c r="F468" s="591"/>
      <c r="G468" s="592"/>
      <c r="H468" s="593"/>
      <c r="I468" s="544"/>
      <c r="J468" s="536"/>
      <c r="K468" s="700"/>
      <c r="L468" s="590"/>
      <c r="M468" s="591"/>
      <c r="N468" s="591"/>
      <c r="O468" s="591"/>
      <c r="P468" s="591"/>
      <c r="Q468" s="533"/>
    </row>
    <row r="469" spans="1:17" s="537" customFormat="1">
      <c r="A469" s="533"/>
      <c r="B469" s="700"/>
      <c r="C469" s="590"/>
      <c r="D469" s="591"/>
      <c r="E469" s="591"/>
      <c r="F469" s="591"/>
      <c r="G469" s="592"/>
      <c r="H469" s="593"/>
      <c r="I469" s="544"/>
      <c r="J469" s="536"/>
      <c r="K469" s="700"/>
      <c r="L469" s="590"/>
      <c r="M469" s="591"/>
      <c r="N469" s="591"/>
      <c r="O469" s="591"/>
      <c r="P469" s="591"/>
      <c r="Q469" s="533"/>
    </row>
    <row r="470" spans="1:17" s="537" customFormat="1">
      <c r="A470" s="533"/>
      <c r="B470" s="700"/>
      <c r="C470" s="590"/>
      <c r="D470" s="591"/>
      <c r="E470" s="591"/>
      <c r="F470" s="591"/>
      <c r="G470" s="592"/>
      <c r="H470" s="593"/>
      <c r="I470" s="544"/>
      <c r="J470" s="536"/>
      <c r="K470" s="700"/>
      <c r="L470" s="590"/>
      <c r="M470" s="591"/>
      <c r="N470" s="591"/>
      <c r="O470" s="591"/>
      <c r="P470" s="591"/>
      <c r="Q470" s="533"/>
    </row>
    <row r="471" spans="1:17" s="537" customFormat="1">
      <c r="A471" s="533"/>
      <c r="B471" s="700"/>
      <c r="C471" s="590"/>
      <c r="D471" s="591"/>
      <c r="E471" s="591"/>
      <c r="F471" s="591"/>
      <c r="G471" s="592"/>
      <c r="H471" s="593"/>
      <c r="I471" s="544"/>
      <c r="J471" s="536"/>
      <c r="K471" s="700"/>
      <c r="L471" s="590"/>
      <c r="M471" s="591"/>
      <c r="N471" s="591"/>
      <c r="O471" s="591"/>
      <c r="P471" s="591"/>
      <c r="Q471" s="533"/>
    </row>
    <row r="472" spans="1:17" s="537" customFormat="1">
      <c r="A472" s="533"/>
      <c r="B472" s="700"/>
      <c r="C472" s="590"/>
      <c r="D472" s="591"/>
      <c r="E472" s="591"/>
      <c r="F472" s="591"/>
      <c r="G472" s="592"/>
      <c r="H472" s="593"/>
      <c r="I472" s="544"/>
      <c r="J472" s="536"/>
      <c r="K472" s="700"/>
      <c r="L472" s="590"/>
      <c r="M472" s="591"/>
      <c r="N472" s="591"/>
      <c r="O472" s="591"/>
      <c r="P472" s="591"/>
      <c r="Q472" s="533"/>
    </row>
    <row r="473" spans="1:17" s="537" customFormat="1">
      <c r="A473" s="533"/>
      <c r="B473" s="700"/>
      <c r="C473" s="590"/>
      <c r="D473" s="591"/>
      <c r="E473" s="591"/>
      <c r="F473" s="591"/>
      <c r="G473" s="592"/>
      <c r="H473" s="593"/>
      <c r="I473" s="544"/>
      <c r="J473" s="536"/>
      <c r="K473" s="700"/>
      <c r="L473" s="590"/>
      <c r="M473" s="591"/>
      <c r="N473" s="591"/>
      <c r="O473" s="591"/>
      <c r="P473" s="591"/>
      <c r="Q473" s="533"/>
    </row>
    <row r="474" spans="1:17" s="537" customFormat="1">
      <c r="A474" s="533"/>
      <c r="B474" s="700"/>
      <c r="C474" s="590"/>
      <c r="D474" s="591"/>
      <c r="E474" s="591"/>
      <c r="F474" s="591"/>
      <c r="G474" s="592"/>
      <c r="H474" s="593"/>
      <c r="I474" s="544"/>
      <c r="J474" s="536"/>
      <c r="K474" s="700"/>
      <c r="L474" s="590"/>
      <c r="M474" s="591"/>
      <c r="N474" s="591"/>
      <c r="O474" s="591"/>
      <c r="P474" s="591"/>
      <c r="Q474" s="533"/>
    </row>
    <row r="475" spans="1:17" s="537" customFormat="1">
      <c r="A475" s="533"/>
      <c r="B475" s="700"/>
      <c r="C475" s="590"/>
      <c r="D475" s="591"/>
      <c r="E475" s="591"/>
      <c r="F475" s="591"/>
      <c r="G475" s="592"/>
      <c r="H475" s="593"/>
      <c r="I475" s="544"/>
      <c r="J475" s="536"/>
      <c r="K475" s="700"/>
      <c r="L475" s="590"/>
      <c r="M475" s="591"/>
      <c r="N475" s="591"/>
      <c r="O475" s="591"/>
      <c r="P475" s="591"/>
      <c r="Q475" s="533"/>
    </row>
    <row r="476" spans="1:17" s="537" customFormat="1">
      <c r="A476" s="533"/>
      <c r="B476" s="700"/>
      <c r="C476" s="590"/>
      <c r="D476" s="591"/>
      <c r="E476" s="591"/>
      <c r="F476" s="591"/>
      <c r="G476" s="592"/>
      <c r="H476" s="593"/>
      <c r="I476" s="544"/>
      <c r="J476" s="536"/>
      <c r="K476" s="700"/>
      <c r="L476" s="590"/>
      <c r="M476" s="591"/>
      <c r="N476" s="591"/>
      <c r="O476" s="591"/>
      <c r="P476" s="591"/>
      <c r="Q476" s="533"/>
    </row>
    <row r="477" spans="1:17" s="537" customFormat="1">
      <c r="A477" s="533"/>
      <c r="B477" s="700"/>
      <c r="C477" s="590"/>
      <c r="D477" s="591"/>
      <c r="E477" s="591"/>
      <c r="F477" s="591"/>
      <c r="G477" s="592"/>
      <c r="H477" s="593"/>
      <c r="I477" s="544"/>
      <c r="J477" s="536"/>
      <c r="K477" s="700"/>
      <c r="L477" s="590"/>
      <c r="M477" s="591"/>
      <c r="N477" s="591"/>
      <c r="O477" s="591"/>
      <c r="P477" s="591"/>
      <c r="Q477" s="533"/>
    </row>
    <row r="478" spans="1:17" s="537" customFormat="1">
      <c r="A478" s="533"/>
      <c r="B478" s="700"/>
      <c r="C478" s="590"/>
      <c r="D478" s="591"/>
      <c r="E478" s="591"/>
      <c r="F478" s="591"/>
      <c r="G478" s="592"/>
      <c r="H478" s="593"/>
      <c r="I478" s="544"/>
      <c r="J478" s="536"/>
      <c r="K478" s="700"/>
      <c r="L478" s="590"/>
      <c r="M478" s="591"/>
      <c r="N478" s="591"/>
      <c r="O478" s="591"/>
      <c r="P478" s="591"/>
      <c r="Q478" s="533"/>
    </row>
    <row r="479" spans="1:17" s="537" customFormat="1">
      <c r="A479" s="533"/>
      <c r="B479" s="700"/>
      <c r="C479" s="590"/>
      <c r="D479" s="591"/>
      <c r="E479" s="591"/>
      <c r="F479" s="591"/>
      <c r="G479" s="592"/>
      <c r="H479" s="593"/>
      <c r="I479" s="544"/>
      <c r="J479" s="536"/>
      <c r="K479" s="700"/>
      <c r="L479" s="590"/>
      <c r="M479" s="591"/>
      <c r="N479" s="591"/>
      <c r="O479" s="591"/>
      <c r="P479" s="591"/>
      <c r="Q479" s="533"/>
    </row>
    <row r="480" spans="1:17" s="537" customFormat="1">
      <c r="A480" s="533"/>
      <c r="B480" s="700"/>
      <c r="C480" s="590"/>
      <c r="D480" s="591"/>
      <c r="E480" s="591"/>
      <c r="F480" s="591"/>
      <c r="G480" s="592"/>
      <c r="H480" s="593"/>
      <c r="I480" s="544"/>
      <c r="J480" s="536"/>
      <c r="K480" s="700"/>
      <c r="L480" s="590"/>
      <c r="M480" s="591"/>
      <c r="N480" s="591"/>
      <c r="O480" s="591"/>
      <c r="P480" s="591"/>
      <c r="Q480" s="533"/>
    </row>
    <row r="481" spans="1:17" s="537" customFormat="1">
      <c r="A481" s="533"/>
      <c r="B481" s="700"/>
      <c r="C481" s="590"/>
      <c r="D481" s="591"/>
      <c r="E481" s="591"/>
      <c r="F481" s="591"/>
      <c r="G481" s="592"/>
      <c r="H481" s="593"/>
      <c r="I481" s="544"/>
      <c r="J481" s="536"/>
      <c r="K481" s="700"/>
      <c r="L481" s="590"/>
      <c r="M481" s="591"/>
      <c r="N481" s="591"/>
      <c r="O481" s="591"/>
      <c r="P481" s="591"/>
      <c r="Q481" s="533"/>
    </row>
    <row r="482" spans="1:17" s="537" customFormat="1">
      <c r="A482" s="533"/>
      <c r="B482" s="700"/>
      <c r="C482" s="590"/>
      <c r="D482" s="591"/>
      <c r="E482" s="591"/>
      <c r="F482" s="591"/>
      <c r="G482" s="592"/>
      <c r="H482" s="593"/>
      <c r="I482" s="544"/>
      <c r="J482" s="536"/>
      <c r="K482" s="700"/>
      <c r="L482" s="590"/>
      <c r="M482" s="591"/>
      <c r="N482" s="591"/>
      <c r="O482" s="591"/>
      <c r="P482" s="591"/>
      <c r="Q482" s="533"/>
    </row>
    <row r="483" spans="1:17" s="537" customFormat="1">
      <c r="A483" s="533"/>
      <c r="B483" s="700"/>
      <c r="C483" s="590"/>
      <c r="D483" s="591"/>
      <c r="E483" s="591"/>
      <c r="F483" s="591"/>
      <c r="G483" s="592"/>
      <c r="H483" s="593"/>
      <c r="I483" s="544"/>
      <c r="J483" s="536"/>
      <c r="K483" s="700"/>
      <c r="L483" s="590"/>
      <c r="M483" s="591"/>
      <c r="N483" s="591"/>
      <c r="O483" s="591"/>
      <c r="P483" s="591"/>
      <c r="Q483" s="533"/>
    </row>
    <row r="484" spans="1:17" s="537" customFormat="1">
      <c r="A484" s="533"/>
      <c r="B484" s="700"/>
      <c r="C484" s="590"/>
      <c r="D484" s="591"/>
      <c r="E484" s="591"/>
      <c r="F484" s="591"/>
      <c r="G484" s="592"/>
      <c r="H484" s="593"/>
      <c r="I484" s="544"/>
      <c r="J484" s="536"/>
      <c r="K484" s="700"/>
      <c r="L484" s="590"/>
      <c r="M484" s="591"/>
      <c r="N484" s="591"/>
      <c r="O484" s="591"/>
      <c r="P484" s="591"/>
      <c r="Q484" s="533"/>
    </row>
    <row r="485" spans="1:17" s="537" customFormat="1">
      <c r="A485" s="533"/>
      <c r="B485" s="700"/>
      <c r="C485" s="590"/>
      <c r="D485" s="591"/>
      <c r="E485" s="591"/>
      <c r="F485" s="591"/>
      <c r="G485" s="592"/>
      <c r="H485" s="593"/>
      <c r="I485" s="544"/>
      <c r="J485" s="536"/>
      <c r="K485" s="700"/>
      <c r="L485" s="590"/>
      <c r="M485" s="591"/>
      <c r="N485" s="591"/>
      <c r="O485" s="591"/>
      <c r="P485" s="591"/>
      <c r="Q485" s="533"/>
    </row>
    <row r="486" spans="1:17" s="537" customFormat="1">
      <c r="A486" s="533"/>
      <c r="B486" s="700"/>
      <c r="C486" s="590"/>
      <c r="D486" s="591"/>
      <c r="E486" s="591"/>
      <c r="F486" s="591"/>
      <c r="G486" s="592"/>
      <c r="H486" s="593"/>
      <c r="I486" s="544"/>
      <c r="J486" s="536"/>
      <c r="K486" s="700"/>
      <c r="L486" s="590"/>
      <c r="M486" s="591"/>
      <c r="N486" s="591"/>
      <c r="O486" s="591"/>
      <c r="P486" s="591"/>
      <c r="Q486" s="533"/>
    </row>
    <row r="487" spans="1:17" s="537" customFormat="1">
      <c r="A487" s="533"/>
      <c r="B487" s="700"/>
      <c r="C487" s="590"/>
      <c r="D487" s="591"/>
      <c r="E487" s="591"/>
      <c r="F487" s="591"/>
      <c r="G487" s="592"/>
      <c r="H487" s="593"/>
      <c r="I487" s="544"/>
      <c r="J487" s="536"/>
      <c r="K487" s="700"/>
      <c r="L487" s="590"/>
      <c r="M487" s="591"/>
      <c r="N487" s="591"/>
      <c r="O487" s="591"/>
      <c r="P487" s="591"/>
      <c r="Q487" s="533"/>
    </row>
    <row r="488" spans="1:17" s="537" customFormat="1">
      <c r="A488" s="533"/>
      <c r="B488" s="700"/>
      <c r="C488" s="590"/>
      <c r="D488" s="591"/>
      <c r="E488" s="591"/>
      <c r="F488" s="591"/>
      <c r="G488" s="592"/>
      <c r="H488" s="593"/>
      <c r="I488" s="544"/>
      <c r="J488" s="536"/>
      <c r="K488" s="700"/>
      <c r="L488" s="590"/>
      <c r="M488" s="591"/>
      <c r="N488" s="591"/>
      <c r="O488" s="591"/>
      <c r="P488" s="591"/>
      <c r="Q488" s="533"/>
    </row>
    <row r="489" spans="1:17" s="537" customFormat="1">
      <c r="A489" s="533"/>
      <c r="B489" s="700"/>
      <c r="C489" s="590"/>
      <c r="D489" s="591"/>
      <c r="E489" s="591"/>
      <c r="F489" s="591"/>
      <c r="G489" s="592"/>
      <c r="H489" s="593"/>
      <c r="I489" s="544"/>
      <c r="J489" s="536"/>
      <c r="K489" s="700"/>
      <c r="L489" s="590"/>
      <c r="M489" s="591"/>
      <c r="N489" s="591"/>
      <c r="O489" s="591"/>
      <c r="P489" s="591"/>
      <c r="Q489" s="533"/>
    </row>
    <row r="490" spans="1:17" s="537" customFormat="1">
      <c r="A490" s="533"/>
      <c r="B490" s="700"/>
      <c r="C490" s="590"/>
      <c r="D490" s="591"/>
      <c r="E490" s="591"/>
      <c r="F490" s="591"/>
      <c r="G490" s="592"/>
      <c r="H490" s="593"/>
      <c r="I490" s="544"/>
      <c r="J490" s="536"/>
      <c r="K490" s="700"/>
      <c r="L490" s="590"/>
      <c r="M490" s="591"/>
      <c r="N490" s="591"/>
      <c r="O490" s="591"/>
      <c r="P490" s="591"/>
      <c r="Q490" s="533"/>
    </row>
    <row r="491" spans="1:17" s="537" customFormat="1">
      <c r="A491" s="533"/>
      <c r="B491" s="700"/>
      <c r="C491" s="590"/>
      <c r="D491" s="591"/>
      <c r="E491" s="591"/>
      <c r="F491" s="591"/>
      <c r="G491" s="592"/>
      <c r="H491" s="593"/>
      <c r="I491" s="544"/>
      <c r="J491" s="536"/>
      <c r="K491" s="700"/>
      <c r="L491" s="590"/>
      <c r="M491" s="591"/>
      <c r="N491" s="591"/>
      <c r="O491" s="591"/>
      <c r="P491" s="591"/>
      <c r="Q491" s="533"/>
    </row>
    <row r="492" spans="1:17" s="537" customFormat="1">
      <c r="A492" s="533"/>
      <c r="B492" s="700"/>
      <c r="C492" s="590"/>
      <c r="D492" s="591"/>
      <c r="E492" s="591"/>
      <c r="F492" s="591"/>
      <c r="G492" s="592"/>
      <c r="H492" s="593"/>
      <c r="I492" s="544"/>
      <c r="J492" s="536"/>
      <c r="K492" s="700"/>
      <c r="L492" s="590"/>
      <c r="M492" s="591"/>
      <c r="N492" s="591"/>
      <c r="O492" s="591"/>
      <c r="P492" s="591"/>
      <c r="Q492" s="533"/>
    </row>
    <row r="493" spans="1:17" s="537" customFormat="1">
      <c r="A493" s="533"/>
      <c r="B493" s="700"/>
      <c r="C493" s="590"/>
      <c r="D493" s="591"/>
      <c r="E493" s="591"/>
      <c r="F493" s="591"/>
      <c r="G493" s="592"/>
      <c r="H493" s="593"/>
      <c r="I493" s="544"/>
      <c r="J493" s="536"/>
      <c r="K493" s="700"/>
      <c r="L493" s="590"/>
      <c r="M493" s="591"/>
      <c r="N493" s="591"/>
      <c r="O493" s="591"/>
      <c r="P493" s="591"/>
      <c r="Q493" s="533"/>
    </row>
    <row r="494" spans="1:17" s="537" customFormat="1">
      <c r="A494" s="533"/>
      <c r="B494" s="700"/>
      <c r="C494" s="590"/>
      <c r="D494" s="591"/>
      <c r="E494" s="591"/>
      <c r="F494" s="591"/>
      <c r="G494" s="592"/>
      <c r="H494" s="593"/>
      <c r="I494" s="544"/>
      <c r="J494" s="536"/>
      <c r="K494" s="700"/>
      <c r="L494" s="590"/>
      <c r="M494" s="591"/>
      <c r="N494" s="591"/>
      <c r="O494" s="591"/>
      <c r="P494" s="591"/>
      <c r="Q494" s="533"/>
    </row>
    <row r="495" spans="1:17" s="537" customFormat="1">
      <c r="A495" s="533"/>
      <c r="B495" s="700"/>
      <c r="C495" s="590"/>
      <c r="D495" s="591"/>
      <c r="E495" s="591"/>
      <c r="F495" s="591"/>
      <c r="G495" s="592"/>
      <c r="H495" s="593"/>
      <c r="I495" s="544"/>
      <c r="J495" s="536"/>
      <c r="K495" s="700"/>
      <c r="L495" s="590"/>
      <c r="M495" s="591"/>
      <c r="N495" s="591"/>
      <c r="O495" s="591"/>
      <c r="P495" s="591"/>
      <c r="Q495" s="533"/>
    </row>
    <row r="496" spans="1:17" s="537" customFormat="1">
      <c r="A496" s="533"/>
      <c r="B496" s="700"/>
      <c r="C496" s="590"/>
      <c r="D496" s="591"/>
      <c r="E496" s="591"/>
      <c r="F496" s="591"/>
      <c r="G496" s="592"/>
      <c r="H496" s="593"/>
      <c r="I496" s="544"/>
      <c r="J496" s="536"/>
      <c r="K496" s="700"/>
      <c r="L496" s="590"/>
      <c r="M496" s="591"/>
      <c r="N496" s="591"/>
      <c r="O496" s="591"/>
      <c r="P496" s="591"/>
      <c r="Q496" s="533"/>
    </row>
    <row r="497" spans="1:17" s="537" customFormat="1">
      <c r="A497" s="533"/>
      <c r="B497" s="700"/>
      <c r="C497" s="590"/>
      <c r="D497" s="591"/>
      <c r="E497" s="591"/>
      <c r="F497" s="591"/>
      <c r="G497" s="592"/>
      <c r="H497" s="593"/>
      <c r="I497" s="544"/>
      <c r="J497" s="536"/>
      <c r="K497" s="700"/>
      <c r="L497" s="590"/>
      <c r="M497" s="591"/>
      <c r="N497" s="591"/>
      <c r="O497" s="591"/>
      <c r="P497" s="591"/>
      <c r="Q497" s="533"/>
    </row>
    <row r="498" spans="1:17" s="537" customFormat="1">
      <c r="A498" s="533"/>
      <c r="B498" s="700"/>
      <c r="C498" s="590"/>
      <c r="D498" s="591"/>
      <c r="E498" s="591"/>
      <c r="F498" s="591"/>
      <c r="G498" s="592"/>
      <c r="H498" s="593"/>
      <c r="I498" s="544"/>
      <c r="J498" s="536"/>
      <c r="K498" s="700"/>
      <c r="L498" s="590"/>
      <c r="M498" s="591"/>
      <c r="N498" s="591"/>
      <c r="O498" s="591"/>
      <c r="P498" s="591"/>
      <c r="Q498" s="533"/>
    </row>
    <row r="499" spans="1:17" s="537" customFormat="1">
      <c r="A499" s="533"/>
      <c r="B499" s="700"/>
      <c r="C499" s="590"/>
      <c r="D499" s="591"/>
      <c r="E499" s="591"/>
      <c r="F499" s="591"/>
      <c r="G499" s="592"/>
      <c r="H499" s="593"/>
      <c r="I499" s="544"/>
      <c r="J499" s="536"/>
      <c r="K499" s="700"/>
      <c r="L499" s="590"/>
      <c r="M499" s="591"/>
      <c r="N499" s="591"/>
      <c r="O499" s="591"/>
      <c r="P499" s="591"/>
      <c r="Q499" s="533"/>
    </row>
    <row r="500" spans="1:17" s="537" customFormat="1">
      <c r="A500" s="533"/>
      <c r="B500" s="700"/>
      <c r="C500" s="590"/>
      <c r="D500" s="591"/>
      <c r="E500" s="591"/>
      <c r="F500" s="591"/>
      <c r="G500" s="592"/>
      <c r="H500" s="593"/>
      <c r="I500" s="544"/>
      <c r="J500" s="536"/>
      <c r="K500" s="700"/>
      <c r="L500" s="590"/>
      <c r="M500" s="591"/>
      <c r="N500" s="591"/>
      <c r="O500" s="591"/>
      <c r="P500" s="591"/>
      <c r="Q500" s="533"/>
    </row>
    <row r="501" spans="1:17" s="537" customFormat="1">
      <c r="A501" s="533"/>
      <c r="B501" s="700"/>
      <c r="C501" s="590"/>
      <c r="D501" s="591"/>
      <c r="E501" s="591"/>
      <c r="F501" s="591"/>
      <c r="G501" s="592"/>
      <c r="H501" s="593"/>
      <c r="I501" s="544"/>
      <c r="J501" s="536"/>
      <c r="K501" s="700"/>
      <c r="L501" s="590"/>
      <c r="M501" s="591"/>
      <c r="N501" s="591"/>
      <c r="O501" s="591"/>
      <c r="P501" s="591"/>
      <c r="Q501" s="533"/>
    </row>
    <row r="502" spans="1:17" s="537" customFormat="1">
      <c r="A502" s="533"/>
      <c r="B502" s="700"/>
      <c r="C502" s="590"/>
      <c r="D502" s="591"/>
      <c r="E502" s="591"/>
      <c r="F502" s="591"/>
      <c r="G502" s="592"/>
      <c r="H502" s="593"/>
      <c r="I502" s="544"/>
      <c r="J502" s="536"/>
      <c r="K502" s="700"/>
      <c r="L502" s="590"/>
      <c r="M502" s="591"/>
      <c r="N502" s="591"/>
      <c r="O502" s="591"/>
      <c r="P502" s="591"/>
      <c r="Q502" s="533"/>
    </row>
    <row r="503" spans="1:17" s="537" customFormat="1">
      <c r="A503" s="533"/>
      <c r="B503" s="700"/>
      <c r="C503" s="590"/>
      <c r="D503" s="591"/>
      <c r="E503" s="591"/>
      <c r="F503" s="591"/>
      <c r="G503" s="592"/>
      <c r="H503" s="593"/>
      <c r="I503" s="544"/>
      <c r="J503" s="536"/>
      <c r="K503" s="700"/>
      <c r="L503" s="590"/>
      <c r="M503" s="591"/>
      <c r="N503" s="591"/>
      <c r="O503" s="591"/>
      <c r="P503" s="591"/>
      <c r="Q503" s="533"/>
    </row>
    <row r="504" spans="1:17" s="537" customFormat="1">
      <c r="A504" s="533"/>
      <c r="B504" s="700"/>
      <c r="C504" s="590"/>
      <c r="D504" s="591"/>
      <c r="E504" s="591"/>
      <c r="F504" s="591"/>
      <c r="G504" s="592"/>
      <c r="H504" s="593"/>
      <c r="I504" s="544"/>
      <c r="J504" s="536"/>
      <c r="K504" s="700"/>
      <c r="L504" s="590"/>
      <c r="M504" s="591"/>
      <c r="N504" s="591"/>
      <c r="O504" s="591"/>
      <c r="P504" s="591"/>
      <c r="Q504" s="533"/>
    </row>
    <row r="505" spans="1:17" s="537" customFormat="1">
      <c r="A505" s="533"/>
      <c r="B505" s="700"/>
      <c r="C505" s="590"/>
      <c r="D505" s="591"/>
      <c r="E505" s="591"/>
      <c r="F505" s="591"/>
      <c r="G505" s="592"/>
      <c r="H505" s="593"/>
      <c r="I505" s="544"/>
      <c r="J505" s="536"/>
      <c r="K505" s="700"/>
      <c r="L505" s="590"/>
      <c r="M505" s="591"/>
      <c r="N505" s="591"/>
      <c r="O505" s="591"/>
      <c r="P505" s="591"/>
      <c r="Q505" s="533"/>
    </row>
    <row r="506" spans="1:17" s="537" customFormat="1">
      <c r="A506" s="533"/>
      <c r="B506" s="700"/>
      <c r="C506" s="590"/>
      <c r="D506" s="591"/>
      <c r="E506" s="591"/>
      <c r="F506" s="591"/>
      <c r="G506" s="592"/>
      <c r="H506" s="593"/>
      <c r="I506" s="544"/>
      <c r="J506" s="536"/>
      <c r="K506" s="700"/>
      <c r="L506" s="590"/>
      <c r="M506" s="591"/>
      <c r="N506" s="591"/>
      <c r="O506" s="591"/>
      <c r="P506" s="591"/>
      <c r="Q506" s="533"/>
    </row>
    <row r="507" spans="1:17" s="537" customFormat="1">
      <c r="A507" s="533"/>
      <c r="B507" s="700"/>
      <c r="C507" s="590"/>
      <c r="D507" s="591"/>
      <c r="E507" s="591"/>
      <c r="F507" s="591"/>
      <c r="G507" s="592"/>
      <c r="H507" s="593"/>
      <c r="I507" s="544"/>
      <c r="J507" s="536"/>
      <c r="K507" s="700"/>
      <c r="L507" s="590"/>
      <c r="M507" s="591"/>
      <c r="N507" s="591"/>
      <c r="O507" s="591"/>
      <c r="P507" s="591"/>
      <c r="Q507" s="533"/>
    </row>
    <row r="508" spans="1:17" s="537" customFormat="1">
      <c r="A508" s="533"/>
      <c r="B508" s="700"/>
      <c r="C508" s="590"/>
      <c r="D508" s="591"/>
      <c r="E508" s="591"/>
      <c r="F508" s="591"/>
      <c r="G508" s="592"/>
      <c r="H508" s="593"/>
      <c r="I508" s="544"/>
      <c r="J508" s="536"/>
      <c r="K508" s="700"/>
      <c r="L508" s="590"/>
      <c r="M508" s="591"/>
      <c r="N508" s="591"/>
      <c r="O508" s="591"/>
      <c r="P508" s="591"/>
      <c r="Q508" s="533"/>
    </row>
    <row r="509" spans="1:17" s="537" customFormat="1">
      <c r="A509" s="533"/>
      <c r="B509" s="700"/>
      <c r="C509" s="590"/>
      <c r="D509" s="591"/>
      <c r="E509" s="591"/>
      <c r="F509" s="591"/>
      <c r="G509" s="592"/>
      <c r="H509" s="593"/>
      <c r="I509" s="544"/>
      <c r="J509" s="536"/>
      <c r="K509" s="700"/>
      <c r="L509" s="590"/>
      <c r="M509" s="591"/>
      <c r="N509" s="591"/>
      <c r="O509" s="591"/>
      <c r="P509" s="591"/>
      <c r="Q509" s="533"/>
    </row>
    <row r="510" spans="1:17" s="537" customFormat="1">
      <c r="A510" s="533"/>
      <c r="B510" s="700"/>
      <c r="C510" s="590"/>
      <c r="D510" s="591"/>
      <c r="E510" s="591"/>
      <c r="F510" s="591"/>
      <c r="G510" s="592"/>
      <c r="H510" s="593"/>
      <c r="I510" s="544"/>
      <c r="J510" s="536"/>
      <c r="K510" s="700"/>
      <c r="L510" s="590"/>
      <c r="M510" s="591"/>
      <c r="N510" s="591"/>
      <c r="O510" s="591"/>
      <c r="P510" s="591"/>
      <c r="Q510" s="533"/>
    </row>
    <row r="511" spans="1:17" s="537" customFormat="1">
      <c r="A511" s="533"/>
      <c r="B511" s="700"/>
      <c r="C511" s="590"/>
      <c r="D511" s="591"/>
      <c r="E511" s="591"/>
      <c r="F511" s="591"/>
      <c r="G511" s="592"/>
      <c r="H511" s="593"/>
      <c r="I511" s="544"/>
      <c r="J511" s="536"/>
      <c r="K511" s="700"/>
      <c r="L511" s="590"/>
      <c r="M511" s="591"/>
      <c r="N511" s="591"/>
      <c r="O511" s="591"/>
      <c r="P511" s="591"/>
      <c r="Q511" s="533"/>
    </row>
    <row r="512" spans="1:17" s="537" customFormat="1">
      <c r="A512" s="533"/>
      <c r="B512" s="700"/>
      <c r="C512" s="590"/>
      <c r="D512" s="591"/>
      <c r="E512" s="591"/>
      <c r="F512" s="591"/>
      <c r="G512" s="592"/>
      <c r="H512" s="593"/>
      <c r="I512" s="544"/>
      <c r="J512" s="536"/>
      <c r="K512" s="700"/>
      <c r="L512" s="590"/>
      <c r="M512" s="591"/>
      <c r="N512" s="591"/>
      <c r="O512" s="591"/>
      <c r="P512" s="591"/>
      <c r="Q512" s="533"/>
    </row>
    <row r="513" spans="1:17" s="537" customFormat="1">
      <c r="A513" s="533"/>
      <c r="B513" s="700"/>
      <c r="C513" s="590"/>
      <c r="D513" s="591"/>
      <c r="E513" s="591"/>
      <c r="F513" s="591"/>
      <c r="G513" s="592"/>
      <c r="H513" s="593"/>
      <c r="I513" s="544"/>
      <c r="J513" s="536"/>
      <c r="K513" s="700"/>
      <c r="L513" s="590"/>
      <c r="M513" s="591"/>
      <c r="N513" s="591"/>
      <c r="O513" s="591"/>
      <c r="P513" s="591"/>
      <c r="Q513" s="533"/>
    </row>
    <row r="514" spans="1:17" s="537" customFormat="1">
      <c r="A514" s="533"/>
      <c r="B514" s="700"/>
      <c r="C514" s="590"/>
      <c r="D514" s="591"/>
      <c r="E514" s="591"/>
      <c r="F514" s="591"/>
      <c r="G514" s="592"/>
      <c r="H514" s="593"/>
      <c r="I514" s="544"/>
      <c r="J514" s="536"/>
      <c r="K514" s="700"/>
      <c r="L514" s="590"/>
      <c r="M514" s="591"/>
      <c r="N514" s="591"/>
      <c r="O514" s="591"/>
      <c r="P514" s="591"/>
      <c r="Q514" s="533"/>
    </row>
    <row r="515" spans="1:17" s="537" customFormat="1">
      <c r="A515" s="533"/>
      <c r="B515" s="700"/>
      <c r="C515" s="590"/>
      <c r="D515" s="591"/>
      <c r="E515" s="591"/>
      <c r="F515" s="591"/>
      <c r="G515" s="592"/>
      <c r="H515" s="593"/>
      <c r="I515" s="544"/>
      <c r="J515" s="536"/>
      <c r="K515" s="700"/>
      <c r="L515" s="590"/>
      <c r="M515" s="591"/>
      <c r="N515" s="591"/>
      <c r="O515" s="591"/>
      <c r="P515" s="591"/>
      <c r="Q515" s="533"/>
    </row>
    <row r="516" spans="1:17" s="537" customFormat="1">
      <c r="A516" s="533"/>
      <c r="B516" s="700"/>
      <c r="C516" s="590"/>
      <c r="D516" s="591"/>
      <c r="E516" s="591"/>
      <c r="F516" s="591"/>
      <c r="G516" s="592"/>
      <c r="H516" s="593"/>
      <c r="I516" s="544"/>
      <c r="J516" s="536"/>
      <c r="K516" s="700"/>
      <c r="L516" s="590"/>
      <c r="M516" s="591"/>
      <c r="N516" s="591"/>
      <c r="O516" s="591"/>
      <c r="P516" s="591"/>
      <c r="Q516" s="533"/>
    </row>
    <row r="517" spans="1:17" s="537" customFormat="1">
      <c r="A517" s="533"/>
      <c r="B517" s="700"/>
      <c r="C517" s="590"/>
      <c r="D517" s="591"/>
      <c r="E517" s="591"/>
      <c r="F517" s="591"/>
      <c r="G517" s="592"/>
      <c r="H517" s="593"/>
      <c r="I517" s="544"/>
      <c r="J517" s="536"/>
      <c r="K517" s="700"/>
      <c r="L517" s="590"/>
      <c r="M517" s="591"/>
      <c r="N517" s="591"/>
      <c r="O517" s="591"/>
      <c r="P517" s="591"/>
      <c r="Q517" s="533"/>
    </row>
    <row r="518" spans="1:17" s="537" customFormat="1">
      <c r="A518" s="533"/>
      <c r="B518" s="700"/>
      <c r="C518" s="590"/>
      <c r="D518" s="591"/>
      <c r="E518" s="591"/>
      <c r="F518" s="591"/>
      <c r="G518" s="592"/>
      <c r="H518" s="593"/>
      <c r="I518" s="544"/>
      <c r="J518" s="536"/>
      <c r="K518" s="700"/>
      <c r="L518" s="590"/>
      <c r="M518" s="591"/>
      <c r="N518" s="591"/>
      <c r="O518" s="591"/>
      <c r="P518" s="591"/>
      <c r="Q518" s="533"/>
    </row>
    <row r="519" spans="1:17" s="537" customFormat="1">
      <c r="A519" s="533"/>
      <c r="B519" s="700"/>
      <c r="C519" s="590"/>
      <c r="D519" s="591"/>
      <c r="E519" s="591"/>
      <c r="F519" s="591"/>
      <c r="G519" s="592"/>
      <c r="H519" s="593"/>
      <c r="I519" s="544"/>
      <c r="J519" s="536"/>
      <c r="K519" s="700"/>
      <c r="L519" s="590"/>
      <c r="M519" s="591"/>
      <c r="N519" s="591"/>
      <c r="O519" s="591"/>
      <c r="P519" s="591"/>
      <c r="Q519" s="533"/>
    </row>
    <row r="520" spans="1:17" s="537" customFormat="1">
      <c r="A520" s="533"/>
      <c r="B520" s="700"/>
      <c r="C520" s="590"/>
      <c r="D520" s="591"/>
      <c r="E520" s="591"/>
      <c r="F520" s="591"/>
      <c r="G520" s="592"/>
      <c r="H520" s="593"/>
      <c r="I520" s="544"/>
      <c r="J520" s="536"/>
      <c r="K520" s="700"/>
      <c r="L520" s="590"/>
      <c r="M520" s="591"/>
      <c r="N520" s="591"/>
      <c r="O520" s="591"/>
      <c r="P520" s="591"/>
      <c r="Q520" s="533"/>
    </row>
    <row r="521" spans="1:17" s="537" customFormat="1">
      <c r="A521" s="533"/>
      <c r="B521" s="700"/>
      <c r="C521" s="590"/>
      <c r="D521" s="591"/>
      <c r="E521" s="591"/>
      <c r="F521" s="591"/>
      <c r="G521" s="592"/>
      <c r="H521" s="593"/>
      <c r="I521" s="544"/>
      <c r="J521" s="536"/>
      <c r="K521" s="700"/>
      <c r="L521" s="590"/>
      <c r="M521" s="591"/>
      <c r="N521" s="591"/>
      <c r="O521" s="591"/>
      <c r="P521" s="591"/>
      <c r="Q521" s="533"/>
    </row>
    <row r="522" spans="1:17" s="537" customFormat="1">
      <c r="A522" s="533"/>
      <c r="B522" s="700"/>
      <c r="C522" s="590"/>
      <c r="D522" s="591"/>
      <c r="E522" s="591"/>
      <c r="F522" s="591"/>
      <c r="G522" s="592"/>
      <c r="H522" s="593"/>
      <c r="I522" s="544"/>
      <c r="J522" s="536"/>
      <c r="K522" s="700"/>
      <c r="L522" s="590"/>
      <c r="M522" s="591"/>
      <c r="N522" s="591"/>
      <c r="O522" s="591"/>
      <c r="P522" s="591"/>
      <c r="Q522" s="533"/>
    </row>
    <row r="523" spans="1:17" s="537" customFormat="1">
      <c r="A523" s="533"/>
      <c r="B523" s="700"/>
      <c r="C523" s="590"/>
      <c r="D523" s="591"/>
      <c r="E523" s="591"/>
      <c r="F523" s="591"/>
      <c r="G523" s="592"/>
      <c r="H523" s="593"/>
      <c r="I523" s="544"/>
      <c r="J523" s="536"/>
      <c r="K523" s="700"/>
      <c r="L523" s="590"/>
      <c r="M523" s="591"/>
      <c r="N523" s="591"/>
      <c r="O523" s="591"/>
      <c r="P523" s="591"/>
      <c r="Q523" s="533"/>
    </row>
    <row r="524" spans="1:17" s="537" customFormat="1">
      <c r="A524" s="533"/>
      <c r="B524" s="700"/>
      <c r="C524" s="590"/>
      <c r="D524" s="591"/>
      <c r="E524" s="591"/>
      <c r="F524" s="591"/>
      <c r="G524" s="592"/>
      <c r="H524" s="593"/>
      <c r="I524" s="544"/>
      <c r="J524" s="536"/>
      <c r="K524" s="700"/>
      <c r="L524" s="590"/>
      <c r="M524" s="591"/>
      <c r="N524" s="591"/>
      <c r="O524" s="591"/>
      <c r="P524" s="591"/>
      <c r="Q524" s="533"/>
    </row>
    <row r="525" spans="1:17" s="537" customFormat="1">
      <c r="A525" s="533"/>
      <c r="B525" s="700"/>
      <c r="C525" s="590"/>
      <c r="D525" s="591"/>
      <c r="E525" s="591"/>
      <c r="F525" s="591"/>
      <c r="G525" s="592"/>
      <c r="H525" s="593"/>
      <c r="I525" s="544"/>
      <c r="J525" s="536"/>
      <c r="K525" s="700"/>
      <c r="L525" s="590"/>
      <c r="M525" s="591"/>
      <c r="N525" s="591"/>
      <c r="O525" s="591"/>
      <c r="P525" s="591"/>
      <c r="Q525" s="533"/>
    </row>
    <row r="526" spans="1:17" s="537" customFormat="1">
      <c r="A526" s="533"/>
      <c r="B526" s="700"/>
      <c r="C526" s="590"/>
      <c r="D526" s="591"/>
      <c r="E526" s="591"/>
      <c r="F526" s="591"/>
      <c r="G526" s="592"/>
      <c r="H526" s="593"/>
      <c r="I526" s="544"/>
      <c r="J526" s="536"/>
      <c r="K526" s="700"/>
      <c r="L526" s="590"/>
      <c r="M526" s="591"/>
      <c r="N526" s="591"/>
      <c r="O526" s="591"/>
      <c r="P526" s="591"/>
      <c r="Q526" s="533"/>
    </row>
    <row r="527" spans="1:17" s="537" customFormat="1">
      <c r="A527" s="533"/>
      <c r="B527" s="700"/>
      <c r="C527" s="590"/>
      <c r="D527" s="591"/>
      <c r="E527" s="591"/>
      <c r="F527" s="591"/>
      <c r="G527" s="592"/>
      <c r="H527" s="593"/>
      <c r="I527" s="544"/>
      <c r="J527" s="536"/>
      <c r="K527" s="700"/>
      <c r="L527" s="590"/>
      <c r="M527" s="591"/>
      <c r="N527" s="591"/>
      <c r="O527" s="591"/>
      <c r="P527" s="591"/>
      <c r="Q527" s="533"/>
    </row>
    <row r="528" spans="1:17" s="537" customFormat="1">
      <c r="A528" s="533"/>
      <c r="B528" s="700"/>
      <c r="C528" s="590"/>
      <c r="D528" s="591"/>
      <c r="E528" s="591"/>
      <c r="F528" s="591"/>
      <c r="G528" s="592"/>
      <c r="H528" s="593"/>
      <c r="I528" s="544"/>
      <c r="J528" s="536"/>
      <c r="K528" s="700"/>
      <c r="L528" s="590"/>
      <c r="M528" s="591"/>
      <c r="N528" s="591"/>
      <c r="O528" s="591"/>
      <c r="P528" s="591"/>
      <c r="Q528" s="533"/>
    </row>
    <row r="529" spans="1:17" s="537" customFormat="1">
      <c r="A529" s="533"/>
      <c r="B529" s="700"/>
      <c r="C529" s="590"/>
      <c r="D529" s="591"/>
      <c r="E529" s="591"/>
      <c r="F529" s="591"/>
      <c r="G529" s="592"/>
      <c r="H529" s="593"/>
      <c r="I529" s="544"/>
      <c r="J529" s="536"/>
      <c r="K529" s="700"/>
      <c r="L529" s="590"/>
      <c r="M529" s="591"/>
      <c r="N529" s="591"/>
      <c r="O529" s="591"/>
      <c r="P529" s="591"/>
      <c r="Q529" s="533"/>
    </row>
    <row r="530" spans="1:17" s="537" customFormat="1">
      <c r="A530" s="533"/>
      <c r="B530" s="700"/>
      <c r="C530" s="590"/>
      <c r="D530" s="591"/>
      <c r="E530" s="591"/>
      <c r="F530" s="591"/>
      <c r="G530" s="592"/>
      <c r="H530" s="593"/>
      <c r="I530" s="544"/>
      <c r="J530" s="536"/>
      <c r="K530" s="700"/>
      <c r="L530" s="590"/>
      <c r="M530" s="591"/>
      <c r="N530" s="591"/>
      <c r="O530" s="591"/>
      <c r="P530" s="591"/>
      <c r="Q530" s="533"/>
    </row>
    <row r="531" spans="1:17" s="537" customFormat="1">
      <c r="A531" s="533"/>
      <c r="B531" s="700"/>
      <c r="C531" s="590"/>
      <c r="D531" s="591"/>
      <c r="E531" s="591"/>
      <c r="F531" s="591"/>
      <c r="G531" s="592"/>
      <c r="H531" s="593"/>
      <c r="I531" s="544"/>
      <c r="J531" s="536"/>
      <c r="K531" s="700"/>
      <c r="L531" s="590"/>
      <c r="M531" s="591"/>
      <c r="N531" s="591"/>
      <c r="O531" s="591"/>
      <c r="P531" s="591"/>
      <c r="Q531" s="533"/>
    </row>
    <row r="532" spans="1:17" s="537" customFormat="1">
      <c r="A532" s="533"/>
      <c r="B532" s="700"/>
      <c r="C532" s="590"/>
      <c r="D532" s="591"/>
      <c r="E532" s="591"/>
      <c r="F532" s="591"/>
      <c r="G532" s="592"/>
      <c r="H532" s="593"/>
      <c r="I532" s="544"/>
      <c r="J532" s="536"/>
      <c r="K532" s="700"/>
      <c r="L532" s="590"/>
      <c r="M532" s="591"/>
      <c r="N532" s="591"/>
      <c r="O532" s="591"/>
      <c r="P532" s="591"/>
      <c r="Q532" s="533"/>
    </row>
    <row r="533" spans="1:17" s="537" customFormat="1">
      <c r="A533" s="533"/>
      <c r="B533" s="700"/>
      <c r="C533" s="590"/>
      <c r="D533" s="591"/>
      <c r="E533" s="591"/>
      <c r="F533" s="591"/>
      <c r="G533" s="592"/>
      <c r="H533" s="593"/>
      <c r="I533" s="544"/>
      <c r="J533" s="536"/>
      <c r="K533" s="700"/>
      <c r="L533" s="590"/>
      <c r="M533" s="591"/>
      <c r="N533" s="591"/>
      <c r="O533" s="591"/>
      <c r="P533" s="591"/>
      <c r="Q533" s="533"/>
    </row>
    <row r="534" spans="1:17" s="537" customFormat="1">
      <c r="A534" s="533"/>
      <c r="B534" s="700"/>
      <c r="C534" s="590"/>
      <c r="D534" s="591"/>
      <c r="E534" s="591"/>
      <c r="F534" s="591"/>
      <c r="G534" s="592"/>
      <c r="H534" s="593"/>
      <c r="I534" s="544"/>
      <c r="J534" s="536"/>
      <c r="K534" s="700"/>
      <c r="L534" s="590"/>
      <c r="M534" s="591"/>
      <c r="N534" s="591"/>
      <c r="O534" s="591"/>
      <c r="P534" s="591"/>
      <c r="Q534" s="533"/>
    </row>
    <row r="535" spans="1:17" s="537" customFormat="1">
      <c r="A535" s="533"/>
      <c r="B535" s="700"/>
      <c r="C535" s="590"/>
      <c r="D535" s="591"/>
      <c r="E535" s="591"/>
      <c r="F535" s="591"/>
      <c r="G535" s="592"/>
      <c r="H535" s="593"/>
      <c r="I535" s="544"/>
      <c r="J535" s="536"/>
      <c r="K535" s="700"/>
      <c r="L535" s="590"/>
      <c r="M535" s="591"/>
      <c r="N535" s="591"/>
      <c r="O535" s="591"/>
      <c r="P535" s="591"/>
      <c r="Q535" s="533"/>
    </row>
    <row r="536" spans="1:17" s="537" customFormat="1">
      <c r="A536" s="533"/>
      <c r="B536" s="700"/>
      <c r="C536" s="590"/>
      <c r="D536" s="591"/>
      <c r="E536" s="591"/>
      <c r="F536" s="591"/>
      <c r="G536" s="592"/>
      <c r="H536" s="593"/>
      <c r="I536" s="544"/>
      <c r="J536" s="536"/>
      <c r="K536" s="700"/>
      <c r="L536" s="590"/>
      <c r="M536" s="591"/>
      <c r="N536" s="591"/>
      <c r="O536" s="591"/>
      <c r="P536" s="591"/>
      <c r="Q536" s="533"/>
    </row>
    <row r="537" spans="1:17" s="537" customFormat="1">
      <c r="A537" s="533"/>
      <c r="B537" s="700"/>
      <c r="C537" s="590"/>
      <c r="D537" s="591"/>
      <c r="E537" s="591"/>
      <c r="F537" s="591"/>
      <c r="G537" s="592"/>
      <c r="H537" s="593"/>
      <c r="I537" s="544"/>
      <c r="J537" s="536"/>
      <c r="K537" s="700"/>
      <c r="L537" s="590"/>
      <c r="M537" s="591"/>
      <c r="N537" s="591"/>
      <c r="O537" s="591"/>
      <c r="P537" s="591"/>
      <c r="Q537" s="533"/>
    </row>
    <row r="538" spans="1:17" s="537" customFormat="1">
      <c r="A538" s="533"/>
      <c r="B538" s="700"/>
      <c r="C538" s="590"/>
      <c r="D538" s="591"/>
      <c r="E538" s="591"/>
      <c r="F538" s="591"/>
      <c r="G538" s="592"/>
      <c r="H538" s="593"/>
      <c r="I538" s="544"/>
      <c r="J538" s="536"/>
      <c r="K538" s="700"/>
      <c r="L538" s="590"/>
      <c r="M538" s="591"/>
      <c r="N538" s="591"/>
      <c r="O538" s="591"/>
      <c r="P538" s="591"/>
      <c r="Q538" s="533"/>
    </row>
    <row r="539" spans="1:17" s="537" customFormat="1">
      <c r="A539" s="533"/>
      <c r="B539" s="700"/>
      <c r="C539" s="590"/>
      <c r="D539" s="591"/>
      <c r="E539" s="591"/>
      <c r="F539" s="591"/>
      <c r="G539" s="592"/>
      <c r="H539" s="593"/>
      <c r="I539" s="544"/>
      <c r="J539" s="536"/>
      <c r="K539" s="700"/>
      <c r="L539" s="590"/>
      <c r="M539" s="591"/>
      <c r="N539" s="591"/>
      <c r="O539" s="591"/>
      <c r="P539" s="591"/>
      <c r="Q539" s="533"/>
    </row>
    <row r="540" spans="1:17" s="537" customFormat="1">
      <c r="A540" s="533"/>
      <c r="B540" s="700"/>
      <c r="C540" s="590"/>
      <c r="D540" s="591"/>
      <c r="E540" s="591"/>
      <c r="F540" s="591"/>
      <c r="G540" s="592"/>
      <c r="H540" s="593"/>
      <c r="I540" s="544"/>
      <c r="J540" s="536"/>
      <c r="K540" s="700"/>
      <c r="L540" s="590"/>
      <c r="M540" s="591"/>
      <c r="N540" s="591"/>
      <c r="O540" s="591"/>
      <c r="P540" s="591"/>
      <c r="Q540" s="533"/>
    </row>
    <row r="541" spans="1:17" s="537" customFormat="1">
      <c r="A541" s="533"/>
      <c r="B541" s="700"/>
      <c r="C541" s="590"/>
      <c r="D541" s="591"/>
      <c r="E541" s="591"/>
      <c r="F541" s="591"/>
      <c r="G541" s="592"/>
      <c r="H541" s="593"/>
      <c r="I541" s="544"/>
      <c r="J541" s="536"/>
      <c r="K541" s="700"/>
      <c r="L541" s="590"/>
      <c r="M541" s="591"/>
      <c r="N541" s="591"/>
      <c r="O541" s="591"/>
      <c r="P541" s="591"/>
      <c r="Q541" s="533"/>
    </row>
    <row r="542" spans="1:17" s="537" customFormat="1">
      <c r="A542" s="533"/>
      <c r="B542" s="700"/>
      <c r="C542" s="590"/>
      <c r="D542" s="591"/>
      <c r="E542" s="591"/>
      <c r="F542" s="591"/>
      <c r="G542" s="592"/>
      <c r="H542" s="593"/>
      <c r="I542" s="544"/>
      <c r="J542" s="536"/>
      <c r="K542" s="700"/>
      <c r="L542" s="590"/>
      <c r="M542" s="591"/>
      <c r="N542" s="591"/>
      <c r="O542" s="591"/>
      <c r="P542" s="591"/>
      <c r="Q542" s="533"/>
    </row>
    <row r="543" spans="1:17" s="537" customFormat="1">
      <c r="A543" s="533"/>
      <c r="B543" s="700"/>
      <c r="C543" s="590"/>
      <c r="D543" s="591"/>
      <c r="E543" s="591"/>
      <c r="F543" s="591"/>
      <c r="G543" s="592"/>
      <c r="H543" s="593"/>
      <c r="I543" s="544"/>
      <c r="J543" s="536"/>
      <c r="K543" s="700"/>
      <c r="L543" s="590"/>
      <c r="M543" s="591"/>
      <c r="N543" s="591"/>
      <c r="O543" s="591"/>
      <c r="P543" s="591"/>
      <c r="Q543" s="533"/>
    </row>
    <row r="544" spans="1:17" s="537" customFormat="1">
      <c r="A544" s="533"/>
      <c r="B544" s="700"/>
      <c r="C544" s="590"/>
      <c r="D544" s="591"/>
      <c r="E544" s="591"/>
      <c r="F544" s="591"/>
      <c r="G544" s="592"/>
      <c r="H544" s="593"/>
      <c r="I544" s="544"/>
      <c r="J544" s="536"/>
      <c r="K544" s="700"/>
      <c r="L544" s="590"/>
      <c r="M544" s="591"/>
      <c r="N544" s="591"/>
      <c r="O544" s="591"/>
      <c r="P544" s="591"/>
      <c r="Q544" s="533"/>
    </row>
    <row r="545" spans="1:17" s="537" customFormat="1">
      <c r="A545" s="533"/>
      <c r="B545" s="700"/>
      <c r="C545" s="590"/>
      <c r="D545" s="591"/>
      <c r="E545" s="591"/>
      <c r="F545" s="591"/>
      <c r="G545" s="592"/>
      <c r="H545" s="593"/>
      <c r="I545" s="544"/>
      <c r="J545" s="536"/>
      <c r="K545" s="700"/>
      <c r="L545" s="590"/>
      <c r="M545" s="591"/>
      <c r="N545" s="591"/>
      <c r="O545" s="591"/>
      <c r="P545" s="591"/>
      <c r="Q545" s="533"/>
    </row>
    <row r="546" spans="1:17" s="537" customFormat="1">
      <c r="A546" s="533"/>
      <c r="B546" s="700"/>
      <c r="C546" s="590"/>
      <c r="D546" s="591"/>
      <c r="E546" s="591"/>
      <c r="F546" s="591"/>
      <c r="G546" s="592"/>
      <c r="H546" s="593"/>
      <c r="I546" s="544"/>
      <c r="J546" s="536"/>
      <c r="K546" s="700"/>
      <c r="L546" s="590"/>
      <c r="M546" s="591"/>
      <c r="N546" s="591"/>
      <c r="O546" s="591"/>
      <c r="P546" s="591"/>
      <c r="Q546" s="533"/>
    </row>
    <row r="547" spans="1:17" s="537" customFormat="1">
      <c r="A547" s="533"/>
      <c r="B547" s="700"/>
      <c r="C547" s="590"/>
      <c r="D547" s="591"/>
      <c r="E547" s="591"/>
      <c r="F547" s="591"/>
      <c r="G547" s="592"/>
      <c r="H547" s="593"/>
      <c r="I547" s="544"/>
      <c r="J547" s="536"/>
      <c r="K547" s="700"/>
      <c r="L547" s="590"/>
      <c r="M547" s="591"/>
      <c r="N547" s="591"/>
      <c r="O547" s="591"/>
      <c r="P547" s="591"/>
      <c r="Q547" s="533"/>
    </row>
    <row r="548" spans="1:17" s="537" customFormat="1">
      <c r="A548" s="533"/>
      <c r="B548" s="700"/>
      <c r="C548" s="590"/>
      <c r="D548" s="591"/>
      <c r="E548" s="591"/>
      <c r="F548" s="591"/>
      <c r="G548" s="592"/>
      <c r="H548" s="593"/>
      <c r="I548" s="544"/>
      <c r="J548" s="536"/>
      <c r="K548" s="700"/>
      <c r="L548" s="590"/>
      <c r="M548" s="591"/>
      <c r="N548" s="591"/>
      <c r="O548" s="591"/>
      <c r="P548" s="591"/>
      <c r="Q548" s="533"/>
    </row>
    <row r="549" spans="1:17" s="537" customFormat="1">
      <c r="A549" s="533"/>
      <c r="B549" s="700"/>
      <c r="C549" s="590"/>
      <c r="D549" s="591"/>
      <c r="E549" s="591"/>
      <c r="F549" s="591"/>
      <c r="G549" s="592"/>
      <c r="H549" s="593"/>
      <c r="I549" s="544"/>
      <c r="J549" s="536"/>
      <c r="K549" s="700"/>
      <c r="L549" s="590"/>
      <c r="M549" s="591"/>
      <c r="N549" s="591"/>
      <c r="O549" s="591"/>
      <c r="P549" s="591"/>
      <c r="Q549" s="533"/>
    </row>
    <row r="550" spans="1:17" s="537" customFormat="1">
      <c r="A550" s="533"/>
      <c r="B550" s="700"/>
      <c r="C550" s="590"/>
      <c r="D550" s="591"/>
      <c r="E550" s="591"/>
      <c r="F550" s="591"/>
      <c r="G550" s="592"/>
      <c r="H550" s="593"/>
      <c r="I550" s="544"/>
      <c r="J550" s="536"/>
      <c r="K550" s="700"/>
      <c r="L550" s="590"/>
      <c r="M550" s="591"/>
      <c r="N550" s="591"/>
      <c r="O550" s="591"/>
      <c r="P550" s="591"/>
      <c r="Q550" s="533"/>
    </row>
    <row r="551" spans="1:17" s="537" customFormat="1">
      <c r="A551" s="533"/>
      <c r="B551" s="700"/>
      <c r="C551" s="590"/>
      <c r="D551" s="591"/>
      <c r="E551" s="591"/>
      <c r="F551" s="591"/>
      <c r="G551" s="592"/>
      <c r="H551" s="593"/>
      <c r="I551" s="544"/>
      <c r="J551" s="536"/>
      <c r="K551" s="700"/>
      <c r="L551" s="590"/>
      <c r="M551" s="591"/>
      <c r="N551" s="591"/>
      <c r="O551" s="591"/>
      <c r="P551" s="591"/>
      <c r="Q551" s="533"/>
    </row>
    <row r="552" spans="1:17" s="537" customFormat="1">
      <c r="A552" s="533"/>
      <c r="B552" s="700"/>
      <c r="C552" s="590"/>
      <c r="D552" s="591"/>
      <c r="E552" s="591"/>
      <c r="F552" s="591"/>
      <c r="G552" s="592"/>
      <c r="H552" s="593"/>
      <c r="I552" s="544"/>
      <c r="J552" s="536"/>
      <c r="K552" s="700"/>
      <c r="L552" s="590"/>
      <c r="M552" s="591"/>
      <c r="N552" s="591"/>
      <c r="O552" s="591"/>
      <c r="P552" s="591"/>
      <c r="Q552" s="533"/>
    </row>
    <row r="553" spans="1:17" s="537" customFormat="1">
      <c r="A553" s="533"/>
      <c r="B553" s="700"/>
      <c r="C553" s="590"/>
      <c r="D553" s="591"/>
      <c r="E553" s="591"/>
      <c r="F553" s="591"/>
      <c r="G553" s="592"/>
      <c r="H553" s="593"/>
      <c r="I553" s="544"/>
      <c r="J553" s="536"/>
      <c r="K553" s="700"/>
      <c r="L553" s="590"/>
      <c r="M553" s="591"/>
      <c r="N553" s="591"/>
      <c r="O553" s="591"/>
      <c r="P553" s="591"/>
      <c r="Q553" s="533"/>
    </row>
    <row r="554" spans="1:17" s="537" customFormat="1">
      <c r="A554" s="533"/>
      <c r="B554" s="700"/>
      <c r="C554" s="590"/>
      <c r="D554" s="591"/>
      <c r="E554" s="591"/>
      <c r="F554" s="591"/>
      <c r="G554" s="592"/>
      <c r="H554" s="593"/>
      <c r="I554" s="544"/>
      <c r="J554" s="536"/>
      <c r="K554" s="700"/>
      <c r="L554" s="590"/>
      <c r="M554" s="591"/>
      <c r="N554" s="591"/>
      <c r="O554" s="591"/>
      <c r="P554" s="591"/>
      <c r="Q554" s="533"/>
    </row>
    <row r="555" spans="1:17" s="537" customFormat="1">
      <c r="A555" s="533"/>
      <c r="B555" s="700"/>
      <c r="C555" s="590"/>
      <c r="D555" s="591"/>
      <c r="E555" s="591"/>
      <c r="F555" s="591"/>
      <c r="G555" s="592"/>
      <c r="H555" s="593"/>
      <c r="I555" s="544"/>
      <c r="J555" s="536"/>
      <c r="K555" s="700"/>
      <c r="L555" s="590"/>
      <c r="M555" s="591"/>
      <c r="N555" s="591"/>
      <c r="O555" s="591"/>
      <c r="P555" s="591"/>
      <c r="Q555" s="533"/>
    </row>
    <row r="556" spans="1:17" s="537" customFormat="1">
      <c r="A556" s="533"/>
      <c r="B556" s="700"/>
      <c r="C556" s="590"/>
      <c r="D556" s="591"/>
      <c r="E556" s="591"/>
      <c r="F556" s="591"/>
      <c r="G556" s="592"/>
      <c r="H556" s="593"/>
      <c r="I556" s="544"/>
      <c r="J556" s="536"/>
      <c r="K556" s="700"/>
      <c r="L556" s="590"/>
      <c r="M556" s="591"/>
      <c r="N556" s="591"/>
      <c r="O556" s="591"/>
      <c r="P556" s="591"/>
      <c r="Q556" s="533"/>
    </row>
    <row r="557" spans="1:17" s="537" customFormat="1">
      <c r="A557" s="533"/>
      <c r="B557" s="700"/>
      <c r="C557" s="590"/>
      <c r="D557" s="591"/>
      <c r="E557" s="591"/>
      <c r="F557" s="591"/>
      <c r="G557" s="592"/>
      <c r="H557" s="593"/>
      <c r="I557" s="544"/>
      <c r="J557" s="536"/>
      <c r="K557" s="700"/>
      <c r="L557" s="590"/>
      <c r="M557" s="591"/>
      <c r="N557" s="591"/>
      <c r="O557" s="591"/>
      <c r="P557" s="591"/>
      <c r="Q557" s="533"/>
    </row>
    <row r="558" spans="1:17" s="537" customFormat="1">
      <c r="A558" s="533"/>
      <c r="B558" s="700"/>
      <c r="C558" s="590"/>
      <c r="D558" s="591"/>
      <c r="E558" s="591"/>
      <c r="F558" s="591"/>
      <c r="G558" s="592"/>
      <c r="H558" s="593"/>
      <c r="I558" s="544"/>
      <c r="J558" s="536"/>
      <c r="K558" s="700"/>
      <c r="L558" s="590"/>
      <c r="M558" s="591"/>
      <c r="N558" s="591"/>
      <c r="O558" s="591"/>
      <c r="P558" s="591"/>
      <c r="Q558" s="533"/>
    </row>
    <row r="559" spans="1:17" s="537" customFormat="1">
      <c r="A559" s="533"/>
      <c r="B559" s="700"/>
      <c r="C559" s="590"/>
      <c r="D559" s="591"/>
      <c r="E559" s="591"/>
      <c r="F559" s="591"/>
      <c r="G559" s="592"/>
      <c r="H559" s="593"/>
      <c r="I559" s="544"/>
      <c r="J559" s="536"/>
      <c r="K559" s="700"/>
      <c r="L559" s="590"/>
      <c r="M559" s="591"/>
      <c r="N559" s="591"/>
      <c r="O559" s="591"/>
      <c r="P559" s="591"/>
      <c r="Q559" s="533"/>
    </row>
    <row r="560" spans="1:17" s="537" customFormat="1">
      <c r="A560" s="533"/>
      <c r="B560" s="700"/>
      <c r="C560" s="590"/>
      <c r="D560" s="591"/>
      <c r="E560" s="591"/>
      <c r="F560" s="591"/>
      <c r="G560" s="592"/>
      <c r="H560" s="593"/>
      <c r="I560" s="544"/>
      <c r="J560" s="536"/>
      <c r="K560" s="700"/>
      <c r="L560" s="590"/>
      <c r="M560" s="591"/>
      <c r="N560" s="591"/>
      <c r="O560" s="591"/>
      <c r="P560" s="591"/>
      <c r="Q560" s="533"/>
    </row>
    <row r="561" spans="1:17" s="537" customFormat="1">
      <c r="A561" s="533"/>
      <c r="B561" s="700"/>
      <c r="C561" s="590"/>
      <c r="D561" s="591"/>
      <c r="E561" s="591"/>
      <c r="F561" s="591"/>
      <c r="G561" s="592"/>
      <c r="H561" s="593"/>
      <c r="I561" s="544"/>
      <c r="J561" s="536"/>
      <c r="K561" s="700"/>
      <c r="L561" s="590"/>
      <c r="M561" s="591"/>
      <c r="N561" s="591"/>
      <c r="O561" s="591"/>
      <c r="P561" s="591"/>
      <c r="Q561" s="533"/>
    </row>
    <row r="562" spans="1:17" s="537" customFormat="1">
      <c r="A562" s="533"/>
      <c r="B562" s="700"/>
      <c r="C562" s="590"/>
      <c r="D562" s="591"/>
      <c r="E562" s="591"/>
      <c r="F562" s="591"/>
      <c r="G562" s="592"/>
      <c r="H562" s="593"/>
      <c r="I562" s="544"/>
      <c r="J562" s="536"/>
      <c r="K562" s="700"/>
      <c r="L562" s="590"/>
      <c r="M562" s="591"/>
      <c r="N562" s="591"/>
      <c r="O562" s="591"/>
      <c r="P562" s="591"/>
      <c r="Q562" s="533"/>
    </row>
    <row r="563" spans="1:17" s="537" customFormat="1">
      <c r="A563" s="533"/>
      <c r="B563" s="700"/>
      <c r="C563" s="590"/>
      <c r="D563" s="591"/>
      <c r="E563" s="591"/>
      <c r="F563" s="591"/>
      <c r="G563" s="592"/>
      <c r="H563" s="593"/>
      <c r="I563" s="544"/>
      <c r="J563" s="536"/>
      <c r="K563" s="700"/>
      <c r="L563" s="590"/>
      <c r="M563" s="591"/>
      <c r="N563" s="591"/>
      <c r="O563" s="591"/>
      <c r="P563" s="591"/>
      <c r="Q563" s="533"/>
    </row>
    <row r="564" spans="1:17" s="537" customFormat="1">
      <c r="A564" s="533"/>
      <c r="B564" s="700"/>
      <c r="C564" s="590"/>
      <c r="D564" s="591"/>
      <c r="E564" s="591"/>
      <c r="F564" s="591"/>
      <c r="G564" s="592"/>
      <c r="H564" s="593"/>
      <c r="I564" s="544"/>
      <c r="J564" s="536"/>
      <c r="K564" s="700"/>
      <c r="L564" s="590"/>
      <c r="M564" s="591"/>
      <c r="N564" s="591"/>
      <c r="O564" s="591"/>
      <c r="P564" s="591"/>
      <c r="Q564" s="533"/>
    </row>
    <row r="565" spans="1:17" s="537" customFormat="1">
      <c r="A565" s="533"/>
      <c r="B565" s="700"/>
      <c r="C565" s="590"/>
      <c r="D565" s="591"/>
      <c r="E565" s="591"/>
      <c r="F565" s="591"/>
      <c r="G565" s="592"/>
      <c r="H565" s="593"/>
      <c r="I565" s="544"/>
      <c r="J565" s="536"/>
      <c r="K565" s="700"/>
      <c r="L565" s="590"/>
      <c r="M565" s="591"/>
      <c r="N565" s="591"/>
      <c r="O565" s="591"/>
      <c r="P565" s="591"/>
      <c r="Q565" s="533"/>
    </row>
    <row r="566" spans="1:17" s="537" customFormat="1">
      <c r="A566" s="533"/>
      <c r="B566" s="700"/>
      <c r="C566" s="590"/>
      <c r="D566" s="591"/>
      <c r="E566" s="591"/>
      <c r="F566" s="591"/>
      <c r="G566" s="592"/>
      <c r="H566" s="593"/>
      <c r="I566" s="544"/>
      <c r="J566" s="536"/>
      <c r="K566" s="700"/>
      <c r="L566" s="590"/>
      <c r="M566" s="591"/>
      <c r="N566" s="591"/>
      <c r="O566" s="591"/>
      <c r="P566" s="591"/>
      <c r="Q566" s="533"/>
    </row>
    <row r="567" spans="1:17" s="537" customFormat="1">
      <c r="A567" s="533"/>
      <c r="B567" s="700"/>
      <c r="C567" s="590"/>
      <c r="D567" s="591"/>
      <c r="E567" s="591"/>
      <c r="F567" s="591"/>
      <c r="G567" s="592"/>
      <c r="H567" s="593"/>
      <c r="I567" s="544"/>
      <c r="J567" s="536"/>
      <c r="K567" s="700"/>
      <c r="L567" s="590"/>
      <c r="M567" s="591"/>
      <c r="N567" s="591"/>
      <c r="O567" s="591"/>
      <c r="P567" s="591"/>
      <c r="Q567" s="533"/>
    </row>
    <row r="568" spans="1:17" s="537" customFormat="1">
      <c r="A568" s="533"/>
      <c r="B568" s="700"/>
      <c r="C568" s="590"/>
      <c r="D568" s="591"/>
      <c r="E568" s="591"/>
      <c r="F568" s="591"/>
      <c r="G568" s="592"/>
      <c r="H568" s="593"/>
      <c r="I568" s="544"/>
      <c r="J568" s="536"/>
      <c r="K568" s="700"/>
      <c r="L568" s="590"/>
      <c r="M568" s="591"/>
      <c r="N568" s="591"/>
      <c r="O568" s="591"/>
      <c r="P568" s="591"/>
      <c r="Q568" s="533"/>
    </row>
    <row r="569" spans="1:17" s="537" customFormat="1">
      <c r="A569" s="533"/>
      <c r="B569" s="700"/>
      <c r="C569" s="590"/>
      <c r="D569" s="591"/>
      <c r="E569" s="591"/>
      <c r="F569" s="591"/>
      <c r="G569" s="592"/>
      <c r="H569" s="593"/>
      <c r="I569" s="544"/>
      <c r="J569" s="536"/>
      <c r="K569" s="700"/>
      <c r="L569" s="590"/>
      <c r="M569" s="591"/>
      <c r="N569" s="591"/>
      <c r="O569" s="591"/>
      <c r="P569" s="591"/>
      <c r="Q569" s="533"/>
    </row>
    <row r="570" spans="1:17" s="537" customFormat="1">
      <c r="A570" s="533"/>
      <c r="B570" s="700"/>
      <c r="C570" s="590"/>
      <c r="D570" s="591"/>
      <c r="E570" s="591"/>
      <c r="F570" s="591"/>
      <c r="G570" s="592"/>
      <c r="H570" s="593"/>
      <c r="I570" s="544"/>
      <c r="J570" s="536"/>
      <c r="K570" s="700"/>
      <c r="L570" s="590"/>
      <c r="M570" s="591"/>
      <c r="N570" s="591"/>
      <c r="O570" s="591"/>
      <c r="P570" s="591"/>
      <c r="Q570" s="533"/>
    </row>
    <row r="571" spans="1:17" s="537" customFormat="1">
      <c r="A571" s="533"/>
      <c r="B571" s="700"/>
      <c r="C571" s="590"/>
      <c r="D571" s="591"/>
      <c r="E571" s="591"/>
      <c r="F571" s="591"/>
      <c r="G571" s="592"/>
      <c r="H571" s="593"/>
      <c r="I571" s="544"/>
      <c r="J571" s="536"/>
      <c r="K571" s="700"/>
      <c r="L571" s="590"/>
      <c r="M571" s="591"/>
      <c r="N571" s="591"/>
      <c r="O571" s="591"/>
      <c r="P571" s="591"/>
      <c r="Q571" s="533"/>
    </row>
    <row r="572" spans="1:17" s="537" customFormat="1">
      <c r="A572" s="533"/>
      <c r="B572" s="700"/>
      <c r="C572" s="590"/>
      <c r="D572" s="591"/>
      <c r="E572" s="591"/>
      <c r="F572" s="591"/>
      <c r="G572" s="592"/>
      <c r="H572" s="593"/>
      <c r="I572" s="544"/>
      <c r="J572" s="536"/>
      <c r="K572" s="700"/>
      <c r="L572" s="590"/>
      <c r="M572" s="591"/>
      <c r="N572" s="591"/>
      <c r="O572" s="591"/>
      <c r="P572" s="591"/>
      <c r="Q572" s="533"/>
    </row>
    <row r="573" spans="1:17" s="537" customFormat="1">
      <c r="A573" s="533"/>
      <c r="B573" s="700"/>
      <c r="C573" s="590"/>
      <c r="D573" s="591"/>
      <c r="E573" s="591"/>
      <c r="F573" s="591"/>
      <c r="G573" s="592"/>
      <c r="H573" s="593"/>
      <c r="I573" s="544"/>
      <c r="J573" s="536"/>
      <c r="K573" s="700"/>
      <c r="L573" s="590"/>
      <c r="M573" s="591"/>
      <c r="N573" s="591"/>
      <c r="O573" s="591"/>
      <c r="P573" s="591"/>
      <c r="Q573" s="533"/>
    </row>
    <row r="574" spans="1:17" s="537" customFormat="1">
      <c r="A574" s="533"/>
      <c r="B574" s="700"/>
      <c r="C574" s="590"/>
      <c r="D574" s="591"/>
      <c r="E574" s="591"/>
      <c r="F574" s="591"/>
      <c r="G574" s="592"/>
      <c r="H574" s="593"/>
      <c r="I574" s="544"/>
      <c r="J574" s="536"/>
      <c r="K574" s="700"/>
      <c r="L574" s="590"/>
      <c r="M574" s="591"/>
      <c r="N574" s="591"/>
      <c r="O574" s="591"/>
      <c r="P574" s="591"/>
      <c r="Q574" s="533"/>
    </row>
    <row r="575" spans="1:17" s="537" customFormat="1">
      <c r="A575" s="533"/>
      <c r="B575" s="700"/>
      <c r="C575" s="590"/>
      <c r="D575" s="591"/>
      <c r="E575" s="591"/>
      <c r="F575" s="591"/>
      <c r="G575" s="592"/>
      <c r="H575" s="593"/>
      <c r="I575" s="544"/>
      <c r="J575" s="536"/>
      <c r="K575" s="700"/>
      <c r="L575" s="590"/>
      <c r="M575" s="591"/>
      <c r="N575" s="591"/>
      <c r="O575" s="591"/>
      <c r="P575" s="591"/>
      <c r="Q575" s="533"/>
    </row>
    <row r="576" spans="1:17" s="537" customFormat="1">
      <c r="A576" s="533"/>
      <c r="B576" s="700"/>
      <c r="C576" s="590"/>
      <c r="D576" s="591"/>
      <c r="E576" s="591"/>
      <c r="F576" s="591"/>
      <c r="G576" s="592"/>
      <c r="H576" s="593"/>
      <c r="I576" s="544"/>
      <c r="J576" s="536"/>
      <c r="K576" s="700"/>
      <c r="L576" s="590"/>
      <c r="M576" s="591"/>
      <c r="N576" s="591"/>
      <c r="O576" s="591"/>
      <c r="P576" s="591"/>
      <c r="Q576" s="533"/>
    </row>
    <row r="577" spans="1:17" s="537" customFormat="1">
      <c r="A577" s="533"/>
      <c r="B577" s="700"/>
      <c r="C577" s="590"/>
      <c r="D577" s="591"/>
      <c r="E577" s="591"/>
      <c r="F577" s="591"/>
      <c r="G577" s="592"/>
      <c r="H577" s="593"/>
      <c r="I577" s="544"/>
      <c r="J577" s="536"/>
      <c r="K577" s="700"/>
      <c r="L577" s="590"/>
      <c r="M577" s="591"/>
      <c r="N577" s="591"/>
      <c r="O577" s="591"/>
      <c r="P577" s="591"/>
      <c r="Q577" s="533"/>
    </row>
    <row r="578" spans="1:17" s="537" customFormat="1">
      <c r="A578" s="533"/>
      <c r="B578" s="700"/>
      <c r="C578" s="590"/>
      <c r="D578" s="591"/>
      <c r="E578" s="591"/>
      <c r="F578" s="591"/>
      <c r="G578" s="592"/>
      <c r="H578" s="593"/>
      <c r="I578" s="544"/>
      <c r="J578" s="536"/>
      <c r="K578" s="700"/>
      <c r="L578" s="590"/>
      <c r="M578" s="591"/>
      <c r="N578" s="591"/>
      <c r="O578" s="591"/>
      <c r="P578" s="591"/>
      <c r="Q578" s="533"/>
    </row>
    <row r="579" spans="1:17" s="537" customFormat="1">
      <c r="A579" s="533"/>
      <c r="B579" s="700"/>
      <c r="C579" s="590"/>
      <c r="D579" s="591"/>
      <c r="E579" s="591"/>
      <c r="F579" s="591"/>
      <c r="G579" s="592"/>
      <c r="H579" s="593"/>
      <c r="I579" s="544"/>
      <c r="J579" s="536"/>
      <c r="K579" s="700"/>
      <c r="L579" s="590"/>
      <c r="M579" s="591"/>
      <c r="N579" s="591"/>
      <c r="O579" s="591"/>
      <c r="P579" s="591"/>
      <c r="Q579" s="533"/>
    </row>
    <row r="580" spans="1:17" s="537" customFormat="1">
      <c r="A580" s="533"/>
      <c r="B580" s="700"/>
      <c r="C580" s="590"/>
      <c r="D580" s="591"/>
      <c r="E580" s="591"/>
      <c r="F580" s="591"/>
      <c r="G580" s="592"/>
      <c r="H580" s="593"/>
      <c r="I580" s="544"/>
      <c r="J580" s="536"/>
      <c r="K580" s="700"/>
      <c r="L580" s="590"/>
      <c r="M580" s="591"/>
      <c r="N580" s="591"/>
      <c r="O580" s="591"/>
      <c r="P580" s="591"/>
      <c r="Q580" s="533"/>
    </row>
    <row r="581" spans="1:17" s="537" customFormat="1">
      <c r="A581" s="533"/>
      <c r="B581" s="700"/>
      <c r="C581" s="590"/>
      <c r="D581" s="591"/>
      <c r="E581" s="591"/>
      <c r="F581" s="591"/>
      <c r="G581" s="592"/>
      <c r="H581" s="593"/>
      <c r="I581" s="544"/>
      <c r="J581" s="536"/>
      <c r="K581" s="700"/>
      <c r="L581" s="590"/>
      <c r="M581" s="591"/>
      <c r="N581" s="591"/>
      <c r="O581" s="591"/>
      <c r="P581" s="591"/>
      <c r="Q581" s="533"/>
    </row>
    <row r="582" spans="1:17" s="537" customFormat="1">
      <c r="A582" s="533"/>
      <c r="B582" s="700"/>
      <c r="C582" s="590"/>
      <c r="D582" s="591"/>
      <c r="E582" s="591"/>
      <c r="F582" s="591"/>
      <c r="G582" s="592"/>
      <c r="H582" s="593"/>
      <c r="I582" s="544"/>
      <c r="J582" s="536"/>
      <c r="K582" s="700"/>
      <c r="L582" s="590"/>
      <c r="M582" s="591"/>
      <c r="N582" s="591"/>
      <c r="O582" s="591"/>
      <c r="P582" s="591"/>
      <c r="Q582" s="533"/>
    </row>
    <row r="583" spans="1:17" s="537" customFormat="1">
      <c r="A583" s="533"/>
      <c r="B583" s="700"/>
      <c r="C583" s="590"/>
      <c r="D583" s="591"/>
      <c r="E583" s="591"/>
      <c r="F583" s="591"/>
      <c r="G583" s="592"/>
      <c r="H583" s="593"/>
      <c r="I583" s="544"/>
      <c r="J583" s="536"/>
      <c r="K583" s="700"/>
      <c r="L583" s="590"/>
      <c r="M583" s="591"/>
      <c r="N583" s="591"/>
      <c r="O583" s="591"/>
      <c r="P583" s="591"/>
      <c r="Q583" s="533"/>
    </row>
    <row r="584" spans="1:17" s="537" customFormat="1">
      <c r="A584" s="533"/>
      <c r="B584" s="700"/>
      <c r="C584" s="590"/>
      <c r="D584" s="591"/>
      <c r="E584" s="591"/>
      <c r="F584" s="591"/>
      <c r="G584" s="592"/>
      <c r="H584" s="593"/>
      <c r="I584" s="544"/>
      <c r="J584" s="536"/>
      <c r="K584" s="700"/>
      <c r="L584" s="590"/>
      <c r="M584" s="591"/>
      <c r="N584" s="591"/>
      <c r="O584" s="591"/>
      <c r="P584" s="591"/>
      <c r="Q584" s="533"/>
    </row>
    <row r="585" spans="1:17" s="537" customFormat="1">
      <c r="A585" s="533"/>
      <c r="B585" s="700"/>
      <c r="C585" s="590"/>
      <c r="D585" s="591"/>
      <c r="E585" s="591"/>
      <c r="F585" s="591"/>
      <c r="G585" s="592"/>
      <c r="H585" s="593"/>
      <c r="I585" s="544"/>
      <c r="J585" s="536"/>
      <c r="K585" s="700"/>
      <c r="L585" s="590"/>
      <c r="M585" s="591"/>
      <c r="N585" s="591"/>
      <c r="O585" s="591"/>
      <c r="P585" s="591"/>
      <c r="Q585" s="533"/>
    </row>
    <row r="586" spans="1:17" s="537" customFormat="1">
      <c r="A586" s="533"/>
      <c r="B586" s="700"/>
      <c r="C586" s="590"/>
      <c r="D586" s="591"/>
      <c r="E586" s="591"/>
      <c r="F586" s="591"/>
      <c r="G586" s="592"/>
      <c r="H586" s="593"/>
      <c r="I586" s="544"/>
      <c r="J586" s="536"/>
      <c r="K586" s="700"/>
      <c r="L586" s="590"/>
      <c r="M586" s="591"/>
      <c r="N586" s="591"/>
      <c r="O586" s="591"/>
      <c r="P586" s="591"/>
      <c r="Q586" s="533"/>
    </row>
    <row r="587" spans="1:17" s="537" customFormat="1">
      <c r="A587" s="533"/>
      <c r="B587" s="700"/>
      <c r="C587" s="590"/>
      <c r="D587" s="591"/>
      <c r="E587" s="591"/>
      <c r="F587" s="591"/>
      <c r="G587" s="592"/>
      <c r="H587" s="593"/>
      <c r="I587" s="544"/>
      <c r="J587" s="536"/>
      <c r="K587" s="700"/>
      <c r="L587" s="590"/>
      <c r="M587" s="591"/>
      <c r="N587" s="591"/>
      <c r="O587" s="591"/>
      <c r="P587" s="591"/>
      <c r="Q587" s="533"/>
    </row>
    <row r="588" spans="1:17" s="537" customFormat="1">
      <c r="A588" s="533"/>
      <c r="B588" s="700"/>
      <c r="C588" s="590"/>
      <c r="D588" s="591"/>
      <c r="E588" s="591"/>
      <c r="F588" s="591"/>
      <c r="G588" s="592"/>
      <c r="H588" s="593"/>
      <c r="I588" s="544"/>
      <c r="J588" s="536"/>
      <c r="K588" s="700"/>
      <c r="L588" s="590"/>
      <c r="M588" s="591"/>
      <c r="N588" s="591"/>
      <c r="O588" s="591"/>
      <c r="P588" s="591"/>
      <c r="Q588" s="533"/>
    </row>
    <row r="589" spans="1:17" s="537" customFormat="1">
      <c r="A589" s="533"/>
      <c r="B589" s="700"/>
      <c r="C589" s="590"/>
      <c r="D589" s="591"/>
      <c r="E589" s="591"/>
      <c r="F589" s="591"/>
      <c r="G589" s="592"/>
      <c r="H589" s="593"/>
      <c r="I589" s="544"/>
      <c r="J589" s="536"/>
      <c r="K589" s="700"/>
      <c r="L589" s="590"/>
      <c r="M589" s="591"/>
      <c r="N589" s="591"/>
      <c r="O589" s="591"/>
      <c r="P589" s="591"/>
      <c r="Q589" s="533"/>
    </row>
    <row r="590" spans="1:17" s="537" customFormat="1">
      <c r="A590" s="533"/>
      <c r="B590" s="700"/>
      <c r="C590" s="590"/>
      <c r="D590" s="591"/>
      <c r="E590" s="591"/>
      <c r="F590" s="591"/>
      <c r="G590" s="592"/>
      <c r="H590" s="593"/>
      <c r="I590" s="544"/>
      <c r="J590" s="536"/>
      <c r="K590" s="700"/>
      <c r="L590" s="590"/>
      <c r="M590" s="591"/>
      <c r="N590" s="591"/>
      <c r="O590" s="591"/>
      <c r="P590" s="591"/>
      <c r="Q590" s="533"/>
    </row>
    <row r="591" spans="1:17" s="537" customFormat="1">
      <c r="A591" s="533"/>
      <c r="B591" s="700"/>
      <c r="C591" s="590"/>
      <c r="D591" s="591"/>
      <c r="E591" s="591"/>
      <c r="F591" s="591"/>
      <c r="G591" s="592"/>
      <c r="H591" s="593"/>
      <c r="I591" s="544"/>
      <c r="J591" s="536"/>
      <c r="K591" s="700"/>
      <c r="L591" s="590"/>
      <c r="M591" s="591"/>
      <c r="N591" s="591"/>
      <c r="O591" s="591"/>
      <c r="P591" s="591"/>
      <c r="Q591" s="533"/>
    </row>
    <row r="592" spans="1:17" s="537" customFormat="1">
      <c r="A592" s="533"/>
      <c r="B592" s="700"/>
      <c r="C592" s="590"/>
      <c r="D592" s="591"/>
      <c r="E592" s="591"/>
      <c r="F592" s="591"/>
      <c r="G592" s="592"/>
      <c r="H592" s="593"/>
      <c r="I592" s="544"/>
      <c r="J592" s="536"/>
      <c r="K592" s="700"/>
      <c r="L592" s="590"/>
      <c r="M592" s="591"/>
      <c r="N592" s="591"/>
      <c r="O592" s="591"/>
      <c r="P592" s="591"/>
      <c r="Q592" s="533"/>
    </row>
    <row r="593" spans="1:17" s="537" customFormat="1">
      <c r="A593" s="533"/>
      <c r="B593" s="700"/>
      <c r="C593" s="590"/>
      <c r="D593" s="591"/>
      <c r="E593" s="591"/>
      <c r="F593" s="591"/>
      <c r="G593" s="592"/>
      <c r="H593" s="593"/>
      <c r="I593" s="544"/>
      <c r="J593" s="536"/>
      <c r="K593" s="700"/>
      <c r="L593" s="590"/>
      <c r="M593" s="591"/>
      <c r="N593" s="591"/>
      <c r="O593" s="591"/>
      <c r="P593" s="591"/>
      <c r="Q593" s="533"/>
    </row>
    <row r="594" spans="1:17" s="537" customFormat="1">
      <c r="A594" s="533"/>
      <c r="B594" s="700"/>
      <c r="C594" s="590"/>
      <c r="D594" s="591"/>
      <c r="E594" s="591"/>
      <c r="F594" s="591"/>
      <c r="G594" s="592"/>
      <c r="H594" s="593"/>
      <c r="I594" s="544"/>
      <c r="J594" s="536"/>
      <c r="K594" s="700"/>
      <c r="L594" s="590"/>
      <c r="M594" s="591"/>
      <c r="N594" s="591"/>
      <c r="O594" s="591"/>
      <c r="P594" s="591"/>
      <c r="Q594" s="533"/>
    </row>
    <row r="595" spans="1:17" s="537" customFormat="1">
      <c r="A595" s="533"/>
      <c r="B595" s="700"/>
      <c r="C595" s="590"/>
      <c r="D595" s="591"/>
      <c r="E595" s="591"/>
      <c r="F595" s="591"/>
      <c r="G595" s="592"/>
      <c r="H595" s="593"/>
      <c r="I595" s="544"/>
      <c r="J595" s="536"/>
      <c r="K595" s="700"/>
      <c r="L595" s="590"/>
      <c r="M595" s="591"/>
      <c r="N595" s="591"/>
      <c r="O595" s="591"/>
      <c r="P595" s="591"/>
      <c r="Q595" s="533"/>
    </row>
    <row r="596" spans="1:17" s="537" customFormat="1">
      <c r="A596" s="533"/>
      <c r="B596" s="700"/>
      <c r="C596" s="590"/>
      <c r="D596" s="591"/>
      <c r="E596" s="591"/>
      <c r="F596" s="591"/>
      <c r="G596" s="592"/>
      <c r="H596" s="593"/>
      <c r="I596" s="544"/>
      <c r="J596" s="536"/>
      <c r="K596" s="700"/>
      <c r="L596" s="590"/>
      <c r="M596" s="591"/>
      <c r="N596" s="591"/>
      <c r="O596" s="591"/>
      <c r="P596" s="591"/>
      <c r="Q596" s="533"/>
    </row>
    <row r="597" spans="1:17" s="537" customFormat="1">
      <c r="A597" s="533"/>
      <c r="B597" s="700"/>
      <c r="C597" s="590"/>
      <c r="D597" s="591"/>
      <c r="E597" s="591"/>
      <c r="F597" s="591"/>
      <c r="G597" s="592"/>
      <c r="H597" s="593"/>
      <c r="I597" s="544"/>
      <c r="J597" s="536"/>
      <c r="K597" s="700"/>
      <c r="L597" s="590"/>
      <c r="M597" s="591"/>
      <c r="N597" s="591"/>
      <c r="O597" s="591"/>
      <c r="P597" s="591"/>
      <c r="Q597" s="533"/>
    </row>
    <row r="598" spans="1:17" s="537" customFormat="1">
      <c r="A598" s="533"/>
      <c r="B598" s="700"/>
      <c r="C598" s="590"/>
      <c r="D598" s="591"/>
      <c r="E598" s="591"/>
      <c r="F598" s="591"/>
      <c r="G598" s="592"/>
      <c r="H598" s="593"/>
      <c r="I598" s="544"/>
      <c r="J598" s="536"/>
      <c r="K598" s="700"/>
      <c r="L598" s="590"/>
      <c r="M598" s="591"/>
      <c r="N598" s="591"/>
      <c r="O598" s="591"/>
      <c r="P598" s="591"/>
      <c r="Q598" s="533"/>
    </row>
    <row r="599" spans="1:17" s="537" customFormat="1">
      <c r="A599" s="533"/>
      <c r="B599" s="700"/>
      <c r="C599" s="590"/>
      <c r="D599" s="591"/>
      <c r="E599" s="591"/>
      <c r="F599" s="591"/>
      <c r="G599" s="592"/>
      <c r="H599" s="593"/>
      <c r="I599" s="544"/>
      <c r="J599" s="536"/>
      <c r="K599" s="700"/>
      <c r="L599" s="590"/>
      <c r="M599" s="591"/>
      <c r="N599" s="591"/>
      <c r="O599" s="591"/>
      <c r="P599" s="591"/>
      <c r="Q599" s="533"/>
    </row>
    <row r="600" spans="1:17" s="537" customFormat="1">
      <c r="A600" s="533"/>
      <c r="B600" s="700"/>
      <c r="C600" s="590"/>
      <c r="D600" s="591"/>
      <c r="E600" s="591"/>
      <c r="F600" s="591"/>
      <c r="G600" s="592"/>
      <c r="H600" s="593"/>
      <c r="I600" s="544"/>
      <c r="J600" s="536"/>
      <c r="K600" s="700"/>
      <c r="L600" s="590"/>
      <c r="M600" s="591"/>
      <c r="N600" s="591"/>
      <c r="O600" s="591"/>
      <c r="P600" s="591"/>
      <c r="Q600" s="533"/>
    </row>
    <row r="601" spans="1:17" s="537" customFormat="1">
      <c r="A601" s="533"/>
      <c r="B601" s="700"/>
      <c r="C601" s="590"/>
      <c r="D601" s="591"/>
      <c r="E601" s="591"/>
      <c r="F601" s="591"/>
      <c r="G601" s="592"/>
      <c r="H601" s="593"/>
      <c r="I601" s="544"/>
      <c r="J601" s="536"/>
      <c r="K601" s="700"/>
      <c r="L601" s="590"/>
      <c r="M601" s="591"/>
      <c r="N601" s="591"/>
      <c r="O601" s="591"/>
      <c r="P601" s="591"/>
      <c r="Q601" s="533"/>
    </row>
    <row r="602" spans="1:17" s="537" customFormat="1">
      <c r="A602" s="533"/>
      <c r="B602" s="700"/>
      <c r="C602" s="590"/>
      <c r="D602" s="591"/>
      <c r="E602" s="591"/>
      <c r="F602" s="591"/>
      <c r="G602" s="592"/>
      <c r="H602" s="593"/>
      <c r="I602" s="544"/>
      <c r="J602" s="536"/>
      <c r="K602" s="700"/>
      <c r="L602" s="590"/>
      <c r="M602" s="591"/>
      <c r="N602" s="591"/>
      <c r="O602" s="591"/>
      <c r="P602" s="591"/>
      <c r="Q602" s="533"/>
    </row>
    <row r="603" spans="1:17" s="537" customFormat="1">
      <c r="A603" s="533"/>
      <c r="B603" s="700"/>
      <c r="C603" s="590"/>
      <c r="D603" s="591"/>
      <c r="E603" s="591"/>
      <c r="F603" s="591"/>
      <c r="G603" s="592"/>
      <c r="H603" s="593"/>
      <c r="I603" s="544"/>
      <c r="J603" s="536"/>
      <c r="K603" s="700"/>
      <c r="L603" s="590"/>
      <c r="M603" s="591"/>
      <c r="N603" s="591"/>
      <c r="O603" s="591"/>
      <c r="P603" s="591"/>
      <c r="Q603" s="533"/>
    </row>
    <row r="604" spans="1:17" s="537" customFormat="1">
      <c r="A604" s="533"/>
      <c r="B604" s="700"/>
      <c r="C604" s="590"/>
      <c r="D604" s="591"/>
      <c r="E604" s="591"/>
      <c r="F604" s="591"/>
      <c r="G604" s="592"/>
      <c r="H604" s="593"/>
      <c r="I604" s="544"/>
      <c r="J604" s="536"/>
      <c r="K604" s="700"/>
      <c r="L604" s="590"/>
      <c r="M604" s="591"/>
      <c r="N604" s="591"/>
      <c r="O604" s="591"/>
      <c r="P604" s="591"/>
      <c r="Q604" s="533"/>
    </row>
    <row r="605" spans="1:17" s="537" customFormat="1">
      <c r="A605" s="533"/>
      <c r="B605" s="700"/>
      <c r="C605" s="590"/>
      <c r="D605" s="591"/>
      <c r="E605" s="591"/>
      <c r="F605" s="591"/>
      <c r="G605" s="592"/>
      <c r="H605" s="593"/>
      <c r="I605" s="544"/>
      <c r="J605" s="536"/>
      <c r="K605" s="700"/>
      <c r="L605" s="590"/>
      <c r="M605" s="591"/>
      <c r="N605" s="591"/>
      <c r="O605" s="591"/>
      <c r="P605" s="591"/>
      <c r="Q605" s="533"/>
    </row>
    <row r="606" spans="1:17" s="537" customFormat="1">
      <c r="A606" s="533"/>
      <c r="B606" s="700"/>
      <c r="C606" s="590"/>
      <c r="D606" s="591"/>
      <c r="E606" s="591"/>
      <c r="F606" s="591"/>
      <c r="G606" s="592"/>
      <c r="H606" s="593"/>
      <c r="I606" s="544"/>
      <c r="J606" s="536"/>
      <c r="K606" s="700"/>
      <c r="L606" s="590"/>
      <c r="M606" s="591"/>
      <c r="N606" s="591"/>
      <c r="O606" s="591"/>
      <c r="P606" s="591"/>
      <c r="Q606" s="533"/>
    </row>
    <row r="607" spans="1:17" s="537" customFormat="1">
      <c r="A607" s="533"/>
      <c r="B607" s="700"/>
      <c r="C607" s="590"/>
      <c r="D607" s="591"/>
      <c r="E607" s="591"/>
      <c r="F607" s="591"/>
      <c r="G607" s="592"/>
      <c r="H607" s="593"/>
      <c r="I607" s="544"/>
      <c r="J607" s="536"/>
      <c r="K607" s="700"/>
      <c r="L607" s="590"/>
      <c r="M607" s="591"/>
      <c r="N607" s="591"/>
      <c r="O607" s="591"/>
      <c r="P607" s="591"/>
      <c r="Q607" s="533"/>
    </row>
    <row r="608" spans="1:17" s="537" customFormat="1">
      <c r="A608" s="533"/>
      <c r="B608" s="700"/>
      <c r="C608" s="590"/>
      <c r="D608" s="591"/>
      <c r="E608" s="591"/>
      <c r="F608" s="591"/>
      <c r="G608" s="592"/>
      <c r="H608" s="593"/>
      <c r="I608" s="544"/>
      <c r="J608" s="536"/>
      <c r="K608" s="700"/>
      <c r="L608" s="590"/>
      <c r="M608" s="591"/>
      <c r="N608" s="591"/>
      <c r="O608" s="591"/>
      <c r="P608" s="591"/>
      <c r="Q608" s="533"/>
    </row>
    <row r="609" spans="1:17" s="537" customFormat="1">
      <c r="A609" s="533"/>
      <c r="B609" s="700"/>
      <c r="C609" s="590"/>
      <c r="D609" s="591"/>
      <c r="E609" s="591"/>
      <c r="F609" s="591"/>
      <c r="G609" s="592"/>
      <c r="H609" s="593"/>
      <c r="I609" s="544"/>
      <c r="J609" s="536"/>
      <c r="K609" s="700"/>
      <c r="L609" s="590"/>
      <c r="M609" s="591"/>
      <c r="N609" s="591"/>
      <c r="O609" s="591"/>
      <c r="P609" s="591"/>
      <c r="Q609" s="533"/>
    </row>
    <row r="610" spans="1:17" s="537" customFormat="1">
      <c r="A610" s="533"/>
      <c r="B610" s="700"/>
      <c r="C610" s="590"/>
      <c r="D610" s="591"/>
      <c r="E610" s="591"/>
      <c r="F610" s="591"/>
      <c r="G610" s="592"/>
      <c r="H610" s="593"/>
      <c r="I610" s="544"/>
      <c r="J610" s="536"/>
      <c r="K610" s="700"/>
      <c r="L610" s="590"/>
      <c r="M610" s="591"/>
      <c r="N610" s="591"/>
      <c r="O610" s="591"/>
      <c r="P610" s="591"/>
      <c r="Q610" s="533"/>
    </row>
    <row r="611" spans="1:17" s="537" customFormat="1">
      <c r="A611" s="533"/>
      <c r="B611" s="700"/>
      <c r="C611" s="590"/>
      <c r="D611" s="591"/>
      <c r="E611" s="591"/>
      <c r="F611" s="591"/>
      <c r="G611" s="592"/>
      <c r="H611" s="593"/>
      <c r="I611" s="544"/>
      <c r="J611" s="536"/>
      <c r="K611" s="700"/>
      <c r="L611" s="590"/>
      <c r="M611" s="591"/>
      <c r="N611" s="591"/>
      <c r="O611" s="591"/>
      <c r="P611" s="591"/>
      <c r="Q611" s="533"/>
    </row>
    <row r="612" spans="1:17" s="537" customFormat="1">
      <c r="A612" s="533"/>
      <c r="B612" s="700"/>
      <c r="C612" s="590"/>
      <c r="D612" s="591"/>
      <c r="E612" s="591"/>
      <c r="F612" s="591"/>
      <c r="G612" s="592"/>
      <c r="H612" s="593"/>
      <c r="I612" s="544"/>
      <c r="J612" s="536"/>
      <c r="K612" s="700"/>
      <c r="L612" s="590"/>
      <c r="M612" s="591"/>
      <c r="N612" s="591"/>
      <c r="O612" s="591"/>
      <c r="P612" s="591"/>
      <c r="Q612" s="533"/>
    </row>
    <row r="613" spans="1:17" s="537" customFormat="1">
      <c r="A613" s="533"/>
      <c r="B613" s="700"/>
      <c r="C613" s="590"/>
      <c r="D613" s="591"/>
      <c r="E613" s="591"/>
      <c r="F613" s="591"/>
      <c r="G613" s="592"/>
      <c r="H613" s="593"/>
      <c r="I613" s="544"/>
      <c r="J613" s="536"/>
      <c r="K613" s="700"/>
      <c r="L613" s="590"/>
      <c r="M613" s="591"/>
      <c r="N613" s="591"/>
      <c r="O613" s="591"/>
      <c r="P613" s="591"/>
      <c r="Q613" s="533"/>
    </row>
    <row r="614" spans="1:17" s="537" customFormat="1">
      <c r="A614" s="533"/>
      <c r="B614" s="700"/>
      <c r="C614" s="590"/>
      <c r="D614" s="591"/>
      <c r="E614" s="591"/>
      <c r="F614" s="591"/>
      <c r="G614" s="592"/>
      <c r="H614" s="593"/>
      <c r="I614" s="544"/>
      <c r="J614" s="536"/>
      <c r="K614" s="700"/>
      <c r="L614" s="590"/>
      <c r="M614" s="591"/>
      <c r="N614" s="591"/>
      <c r="O614" s="591"/>
      <c r="P614" s="591"/>
      <c r="Q614" s="533"/>
    </row>
    <row r="615" spans="1:17" s="537" customFormat="1">
      <c r="A615" s="533"/>
      <c r="B615" s="700"/>
      <c r="C615" s="590"/>
      <c r="D615" s="591"/>
      <c r="E615" s="591"/>
      <c r="F615" s="591"/>
      <c r="G615" s="592"/>
      <c r="H615" s="593"/>
      <c r="I615" s="544"/>
      <c r="J615" s="536"/>
      <c r="K615" s="700"/>
      <c r="L615" s="590"/>
      <c r="M615" s="591"/>
      <c r="N615" s="591"/>
      <c r="O615" s="591"/>
      <c r="P615" s="591"/>
      <c r="Q615" s="533"/>
    </row>
    <row r="616" spans="1:17" s="537" customFormat="1">
      <c r="A616" s="533"/>
      <c r="B616" s="700"/>
      <c r="C616" s="590"/>
      <c r="D616" s="591"/>
      <c r="E616" s="591"/>
      <c r="F616" s="591"/>
      <c r="G616" s="592"/>
      <c r="H616" s="593"/>
      <c r="I616" s="544"/>
      <c r="J616" s="536"/>
      <c r="K616" s="700"/>
      <c r="L616" s="590"/>
      <c r="M616" s="591"/>
      <c r="N616" s="591"/>
      <c r="O616" s="591"/>
      <c r="P616" s="591"/>
      <c r="Q616" s="533"/>
    </row>
    <row r="617" spans="1:17" s="537" customFormat="1">
      <c r="A617" s="533"/>
      <c r="B617" s="700"/>
      <c r="C617" s="590"/>
      <c r="D617" s="591"/>
      <c r="E617" s="591"/>
      <c r="F617" s="591"/>
      <c r="G617" s="592"/>
      <c r="H617" s="593"/>
      <c r="I617" s="544"/>
      <c r="J617" s="536"/>
      <c r="K617" s="700"/>
      <c r="L617" s="590"/>
      <c r="M617" s="591"/>
      <c r="N617" s="591"/>
      <c r="O617" s="591"/>
      <c r="P617" s="591"/>
      <c r="Q617" s="533"/>
    </row>
    <row r="618" spans="1:17" s="537" customFormat="1">
      <c r="A618" s="533"/>
      <c r="B618" s="700"/>
      <c r="C618" s="590"/>
      <c r="D618" s="591"/>
      <c r="E618" s="591"/>
      <c r="F618" s="591"/>
      <c r="G618" s="592"/>
      <c r="H618" s="593"/>
      <c r="I618" s="544"/>
      <c r="J618" s="536"/>
      <c r="K618" s="700"/>
      <c r="L618" s="590"/>
      <c r="M618" s="591"/>
      <c r="N618" s="591"/>
      <c r="O618" s="591"/>
      <c r="P618" s="591"/>
      <c r="Q618" s="533"/>
    </row>
    <row r="619" spans="1:17" s="537" customFormat="1">
      <c r="A619" s="533"/>
      <c r="B619" s="700"/>
      <c r="C619" s="590"/>
      <c r="D619" s="591"/>
      <c r="E619" s="591"/>
      <c r="F619" s="591"/>
      <c r="G619" s="592"/>
      <c r="H619" s="593"/>
      <c r="I619" s="544"/>
      <c r="J619" s="536"/>
      <c r="K619" s="700"/>
      <c r="L619" s="590"/>
      <c r="M619" s="591"/>
      <c r="N619" s="591"/>
      <c r="O619" s="591"/>
      <c r="P619" s="591"/>
      <c r="Q619" s="533"/>
    </row>
    <row r="620" spans="1:17" s="537" customFormat="1">
      <c r="A620" s="533"/>
      <c r="B620" s="700"/>
      <c r="C620" s="590"/>
      <c r="D620" s="591"/>
      <c r="E620" s="591"/>
      <c r="F620" s="591"/>
      <c r="G620" s="592"/>
      <c r="H620" s="593"/>
      <c r="I620" s="544"/>
      <c r="J620" s="536"/>
      <c r="K620" s="700"/>
      <c r="L620" s="590"/>
      <c r="M620" s="591"/>
      <c r="N620" s="591"/>
      <c r="O620" s="591"/>
      <c r="P620" s="591"/>
      <c r="Q620" s="533"/>
    </row>
    <row r="621" spans="1:17" s="537" customFormat="1">
      <c r="A621" s="533"/>
      <c r="B621" s="700"/>
      <c r="C621" s="590"/>
      <c r="D621" s="591"/>
      <c r="E621" s="591"/>
      <c r="F621" s="591"/>
      <c r="G621" s="592"/>
      <c r="H621" s="593"/>
      <c r="I621" s="544"/>
      <c r="J621" s="536"/>
      <c r="K621" s="700"/>
      <c r="L621" s="590"/>
      <c r="M621" s="591"/>
      <c r="N621" s="591"/>
      <c r="O621" s="591"/>
      <c r="P621" s="591"/>
      <c r="Q621" s="533"/>
    </row>
    <row r="622" spans="1:17" s="537" customFormat="1">
      <c r="A622" s="533"/>
      <c r="B622" s="700"/>
      <c r="C622" s="590"/>
      <c r="D622" s="591"/>
      <c r="E622" s="591"/>
      <c r="F622" s="591"/>
      <c r="G622" s="592"/>
      <c r="H622" s="593"/>
      <c r="I622" s="544"/>
      <c r="J622" s="536"/>
      <c r="K622" s="700"/>
      <c r="L622" s="590"/>
      <c r="M622" s="591"/>
      <c r="N622" s="591"/>
      <c r="O622" s="591"/>
      <c r="P622" s="591"/>
      <c r="Q622" s="533"/>
    </row>
    <row r="623" spans="1:17" s="537" customFormat="1">
      <c r="A623" s="533"/>
      <c r="B623" s="700"/>
      <c r="C623" s="590"/>
      <c r="D623" s="591"/>
      <c r="E623" s="591"/>
      <c r="F623" s="591"/>
      <c r="G623" s="592"/>
      <c r="H623" s="593"/>
      <c r="I623" s="544"/>
      <c r="J623" s="536"/>
      <c r="K623" s="700"/>
      <c r="L623" s="590"/>
      <c r="M623" s="591"/>
      <c r="N623" s="591"/>
      <c r="O623" s="591"/>
      <c r="P623" s="591"/>
      <c r="Q623" s="533"/>
    </row>
    <row r="624" spans="1:17" s="537" customFormat="1">
      <c r="A624" s="533"/>
      <c r="B624" s="700"/>
      <c r="C624" s="590"/>
      <c r="D624" s="591"/>
      <c r="E624" s="591"/>
      <c r="F624" s="591"/>
      <c r="G624" s="592"/>
      <c r="H624" s="593"/>
      <c r="I624" s="544"/>
      <c r="J624" s="536"/>
      <c r="K624" s="700"/>
      <c r="L624" s="590"/>
      <c r="M624" s="591"/>
      <c r="N624" s="591"/>
      <c r="O624" s="591"/>
      <c r="P624" s="591"/>
      <c r="Q624" s="533"/>
    </row>
    <row r="625" spans="1:17" s="537" customFormat="1">
      <c r="A625" s="533"/>
      <c r="B625" s="700"/>
      <c r="C625" s="590"/>
      <c r="D625" s="591"/>
      <c r="E625" s="591"/>
      <c r="F625" s="591"/>
      <c r="G625" s="592"/>
      <c r="H625" s="593"/>
      <c r="I625" s="544"/>
      <c r="J625" s="536"/>
      <c r="K625" s="700"/>
      <c r="L625" s="590"/>
      <c r="M625" s="591"/>
      <c r="N625" s="591"/>
      <c r="O625" s="591"/>
      <c r="P625" s="591"/>
      <c r="Q625" s="533"/>
    </row>
    <row r="626" spans="1:17" s="537" customFormat="1">
      <c r="A626" s="533"/>
      <c r="B626" s="700"/>
      <c r="C626" s="590"/>
      <c r="D626" s="591"/>
      <c r="E626" s="591"/>
      <c r="F626" s="591"/>
      <c r="G626" s="592"/>
      <c r="H626" s="593"/>
      <c r="I626" s="544"/>
      <c r="J626" s="536"/>
      <c r="K626" s="700"/>
      <c r="L626" s="590"/>
      <c r="M626" s="591"/>
      <c r="N626" s="591"/>
      <c r="O626" s="591"/>
      <c r="P626" s="591"/>
      <c r="Q626" s="533"/>
    </row>
    <row r="627" spans="1:17" s="537" customFormat="1">
      <c r="A627" s="533"/>
      <c r="B627" s="700"/>
      <c r="C627" s="590"/>
      <c r="D627" s="591"/>
      <c r="E627" s="591"/>
      <c r="F627" s="591"/>
      <c r="G627" s="592"/>
      <c r="H627" s="593"/>
      <c r="I627" s="544"/>
      <c r="J627" s="536"/>
      <c r="K627" s="700"/>
      <c r="L627" s="590"/>
      <c r="M627" s="591"/>
      <c r="N627" s="591"/>
      <c r="O627" s="591"/>
      <c r="P627" s="591"/>
      <c r="Q627" s="533"/>
    </row>
    <row r="628" spans="1:17" s="537" customFormat="1">
      <c r="A628" s="533"/>
      <c r="B628" s="700"/>
      <c r="C628" s="590"/>
      <c r="D628" s="591"/>
      <c r="E628" s="591"/>
      <c r="F628" s="591"/>
      <c r="G628" s="592"/>
      <c r="H628" s="593"/>
      <c r="I628" s="544"/>
      <c r="J628" s="536"/>
      <c r="K628" s="700"/>
      <c r="L628" s="590"/>
      <c r="M628" s="591"/>
      <c r="N628" s="591"/>
      <c r="O628" s="591"/>
      <c r="P628" s="591"/>
      <c r="Q628" s="533"/>
    </row>
    <row r="629" spans="1:17" s="537" customFormat="1">
      <c r="A629" s="533"/>
      <c r="B629" s="700"/>
      <c r="C629" s="590"/>
      <c r="D629" s="591"/>
      <c r="E629" s="591"/>
      <c r="F629" s="591"/>
      <c r="G629" s="592"/>
      <c r="H629" s="593"/>
      <c r="I629" s="544"/>
      <c r="J629" s="536"/>
      <c r="K629" s="700"/>
      <c r="L629" s="590"/>
      <c r="M629" s="591"/>
      <c r="N629" s="591"/>
      <c r="O629" s="591"/>
      <c r="P629" s="591"/>
      <c r="Q629" s="533"/>
    </row>
    <row r="630" spans="1:17" s="537" customFormat="1">
      <c r="A630" s="533"/>
      <c r="B630" s="700"/>
      <c r="C630" s="590"/>
      <c r="D630" s="591"/>
      <c r="E630" s="591"/>
      <c r="F630" s="591"/>
      <c r="G630" s="592"/>
      <c r="H630" s="593"/>
      <c r="I630" s="544"/>
      <c r="J630" s="536"/>
      <c r="K630" s="700"/>
      <c r="L630" s="590"/>
      <c r="M630" s="591"/>
      <c r="N630" s="591"/>
      <c r="O630" s="591"/>
      <c r="P630" s="591"/>
      <c r="Q630" s="533"/>
    </row>
    <row r="631" spans="1:17" s="537" customFormat="1">
      <c r="A631" s="533"/>
      <c r="B631" s="700"/>
      <c r="C631" s="590"/>
      <c r="D631" s="591"/>
      <c r="E631" s="591"/>
      <c r="F631" s="591"/>
      <c r="G631" s="592"/>
      <c r="H631" s="593"/>
      <c r="I631" s="544"/>
      <c r="J631" s="536"/>
      <c r="K631" s="700"/>
      <c r="L631" s="590"/>
      <c r="M631" s="591"/>
      <c r="N631" s="591"/>
      <c r="O631" s="591"/>
      <c r="P631" s="591"/>
      <c r="Q631" s="533"/>
    </row>
    <row r="632" spans="1:17" s="537" customFormat="1">
      <c r="A632" s="533"/>
      <c r="B632" s="700"/>
      <c r="C632" s="590"/>
      <c r="D632" s="591"/>
      <c r="E632" s="591"/>
      <c r="F632" s="591"/>
      <c r="G632" s="592"/>
      <c r="H632" s="593"/>
      <c r="I632" s="544"/>
      <c r="J632" s="536"/>
      <c r="K632" s="700"/>
      <c r="L632" s="590"/>
      <c r="M632" s="591"/>
      <c r="N632" s="591"/>
      <c r="O632" s="591"/>
      <c r="P632" s="591"/>
      <c r="Q632" s="533"/>
    </row>
    <row r="633" spans="1:17" s="537" customFormat="1">
      <c r="A633" s="533"/>
      <c r="B633" s="700"/>
      <c r="C633" s="590"/>
      <c r="D633" s="591"/>
      <c r="E633" s="591"/>
      <c r="F633" s="591"/>
      <c r="G633" s="592"/>
      <c r="H633" s="593"/>
      <c r="I633" s="544"/>
      <c r="J633" s="536"/>
      <c r="K633" s="700"/>
      <c r="L633" s="590"/>
      <c r="M633" s="591"/>
      <c r="N633" s="591"/>
      <c r="O633" s="591"/>
      <c r="P633" s="591"/>
      <c r="Q633" s="533"/>
    </row>
    <row r="634" spans="1:17" s="537" customFormat="1">
      <c r="A634" s="533"/>
      <c r="B634" s="700"/>
      <c r="C634" s="590"/>
      <c r="D634" s="591"/>
      <c r="E634" s="591"/>
      <c r="F634" s="591"/>
      <c r="G634" s="592"/>
      <c r="H634" s="593"/>
      <c r="I634" s="544"/>
      <c r="J634" s="536"/>
      <c r="K634" s="700"/>
      <c r="L634" s="590"/>
      <c r="M634" s="591"/>
      <c r="N634" s="591"/>
      <c r="O634" s="591"/>
      <c r="P634" s="591"/>
      <c r="Q634" s="533"/>
    </row>
    <row r="635" spans="1:17" s="537" customFormat="1">
      <c r="A635" s="533"/>
      <c r="B635" s="700"/>
      <c r="C635" s="590"/>
      <c r="D635" s="591"/>
      <c r="E635" s="591"/>
      <c r="F635" s="591"/>
      <c r="G635" s="592"/>
      <c r="H635" s="593"/>
      <c r="I635" s="544"/>
      <c r="J635" s="536"/>
      <c r="K635" s="700"/>
      <c r="L635" s="590"/>
      <c r="M635" s="591"/>
      <c r="N635" s="591"/>
      <c r="O635" s="591"/>
      <c r="P635" s="591"/>
      <c r="Q635" s="533"/>
    </row>
    <row r="636" spans="1:17" s="537" customFormat="1">
      <c r="A636" s="533"/>
      <c r="B636" s="700"/>
      <c r="C636" s="590"/>
      <c r="D636" s="591"/>
      <c r="E636" s="591"/>
      <c r="F636" s="591"/>
      <c r="G636" s="592"/>
      <c r="H636" s="593"/>
      <c r="I636" s="544"/>
      <c r="J636" s="536"/>
      <c r="K636" s="700"/>
      <c r="L636" s="590"/>
      <c r="M636" s="591"/>
      <c r="N636" s="591"/>
      <c r="O636" s="591"/>
      <c r="P636" s="591"/>
      <c r="Q636" s="533"/>
    </row>
    <row r="637" spans="1:17" s="537" customFormat="1">
      <c r="A637" s="533"/>
      <c r="B637" s="700"/>
      <c r="C637" s="590"/>
      <c r="D637" s="591"/>
      <c r="E637" s="591"/>
      <c r="F637" s="591"/>
      <c r="G637" s="592"/>
      <c r="H637" s="593"/>
      <c r="I637" s="544"/>
      <c r="J637" s="536"/>
      <c r="K637" s="700"/>
      <c r="L637" s="590"/>
      <c r="M637" s="591"/>
      <c r="N637" s="591"/>
      <c r="O637" s="591"/>
      <c r="P637" s="591"/>
      <c r="Q637" s="533"/>
    </row>
    <row r="638" spans="1:17" s="537" customFormat="1">
      <c r="A638" s="533"/>
      <c r="B638" s="700"/>
      <c r="C638" s="590"/>
      <c r="D638" s="591"/>
      <c r="E638" s="591"/>
      <c r="F638" s="591"/>
      <c r="G638" s="592"/>
      <c r="H638" s="593"/>
      <c r="I638" s="544"/>
      <c r="J638" s="536"/>
      <c r="K638" s="700"/>
      <c r="L638" s="590"/>
      <c r="M638" s="591"/>
      <c r="N638" s="591"/>
      <c r="O638" s="591"/>
      <c r="P638" s="591"/>
      <c r="Q638" s="533"/>
    </row>
    <row r="639" spans="1:17" s="537" customFormat="1">
      <c r="A639" s="533"/>
      <c r="B639" s="700"/>
      <c r="C639" s="590"/>
      <c r="D639" s="591"/>
      <c r="E639" s="591"/>
      <c r="F639" s="591"/>
      <c r="G639" s="592"/>
      <c r="H639" s="593"/>
      <c r="I639" s="544"/>
      <c r="J639" s="536"/>
      <c r="K639" s="700"/>
      <c r="L639" s="590"/>
      <c r="M639" s="591"/>
      <c r="N639" s="591"/>
      <c r="O639" s="591"/>
      <c r="P639" s="591"/>
      <c r="Q639" s="533"/>
    </row>
    <row r="640" spans="1:17" s="537" customFormat="1">
      <c r="A640" s="533"/>
      <c r="B640" s="700"/>
      <c r="C640" s="590"/>
      <c r="D640" s="591"/>
      <c r="E640" s="591"/>
      <c r="F640" s="591"/>
      <c r="G640" s="592"/>
      <c r="H640" s="593"/>
      <c r="I640" s="544"/>
      <c r="J640" s="536"/>
      <c r="K640" s="700"/>
      <c r="L640" s="590"/>
      <c r="M640" s="591"/>
      <c r="N640" s="591"/>
      <c r="O640" s="591"/>
      <c r="P640" s="591"/>
      <c r="Q640" s="533"/>
    </row>
    <row r="641" spans="1:17" s="537" customFormat="1">
      <c r="A641" s="533"/>
      <c r="B641" s="700"/>
      <c r="C641" s="590"/>
      <c r="D641" s="591"/>
      <c r="E641" s="591"/>
      <c r="F641" s="591"/>
      <c r="G641" s="592"/>
      <c r="H641" s="593"/>
      <c r="I641" s="544"/>
      <c r="J641" s="536"/>
      <c r="K641" s="700"/>
      <c r="L641" s="590"/>
      <c r="M641" s="591"/>
      <c r="N641" s="591"/>
      <c r="O641" s="591"/>
      <c r="P641" s="591"/>
      <c r="Q641" s="533"/>
    </row>
    <row r="642" spans="1:17" s="537" customFormat="1">
      <c r="A642" s="533"/>
      <c r="B642" s="700"/>
      <c r="C642" s="590"/>
      <c r="D642" s="591"/>
      <c r="E642" s="591"/>
      <c r="F642" s="591"/>
      <c r="G642" s="592"/>
      <c r="H642" s="593"/>
      <c r="I642" s="544"/>
      <c r="J642" s="536"/>
      <c r="K642" s="700"/>
      <c r="L642" s="590"/>
      <c r="M642" s="591"/>
      <c r="N642" s="591"/>
      <c r="O642" s="591"/>
      <c r="P642" s="591"/>
      <c r="Q642" s="533"/>
    </row>
    <row r="643" spans="1:17" s="537" customFormat="1">
      <c r="A643" s="533"/>
      <c r="B643" s="700"/>
      <c r="C643" s="590"/>
      <c r="D643" s="591"/>
      <c r="E643" s="591"/>
      <c r="F643" s="591"/>
      <c r="G643" s="592"/>
      <c r="H643" s="593"/>
      <c r="I643" s="544"/>
      <c r="J643" s="536"/>
      <c r="K643" s="700"/>
      <c r="L643" s="590"/>
      <c r="M643" s="591"/>
      <c r="N643" s="591"/>
      <c r="O643" s="591"/>
      <c r="P643" s="591"/>
      <c r="Q643" s="533"/>
    </row>
    <row r="644" spans="1:17" s="537" customFormat="1">
      <c r="A644" s="533"/>
      <c r="B644" s="700"/>
      <c r="C644" s="590"/>
      <c r="D644" s="591"/>
      <c r="E644" s="591"/>
      <c r="F644" s="591"/>
      <c r="G644" s="592"/>
      <c r="H644" s="593"/>
      <c r="I644" s="544"/>
      <c r="J644" s="536"/>
      <c r="K644" s="700"/>
      <c r="L644" s="590"/>
      <c r="M644" s="591"/>
      <c r="N644" s="591"/>
      <c r="O644" s="591"/>
      <c r="P644" s="591"/>
      <c r="Q644" s="533"/>
    </row>
    <row r="645" spans="1:17" s="537" customFormat="1">
      <c r="A645" s="533"/>
      <c r="B645" s="700"/>
      <c r="C645" s="590"/>
      <c r="D645" s="591"/>
      <c r="E645" s="591"/>
      <c r="F645" s="591"/>
      <c r="G645" s="592"/>
      <c r="H645" s="593"/>
      <c r="I645" s="544"/>
      <c r="J645" s="536"/>
      <c r="K645" s="700"/>
      <c r="L645" s="590"/>
      <c r="M645" s="591"/>
      <c r="N645" s="591"/>
      <c r="O645" s="591"/>
      <c r="P645" s="591"/>
      <c r="Q645" s="533"/>
    </row>
    <row r="646" spans="1:17" s="537" customFormat="1">
      <c r="A646" s="533"/>
      <c r="B646" s="700"/>
      <c r="C646" s="590"/>
      <c r="D646" s="591"/>
      <c r="E646" s="591"/>
      <c r="F646" s="591"/>
      <c r="G646" s="592"/>
      <c r="H646" s="593"/>
      <c r="I646" s="544"/>
      <c r="J646" s="536"/>
      <c r="K646" s="700"/>
      <c r="L646" s="590"/>
      <c r="M646" s="591"/>
      <c r="N646" s="591"/>
      <c r="O646" s="591"/>
      <c r="P646" s="591"/>
      <c r="Q646" s="533"/>
    </row>
    <row r="647" spans="1:17" s="537" customFormat="1">
      <c r="A647" s="533"/>
      <c r="B647" s="700"/>
      <c r="C647" s="590"/>
      <c r="D647" s="591"/>
      <c r="E647" s="591"/>
      <c r="F647" s="591"/>
      <c r="G647" s="592"/>
      <c r="H647" s="593"/>
      <c r="I647" s="544"/>
      <c r="J647" s="536"/>
      <c r="K647" s="700"/>
      <c r="L647" s="590"/>
      <c r="M647" s="591"/>
      <c r="N647" s="591"/>
      <c r="O647" s="591"/>
      <c r="P647" s="591"/>
      <c r="Q647" s="533"/>
    </row>
    <row r="648" spans="1:17" s="537" customFormat="1">
      <c r="A648" s="533"/>
      <c r="B648" s="700"/>
      <c r="C648" s="590"/>
      <c r="D648" s="591"/>
      <c r="E648" s="591"/>
      <c r="F648" s="591"/>
      <c r="G648" s="592"/>
      <c r="H648" s="593"/>
      <c r="I648" s="544"/>
      <c r="J648" s="536"/>
      <c r="K648" s="700"/>
      <c r="L648" s="590"/>
      <c r="M648" s="591"/>
      <c r="N648" s="591"/>
      <c r="O648" s="591"/>
      <c r="P648" s="591"/>
      <c r="Q648" s="533"/>
    </row>
    <row r="649" spans="1:17" s="537" customFormat="1">
      <c r="A649" s="533"/>
      <c r="B649" s="700"/>
      <c r="C649" s="590"/>
      <c r="D649" s="591"/>
      <c r="E649" s="591"/>
      <c r="F649" s="591"/>
      <c r="G649" s="592"/>
      <c r="H649" s="593"/>
      <c r="I649" s="544"/>
      <c r="J649" s="536"/>
      <c r="K649" s="700"/>
      <c r="L649" s="590"/>
      <c r="M649" s="591"/>
      <c r="N649" s="591"/>
      <c r="O649" s="591"/>
      <c r="P649" s="591"/>
      <c r="Q649" s="533"/>
    </row>
    <row r="650" spans="1:17" s="537" customFormat="1">
      <c r="A650" s="533"/>
      <c r="B650" s="700"/>
      <c r="C650" s="590"/>
      <c r="D650" s="591"/>
      <c r="E650" s="591"/>
      <c r="F650" s="591"/>
      <c r="G650" s="592"/>
      <c r="H650" s="593"/>
      <c r="I650" s="544"/>
      <c r="J650" s="536"/>
      <c r="K650" s="700"/>
      <c r="L650" s="590"/>
      <c r="M650" s="591"/>
      <c r="N650" s="591"/>
      <c r="O650" s="591"/>
      <c r="P650" s="591"/>
      <c r="Q650" s="533"/>
    </row>
    <row r="651" spans="1:17" s="537" customFormat="1">
      <c r="A651" s="533"/>
      <c r="B651" s="700"/>
      <c r="C651" s="590"/>
      <c r="D651" s="591"/>
      <c r="E651" s="591"/>
      <c r="F651" s="591"/>
      <c r="G651" s="592"/>
      <c r="H651" s="593"/>
      <c r="I651" s="544"/>
      <c r="J651" s="536"/>
      <c r="K651" s="700"/>
      <c r="L651" s="590"/>
      <c r="M651" s="591"/>
      <c r="N651" s="591"/>
      <c r="O651" s="591"/>
      <c r="P651" s="591"/>
      <c r="Q651" s="533"/>
    </row>
    <row r="652" spans="1:17" s="537" customFormat="1">
      <c r="A652" s="533"/>
      <c r="B652" s="700"/>
      <c r="C652" s="590"/>
      <c r="D652" s="591"/>
      <c r="E652" s="591"/>
      <c r="F652" s="591"/>
      <c r="G652" s="592"/>
      <c r="H652" s="593"/>
      <c r="I652" s="544"/>
      <c r="J652" s="536"/>
      <c r="K652" s="700"/>
      <c r="L652" s="590"/>
      <c r="M652" s="591"/>
      <c r="N652" s="591"/>
      <c r="O652" s="591"/>
      <c r="P652" s="591"/>
      <c r="Q652" s="533"/>
    </row>
    <row r="653" spans="1:17" s="537" customFormat="1">
      <c r="A653" s="533"/>
      <c r="B653" s="700"/>
      <c r="C653" s="590"/>
      <c r="D653" s="591"/>
      <c r="E653" s="591"/>
      <c r="F653" s="591"/>
      <c r="G653" s="592"/>
      <c r="H653" s="593"/>
      <c r="I653" s="544"/>
      <c r="J653" s="536"/>
      <c r="K653" s="700"/>
      <c r="L653" s="590"/>
      <c r="M653" s="591"/>
      <c r="N653" s="591"/>
      <c r="O653" s="591"/>
      <c r="P653" s="591"/>
      <c r="Q653" s="533"/>
    </row>
    <row r="654" spans="1:17" s="537" customFormat="1">
      <c r="A654" s="533"/>
      <c r="B654" s="700"/>
      <c r="C654" s="590"/>
      <c r="D654" s="591"/>
      <c r="E654" s="591"/>
      <c r="F654" s="591"/>
      <c r="G654" s="592"/>
      <c r="H654" s="593"/>
      <c r="I654" s="544"/>
      <c r="J654" s="536"/>
      <c r="K654" s="700"/>
      <c r="L654" s="590"/>
      <c r="M654" s="591"/>
      <c r="N654" s="591"/>
      <c r="O654" s="591"/>
      <c r="P654" s="591"/>
      <c r="Q654" s="533"/>
    </row>
    <row r="655" spans="1:17" s="537" customFormat="1">
      <c r="A655" s="533"/>
      <c r="B655" s="700"/>
      <c r="C655" s="590"/>
      <c r="D655" s="591"/>
      <c r="E655" s="591"/>
      <c r="F655" s="591"/>
      <c r="G655" s="592"/>
      <c r="H655" s="593"/>
      <c r="I655" s="544"/>
      <c r="J655" s="536"/>
      <c r="K655" s="700"/>
      <c r="L655" s="590"/>
      <c r="M655" s="591"/>
      <c r="N655" s="591"/>
      <c r="O655" s="591"/>
      <c r="P655" s="591"/>
      <c r="Q655" s="533"/>
    </row>
    <row r="656" spans="1:17" s="537" customFormat="1">
      <c r="A656" s="533"/>
      <c r="B656" s="700"/>
      <c r="C656" s="590"/>
      <c r="D656" s="591"/>
      <c r="E656" s="591"/>
      <c r="F656" s="591"/>
      <c r="G656" s="592"/>
      <c r="H656" s="593"/>
      <c r="I656" s="544"/>
      <c r="J656" s="536"/>
      <c r="K656" s="700"/>
      <c r="L656" s="590"/>
      <c r="M656" s="591"/>
      <c r="N656" s="591"/>
      <c r="O656" s="591"/>
      <c r="P656" s="591"/>
      <c r="Q656" s="533"/>
    </row>
    <row r="657" spans="1:17" s="537" customFormat="1">
      <c r="A657" s="533"/>
      <c r="B657" s="700"/>
      <c r="C657" s="590"/>
      <c r="D657" s="591"/>
      <c r="E657" s="591"/>
      <c r="F657" s="591"/>
      <c r="G657" s="592"/>
      <c r="H657" s="593"/>
      <c r="I657" s="544"/>
      <c r="J657" s="536"/>
      <c r="K657" s="700"/>
      <c r="L657" s="590"/>
      <c r="M657" s="591"/>
      <c r="N657" s="591"/>
      <c r="O657" s="591"/>
      <c r="P657" s="591"/>
      <c r="Q657" s="533"/>
    </row>
    <row r="658" spans="1:17" s="537" customFormat="1">
      <c r="A658" s="533"/>
      <c r="B658" s="700"/>
      <c r="C658" s="590"/>
      <c r="D658" s="591"/>
      <c r="E658" s="591"/>
      <c r="F658" s="591"/>
      <c r="G658" s="592"/>
      <c r="H658" s="593"/>
      <c r="I658" s="544"/>
      <c r="J658" s="536"/>
      <c r="K658" s="700"/>
      <c r="L658" s="590"/>
      <c r="M658" s="591"/>
      <c r="N658" s="591"/>
      <c r="O658" s="591"/>
      <c r="P658" s="591"/>
      <c r="Q658" s="533"/>
    </row>
    <row r="659" spans="1:17" s="537" customFormat="1">
      <c r="A659" s="533"/>
      <c r="B659" s="700"/>
      <c r="C659" s="590"/>
      <c r="D659" s="591"/>
      <c r="E659" s="591"/>
      <c r="F659" s="591"/>
      <c r="G659" s="592"/>
      <c r="H659" s="593"/>
      <c r="I659" s="544"/>
      <c r="J659" s="536"/>
      <c r="K659" s="700"/>
      <c r="L659" s="590"/>
      <c r="M659" s="591"/>
      <c r="N659" s="591"/>
      <c r="O659" s="591"/>
      <c r="P659" s="591"/>
      <c r="Q659" s="533"/>
    </row>
    <row r="660" spans="1:17" s="537" customFormat="1">
      <c r="A660" s="533"/>
      <c r="B660" s="700"/>
      <c r="C660" s="590"/>
      <c r="D660" s="591"/>
      <c r="E660" s="591"/>
      <c r="F660" s="591"/>
      <c r="G660" s="592"/>
      <c r="H660" s="593"/>
      <c r="I660" s="544"/>
      <c r="J660" s="536"/>
      <c r="K660" s="700"/>
      <c r="L660" s="590"/>
      <c r="M660" s="591"/>
      <c r="N660" s="591"/>
      <c r="O660" s="591"/>
      <c r="P660" s="591"/>
      <c r="Q660" s="533"/>
    </row>
    <row r="661" spans="1:17" s="537" customFormat="1">
      <c r="A661" s="533"/>
      <c r="B661" s="700"/>
      <c r="C661" s="590"/>
      <c r="D661" s="591"/>
      <c r="E661" s="591"/>
      <c r="F661" s="591"/>
      <c r="G661" s="592"/>
      <c r="H661" s="593"/>
      <c r="I661" s="544"/>
      <c r="J661" s="536"/>
      <c r="K661" s="700"/>
      <c r="L661" s="590"/>
      <c r="M661" s="591"/>
      <c r="N661" s="591"/>
      <c r="O661" s="591"/>
      <c r="P661" s="591"/>
      <c r="Q661" s="533"/>
    </row>
    <row r="662" spans="1:17" s="537" customFormat="1">
      <c r="A662" s="533"/>
      <c r="B662" s="700"/>
      <c r="C662" s="590"/>
      <c r="D662" s="591"/>
      <c r="E662" s="591"/>
      <c r="F662" s="591"/>
      <c r="G662" s="592"/>
      <c r="H662" s="593"/>
      <c r="I662" s="544"/>
      <c r="J662" s="536"/>
      <c r="K662" s="700"/>
      <c r="L662" s="590"/>
      <c r="M662" s="591"/>
      <c r="N662" s="591"/>
      <c r="O662" s="591"/>
      <c r="P662" s="591"/>
      <c r="Q662" s="533"/>
    </row>
    <row r="663" spans="1:17" s="537" customFormat="1">
      <c r="A663" s="533"/>
      <c r="B663" s="700"/>
      <c r="C663" s="590"/>
      <c r="D663" s="591"/>
      <c r="E663" s="591"/>
      <c r="F663" s="591"/>
      <c r="G663" s="592"/>
      <c r="H663" s="593"/>
      <c r="I663" s="544"/>
      <c r="J663" s="536"/>
      <c r="K663" s="700"/>
      <c r="L663" s="590"/>
      <c r="M663" s="591"/>
      <c r="N663" s="591"/>
      <c r="O663" s="591"/>
      <c r="P663" s="591"/>
      <c r="Q663" s="533"/>
    </row>
    <row r="664" spans="1:17" s="537" customFormat="1">
      <c r="A664" s="533"/>
      <c r="B664" s="700"/>
      <c r="C664" s="590"/>
      <c r="D664" s="591"/>
      <c r="E664" s="591"/>
      <c r="F664" s="591"/>
      <c r="G664" s="592"/>
      <c r="H664" s="593"/>
      <c r="I664" s="544"/>
      <c r="J664" s="536"/>
      <c r="K664" s="700"/>
      <c r="L664" s="590"/>
      <c r="M664" s="591"/>
      <c r="N664" s="591"/>
      <c r="O664" s="591"/>
      <c r="P664" s="591"/>
      <c r="Q664" s="533"/>
    </row>
    <row r="665" spans="1:17" s="537" customFormat="1">
      <c r="A665" s="533"/>
      <c r="B665" s="700"/>
      <c r="C665" s="590"/>
      <c r="D665" s="591"/>
      <c r="E665" s="591"/>
      <c r="F665" s="591"/>
      <c r="G665" s="592"/>
      <c r="H665" s="593"/>
      <c r="I665" s="544"/>
      <c r="J665" s="536"/>
      <c r="K665" s="700"/>
      <c r="L665" s="590"/>
      <c r="M665" s="591"/>
      <c r="N665" s="591"/>
      <c r="O665" s="591"/>
      <c r="P665" s="591"/>
      <c r="Q665" s="533"/>
    </row>
    <row r="666" spans="1:17" s="537" customFormat="1">
      <c r="A666" s="533"/>
      <c r="B666" s="700"/>
      <c r="C666" s="590"/>
      <c r="D666" s="591"/>
      <c r="E666" s="591"/>
      <c r="F666" s="591"/>
      <c r="G666" s="592"/>
      <c r="H666" s="593"/>
      <c r="I666" s="544"/>
      <c r="J666" s="536"/>
      <c r="K666" s="700"/>
      <c r="L666" s="590"/>
      <c r="M666" s="591"/>
      <c r="N666" s="591"/>
      <c r="O666" s="591"/>
      <c r="P666" s="591"/>
      <c r="Q666" s="533"/>
    </row>
    <row r="667" spans="1:17" s="537" customFormat="1">
      <c r="A667" s="533"/>
      <c r="B667" s="700"/>
      <c r="C667" s="590"/>
      <c r="D667" s="591"/>
      <c r="E667" s="591"/>
      <c r="F667" s="591"/>
      <c r="G667" s="592"/>
      <c r="H667" s="593"/>
      <c r="I667" s="544"/>
      <c r="J667" s="536"/>
      <c r="K667" s="700"/>
      <c r="L667" s="590"/>
      <c r="M667" s="591"/>
      <c r="N667" s="591"/>
      <c r="O667" s="591"/>
      <c r="P667" s="591"/>
      <c r="Q667" s="533"/>
    </row>
    <row r="668" spans="1:17" s="537" customFormat="1">
      <c r="A668" s="533"/>
      <c r="B668" s="700"/>
      <c r="C668" s="590"/>
      <c r="D668" s="591"/>
      <c r="E668" s="591"/>
      <c r="F668" s="591"/>
      <c r="G668" s="592"/>
      <c r="H668" s="593"/>
      <c r="I668" s="544"/>
      <c r="J668" s="536"/>
      <c r="K668" s="700"/>
      <c r="L668" s="590"/>
      <c r="M668" s="591"/>
      <c r="N668" s="591"/>
      <c r="O668" s="591"/>
      <c r="P668" s="591"/>
      <c r="Q668" s="533"/>
    </row>
    <row r="669" spans="1:17" s="537" customFormat="1">
      <c r="A669" s="533"/>
      <c r="B669" s="700"/>
      <c r="C669" s="590"/>
      <c r="D669" s="591"/>
      <c r="E669" s="591"/>
      <c r="F669" s="591"/>
      <c r="G669" s="592"/>
      <c r="H669" s="593"/>
      <c r="I669" s="544"/>
      <c r="J669" s="536"/>
      <c r="K669" s="700"/>
      <c r="L669" s="590"/>
      <c r="M669" s="591"/>
      <c r="N669" s="591"/>
      <c r="O669" s="591"/>
      <c r="P669" s="591"/>
      <c r="Q669" s="533"/>
    </row>
    <row r="670" spans="1:17" s="537" customFormat="1">
      <c r="A670" s="533"/>
      <c r="B670" s="700"/>
      <c r="C670" s="590"/>
      <c r="D670" s="591"/>
      <c r="E670" s="591"/>
      <c r="F670" s="591"/>
      <c r="G670" s="592"/>
      <c r="H670" s="593"/>
      <c r="I670" s="544"/>
      <c r="J670" s="536"/>
      <c r="K670" s="700"/>
      <c r="L670" s="590"/>
      <c r="M670" s="591"/>
      <c r="N670" s="591"/>
      <c r="O670" s="591"/>
      <c r="P670" s="591"/>
      <c r="Q670" s="533"/>
    </row>
    <row r="671" spans="1:17" s="537" customFormat="1">
      <c r="A671" s="533"/>
      <c r="B671" s="700"/>
      <c r="C671" s="590"/>
      <c r="D671" s="591"/>
      <c r="E671" s="591"/>
      <c r="F671" s="591"/>
      <c r="G671" s="592"/>
      <c r="H671" s="593"/>
      <c r="I671" s="544"/>
      <c r="J671" s="536"/>
      <c r="K671" s="700"/>
      <c r="L671" s="590"/>
      <c r="M671" s="591"/>
      <c r="N671" s="591"/>
      <c r="O671" s="591"/>
      <c r="P671" s="591"/>
      <c r="Q671" s="533"/>
    </row>
    <row r="672" spans="1:17" s="537" customFormat="1">
      <c r="A672" s="533"/>
      <c r="B672" s="700"/>
      <c r="C672" s="590"/>
      <c r="D672" s="591"/>
      <c r="E672" s="591"/>
      <c r="F672" s="591"/>
      <c r="G672" s="592"/>
      <c r="H672" s="593"/>
      <c r="I672" s="544"/>
      <c r="J672" s="536"/>
      <c r="K672" s="700"/>
      <c r="L672" s="590"/>
      <c r="M672" s="591"/>
      <c r="N672" s="591"/>
      <c r="O672" s="591"/>
      <c r="P672" s="591"/>
      <c r="Q672" s="533"/>
    </row>
    <row r="673" spans="1:17" s="537" customFormat="1">
      <c r="A673" s="533"/>
      <c r="B673" s="700"/>
      <c r="C673" s="590"/>
      <c r="D673" s="591"/>
      <c r="E673" s="591"/>
      <c r="F673" s="591"/>
      <c r="G673" s="592"/>
      <c r="H673" s="593"/>
      <c r="I673" s="544"/>
      <c r="J673" s="536"/>
      <c r="K673" s="700"/>
      <c r="L673" s="590"/>
      <c r="M673" s="591"/>
      <c r="N673" s="591"/>
      <c r="O673" s="591"/>
      <c r="P673" s="591"/>
      <c r="Q673" s="533"/>
    </row>
    <row r="674" spans="1:17" s="537" customFormat="1">
      <c r="A674" s="533"/>
      <c r="B674" s="700"/>
      <c r="C674" s="590"/>
      <c r="D674" s="591"/>
      <c r="E674" s="591"/>
      <c r="F674" s="591"/>
      <c r="G674" s="592"/>
      <c r="H674" s="593"/>
      <c r="I674" s="544"/>
      <c r="J674" s="536"/>
      <c r="K674" s="700"/>
      <c r="L674" s="590"/>
      <c r="M674" s="591"/>
      <c r="N674" s="591"/>
      <c r="O674" s="591"/>
      <c r="P674" s="591"/>
      <c r="Q674" s="533"/>
    </row>
    <row r="675" spans="1:17" s="537" customFormat="1">
      <c r="A675" s="533"/>
      <c r="B675" s="700"/>
      <c r="C675" s="590"/>
      <c r="D675" s="591"/>
      <c r="E675" s="591"/>
      <c r="F675" s="591"/>
      <c r="G675" s="592"/>
      <c r="H675" s="593"/>
      <c r="I675" s="544"/>
      <c r="J675" s="536"/>
      <c r="K675" s="700"/>
      <c r="L675" s="590"/>
      <c r="M675" s="591"/>
      <c r="N675" s="591"/>
      <c r="O675" s="591"/>
      <c r="P675" s="591"/>
      <c r="Q675" s="533"/>
    </row>
    <row r="676" spans="1:17" s="537" customFormat="1">
      <c r="A676" s="533"/>
      <c r="B676" s="700"/>
      <c r="C676" s="590"/>
      <c r="D676" s="591"/>
      <c r="E676" s="591"/>
      <c r="F676" s="591"/>
      <c r="G676" s="592"/>
      <c r="H676" s="593"/>
      <c r="I676" s="544"/>
      <c r="J676" s="536"/>
      <c r="K676" s="700"/>
      <c r="L676" s="590"/>
      <c r="M676" s="591"/>
      <c r="N676" s="591"/>
      <c r="O676" s="591"/>
      <c r="P676" s="591"/>
      <c r="Q676" s="533"/>
    </row>
    <row r="677" spans="1:17" s="537" customFormat="1">
      <c r="A677" s="533"/>
      <c r="B677" s="700"/>
      <c r="C677" s="590"/>
      <c r="D677" s="591"/>
      <c r="E677" s="591"/>
      <c r="F677" s="591"/>
      <c r="G677" s="592"/>
      <c r="H677" s="593"/>
      <c r="I677" s="544"/>
      <c r="J677" s="536"/>
      <c r="K677" s="700"/>
      <c r="L677" s="590"/>
      <c r="M677" s="591"/>
      <c r="N677" s="591"/>
      <c r="O677" s="591"/>
      <c r="P677" s="591"/>
      <c r="Q677" s="533"/>
    </row>
    <row r="678" spans="1:17" s="537" customFormat="1">
      <c r="A678" s="533"/>
      <c r="B678" s="700"/>
      <c r="C678" s="590"/>
      <c r="D678" s="591"/>
      <c r="E678" s="591"/>
      <c r="F678" s="591"/>
      <c r="G678" s="592"/>
      <c r="H678" s="593"/>
      <c r="I678" s="544"/>
      <c r="J678" s="536"/>
      <c r="K678" s="700"/>
      <c r="L678" s="590"/>
      <c r="M678" s="591"/>
      <c r="N678" s="591"/>
      <c r="O678" s="591"/>
      <c r="P678" s="591"/>
      <c r="Q678" s="533"/>
    </row>
    <row r="679" spans="1:17" s="537" customFormat="1">
      <c r="A679" s="533"/>
      <c r="B679" s="700"/>
      <c r="C679" s="590"/>
      <c r="D679" s="591"/>
      <c r="E679" s="591"/>
      <c r="F679" s="591"/>
      <c r="G679" s="592"/>
      <c r="H679" s="593"/>
      <c r="I679" s="544"/>
      <c r="J679" s="536"/>
      <c r="K679" s="700"/>
      <c r="L679" s="590"/>
      <c r="M679" s="591"/>
      <c r="N679" s="591"/>
      <c r="O679" s="591"/>
      <c r="P679" s="591"/>
      <c r="Q679" s="533"/>
    </row>
    <row r="680" spans="1:17" s="537" customFormat="1">
      <c r="A680" s="533"/>
      <c r="B680" s="700"/>
      <c r="C680" s="590"/>
      <c r="D680" s="591"/>
      <c r="E680" s="591"/>
      <c r="F680" s="591"/>
      <c r="G680" s="592"/>
      <c r="H680" s="593"/>
      <c r="I680" s="544"/>
      <c r="J680" s="536"/>
      <c r="K680" s="700"/>
      <c r="L680" s="590"/>
      <c r="M680" s="591"/>
      <c r="N680" s="591"/>
      <c r="O680" s="591"/>
      <c r="P680" s="591"/>
      <c r="Q680" s="533"/>
    </row>
    <row r="681" spans="1:17" s="537" customFormat="1">
      <c r="A681" s="533"/>
      <c r="B681" s="700"/>
      <c r="C681" s="590"/>
      <c r="D681" s="591"/>
      <c r="E681" s="591"/>
      <c r="F681" s="591"/>
      <c r="G681" s="592"/>
      <c r="H681" s="593"/>
      <c r="I681" s="544"/>
      <c r="J681" s="536"/>
      <c r="K681" s="700"/>
      <c r="L681" s="590"/>
      <c r="M681" s="591"/>
      <c r="N681" s="591"/>
      <c r="O681" s="591"/>
      <c r="P681" s="591"/>
      <c r="Q681" s="533"/>
    </row>
    <row r="682" spans="1:17" s="537" customFormat="1">
      <c r="A682" s="533"/>
      <c r="B682" s="700"/>
      <c r="C682" s="590"/>
      <c r="D682" s="591"/>
      <c r="E682" s="591"/>
      <c r="F682" s="591"/>
      <c r="G682" s="592"/>
      <c r="H682" s="593"/>
      <c r="I682" s="544"/>
      <c r="J682" s="536"/>
      <c r="K682" s="700"/>
      <c r="L682" s="590"/>
      <c r="M682" s="591"/>
      <c r="N682" s="591"/>
      <c r="O682" s="591"/>
      <c r="P682" s="591"/>
      <c r="Q682" s="533"/>
    </row>
    <row r="683" spans="1:17" s="537" customFormat="1">
      <c r="A683" s="533"/>
      <c r="B683" s="700"/>
      <c r="C683" s="590"/>
      <c r="D683" s="591"/>
      <c r="E683" s="591"/>
      <c r="F683" s="591"/>
      <c r="G683" s="592"/>
      <c r="H683" s="593"/>
      <c r="I683" s="544"/>
      <c r="J683" s="536"/>
      <c r="K683" s="700"/>
      <c r="L683" s="590"/>
      <c r="M683" s="591"/>
      <c r="N683" s="591"/>
      <c r="O683" s="591"/>
      <c r="P683" s="591"/>
      <c r="Q683" s="533"/>
    </row>
    <row r="684" spans="1:17" s="537" customFormat="1">
      <c r="A684" s="533"/>
      <c r="B684" s="700"/>
      <c r="C684" s="590"/>
      <c r="D684" s="591"/>
      <c r="E684" s="591"/>
      <c r="F684" s="591"/>
      <c r="G684" s="592"/>
      <c r="H684" s="593"/>
      <c r="I684" s="544"/>
      <c r="J684" s="536"/>
      <c r="K684" s="700"/>
      <c r="L684" s="590"/>
      <c r="M684" s="591"/>
      <c r="N684" s="591"/>
      <c r="O684" s="591"/>
      <c r="P684" s="591"/>
      <c r="Q684" s="533"/>
    </row>
    <row r="685" spans="1:17" s="537" customFormat="1">
      <c r="A685" s="533"/>
      <c r="B685" s="700"/>
      <c r="C685" s="590"/>
      <c r="D685" s="591"/>
      <c r="E685" s="591"/>
      <c r="F685" s="591"/>
      <c r="G685" s="592"/>
      <c r="H685" s="593"/>
      <c r="I685" s="544"/>
      <c r="J685" s="536"/>
      <c r="K685" s="700"/>
      <c r="L685" s="590"/>
      <c r="M685" s="591"/>
      <c r="N685" s="591"/>
      <c r="O685" s="591"/>
      <c r="P685" s="591"/>
      <c r="Q685" s="533"/>
    </row>
    <row r="686" spans="1:17" s="537" customFormat="1">
      <c r="A686" s="533"/>
      <c r="B686" s="700"/>
      <c r="C686" s="590"/>
      <c r="D686" s="591"/>
      <c r="E686" s="591"/>
      <c r="F686" s="591"/>
      <c r="G686" s="592"/>
      <c r="H686" s="593"/>
      <c r="I686" s="544"/>
      <c r="J686" s="536"/>
      <c r="K686" s="700"/>
      <c r="L686" s="590"/>
      <c r="M686" s="591"/>
      <c r="N686" s="591"/>
      <c r="O686" s="591"/>
      <c r="P686" s="591"/>
      <c r="Q686" s="533"/>
    </row>
    <row r="687" spans="1:17" s="537" customFormat="1">
      <c r="A687" s="533"/>
      <c r="B687" s="700"/>
      <c r="C687" s="590"/>
      <c r="D687" s="591"/>
      <c r="E687" s="591"/>
      <c r="F687" s="591"/>
      <c r="G687" s="592"/>
      <c r="H687" s="593"/>
      <c r="I687" s="544"/>
      <c r="J687" s="536"/>
      <c r="K687" s="700"/>
      <c r="L687" s="590"/>
      <c r="M687" s="591"/>
      <c r="N687" s="591"/>
      <c r="O687" s="591"/>
      <c r="P687" s="591"/>
      <c r="Q687" s="533"/>
    </row>
    <row r="688" spans="1:17" s="537" customFormat="1">
      <c r="A688" s="533"/>
      <c r="B688" s="700"/>
      <c r="C688" s="590"/>
      <c r="D688" s="591"/>
      <c r="E688" s="591"/>
      <c r="F688" s="591"/>
      <c r="G688" s="592"/>
      <c r="H688" s="593"/>
      <c r="I688" s="544"/>
      <c r="J688" s="536"/>
      <c r="K688" s="700"/>
      <c r="L688" s="590"/>
      <c r="M688" s="591"/>
      <c r="N688" s="591"/>
      <c r="O688" s="591"/>
      <c r="P688" s="591"/>
      <c r="Q688" s="533"/>
    </row>
    <row r="689" spans="1:17" s="537" customFormat="1">
      <c r="A689" s="533"/>
      <c r="B689" s="700"/>
      <c r="C689" s="590"/>
      <c r="D689" s="591"/>
      <c r="E689" s="591"/>
      <c r="F689" s="591"/>
      <c r="G689" s="592"/>
      <c r="H689" s="593"/>
      <c r="I689" s="544"/>
      <c r="J689" s="536"/>
      <c r="K689" s="700"/>
      <c r="L689" s="590"/>
      <c r="M689" s="591"/>
      <c r="N689" s="591"/>
      <c r="O689" s="591"/>
      <c r="P689" s="591"/>
      <c r="Q689" s="533"/>
    </row>
    <row r="690" spans="1:17" s="537" customFormat="1">
      <c r="A690" s="533"/>
      <c r="B690" s="700"/>
      <c r="C690" s="590"/>
      <c r="D690" s="591"/>
      <c r="E690" s="591"/>
      <c r="F690" s="591"/>
      <c r="G690" s="592"/>
      <c r="H690" s="593"/>
      <c r="I690" s="544"/>
      <c r="J690" s="536"/>
      <c r="K690" s="700"/>
      <c r="L690" s="590"/>
      <c r="M690" s="591"/>
      <c r="N690" s="591"/>
      <c r="O690" s="591"/>
      <c r="P690" s="591"/>
      <c r="Q690" s="533"/>
    </row>
    <row r="691" spans="1:17" s="537" customFormat="1">
      <c r="A691" s="533"/>
      <c r="B691" s="700"/>
      <c r="C691" s="590"/>
      <c r="D691" s="591"/>
      <c r="E691" s="591"/>
      <c r="F691" s="591"/>
      <c r="G691" s="592"/>
      <c r="H691" s="593"/>
      <c r="I691" s="544"/>
      <c r="J691" s="536"/>
      <c r="K691" s="700"/>
      <c r="L691" s="590"/>
      <c r="M691" s="591"/>
      <c r="N691" s="591"/>
      <c r="O691" s="591"/>
      <c r="P691" s="591"/>
      <c r="Q691" s="533"/>
    </row>
    <row r="692" spans="1:17" s="537" customFormat="1">
      <c r="A692" s="533"/>
      <c r="B692" s="700"/>
      <c r="C692" s="590"/>
      <c r="D692" s="591"/>
      <c r="E692" s="591"/>
      <c r="F692" s="591"/>
      <c r="G692" s="592"/>
      <c r="H692" s="593"/>
      <c r="I692" s="544"/>
      <c r="J692" s="536"/>
      <c r="K692" s="700"/>
      <c r="L692" s="590"/>
      <c r="M692" s="591"/>
      <c r="N692" s="591"/>
      <c r="O692" s="591"/>
      <c r="P692" s="591"/>
      <c r="Q692" s="533"/>
    </row>
    <row r="693" spans="1:17" s="537" customFormat="1">
      <c r="A693" s="533"/>
      <c r="B693" s="700"/>
      <c r="C693" s="590"/>
      <c r="D693" s="591"/>
      <c r="E693" s="591"/>
      <c r="F693" s="591"/>
      <c r="G693" s="592"/>
      <c r="H693" s="593"/>
      <c r="I693" s="544"/>
      <c r="J693" s="536"/>
      <c r="K693" s="700"/>
      <c r="L693" s="590"/>
      <c r="M693" s="591"/>
      <c r="N693" s="591"/>
      <c r="O693" s="591"/>
      <c r="P693" s="591"/>
      <c r="Q693" s="533"/>
    </row>
    <row r="694" spans="1:17" s="537" customFormat="1">
      <c r="A694" s="533"/>
      <c r="B694" s="700"/>
      <c r="C694" s="590"/>
      <c r="D694" s="591"/>
      <c r="E694" s="591"/>
      <c r="F694" s="591"/>
      <c r="G694" s="592"/>
      <c r="H694" s="593"/>
      <c r="I694" s="544"/>
      <c r="J694" s="536"/>
      <c r="K694" s="700"/>
      <c r="L694" s="590"/>
      <c r="M694" s="591"/>
      <c r="N694" s="591"/>
      <c r="O694" s="591"/>
      <c r="P694" s="591"/>
      <c r="Q694" s="533"/>
    </row>
    <row r="695" spans="1:17" s="537" customFormat="1">
      <c r="A695" s="533"/>
      <c r="B695" s="700"/>
      <c r="C695" s="590"/>
      <c r="D695" s="591"/>
      <c r="E695" s="591"/>
      <c r="F695" s="591"/>
      <c r="G695" s="592"/>
      <c r="H695" s="593"/>
      <c r="I695" s="544"/>
      <c r="J695" s="536"/>
      <c r="K695" s="700"/>
      <c r="L695" s="590"/>
      <c r="M695" s="591"/>
      <c r="N695" s="591"/>
      <c r="O695" s="591"/>
      <c r="P695" s="591"/>
      <c r="Q695" s="533"/>
    </row>
    <row r="696" spans="1:17" s="537" customFormat="1">
      <c r="A696" s="533"/>
      <c r="B696" s="700"/>
      <c r="C696" s="590"/>
      <c r="D696" s="591"/>
      <c r="E696" s="591"/>
      <c r="F696" s="591"/>
      <c r="G696" s="592"/>
      <c r="H696" s="593"/>
      <c r="I696" s="544"/>
      <c r="J696" s="536"/>
      <c r="K696" s="700"/>
      <c r="L696" s="590"/>
      <c r="M696" s="591"/>
      <c r="N696" s="591"/>
      <c r="O696" s="591"/>
      <c r="P696" s="591"/>
      <c r="Q696" s="533"/>
    </row>
    <row r="697" spans="1:17" s="537" customFormat="1">
      <c r="A697" s="533"/>
      <c r="B697" s="700"/>
      <c r="C697" s="590"/>
      <c r="D697" s="591"/>
      <c r="E697" s="591"/>
      <c r="F697" s="591"/>
      <c r="G697" s="592"/>
      <c r="H697" s="593"/>
      <c r="I697" s="544"/>
      <c r="J697" s="536"/>
      <c r="K697" s="700"/>
      <c r="L697" s="590"/>
      <c r="M697" s="591"/>
      <c r="N697" s="591"/>
      <c r="O697" s="591"/>
      <c r="P697" s="591"/>
      <c r="Q697" s="533"/>
    </row>
    <row r="698" spans="1:17" s="537" customFormat="1">
      <c r="A698" s="533"/>
      <c r="B698" s="700"/>
      <c r="C698" s="590"/>
      <c r="D698" s="591"/>
      <c r="E698" s="591"/>
      <c r="F698" s="591"/>
      <c r="G698" s="592"/>
      <c r="H698" s="593"/>
      <c r="I698" s="544"/>
      <c r="J698" s="536"/>
      <c r="K698" s="700"/>
      <c r="L698" s="590"/>
      <c r="M698" s="591"/>
      <c r="N698" s="591"/>
      <c r="O698" s="591"/>
      <c r="P698" s="591"/>
      <c r="Q698" s="533"/>
    </row>
    <row r="699" spans="1:17" s="537" customFormat="1">
      <c r="A699" s="533"/>
      <c r="B699" s="700"/>
      <c r="C699" s="590"/>
      <c r="D699" s="591"/>
      <c r="E699" s="591"/>
      <c r="F699" s="591"/>
      <c r="G699" s="592"/>
      <c r="H699" s="593"/>
      <c r="I699" s="544"/>
      <c r="J699" s="536"/>
      <c r="K699" s="700"/>
      <c r="L699" s="590"/>
      <c r="M699" s="591"/>
      <c r="N699" s="591"/>
      <c r="O699" s="591"/>
      <c r="P699" s="591"/>
      <c r="Q699" s="533"/>
    </row>
    <row r="700" spans="1:17" s="537" customFormat="1">
      <c r="A700" s="533"/>
      <c r="B700" s="700"/>
      <c r="C700" s="590"/>
      <c r="D700" s="591"/>
      <c r="E700" s="591"/>
      <c r="F700" s="591"/>
      <c r="G700" s="592"/>
      <c r="H700" s="593"/>
      <c r="I700" s="544"/>
      <c r="J700" s="536"/>
      <c r="K700" s="700"/>
      <c r="L700" s="590"/>
      <c r="M700" s="591"/>
      <c r="N700" s="591"/>
      <c r="O700" s="591"/>
      <c r="P700" s="591"/>
      <c r="Q700" s="533"/>
    </row>
    <row r="701" spans="1:17" s="537" customFormat="1">
      <c r="A701" s="533"/>
      <c r="B701" s="700"/>
      <c r="C701" s="590"/>
      <c r="D701" s="591"/>
      <c r="E701" s="591"/>
      <c r="F701" s="591"/>
      <c r="G701" s="592"/>
      <c r="H701" s="593"/>
      <c r="I701" s="544"/>
      <c r="J701" s="536"/>
      <c r="K701" s="700"/>
      <c r="L701" s="590"/>
      <c r="M701" s="591"/>
      <c r="N701" s="591"/>
      <c r="O701" s="591"/>
      <c r="P701" s="591"/>
      <c r="Q701" s="533"/>
    </row>
    <row r="702" spans="1:17" s="537" customFormat="1">
      <c r="A702" s="533"/>
      <c r="B702" s="700"/>
      <c r="C702" s="590"/>
      <c r="D702" s="591"/>
      <c r="E702" s="591"/>
      <c r="F702" s="591"/>
      <c r="G702" s="592"/>
      <c r="H702" s="593"/>
      <c r="I702" s="544"/>
      <c r="J702" s="536"/>
      <c r="K702" s="700"/>
      <c r="L702" s="590"/>
      <c r="M702" s="591"/>
      <c r="N702" s="591"/>
      <c r="O702" s="591"/>
      <c r="P702" s="591"/>
      <c r="Q702" s="533"/>
    </row>
    <row r="703" spans="1:17" s="537" customFormat="1">
      <c r="A703" s="533"/>
      <c r="B703" s="700"/>
      <c r="C703" s="590"/>
      <c r="D703" s="591"/>
      <c r="E703" s="591"/>
      <c r="F703" s="591"/>
      <c r="G703" s="592"/>
      <c r="H703" s="593"/>
      <c r="I703" s="544"/>
      <c r="J703" s="536"/>
      <c r="K703" s="700"/>
      <c r="L703" s="590"/>
      <c r="M703" s="591"/>
      <c r="N703" s="591"/>
      <c r="O703" s="591"/>
      <c r="P703" s="591"/>
      <c r="Q703" s="533"/>
    </row>
    <row r="704" spans="1:17" s="537" customFormat="1">
      <c r="A704" s="533"/>
      <c r="B704" s="700"/>
      <c r="C704" s="590"/>
      <c r="D704" s="591"/>
      <c r="E704" s="591"/>
      <c r="F704" s="591"/>
      <c r="G704" s="592"/>
      <c r="H704" s="593"/>
      <c r="I704" s="544"/>
      <c r="J704" s="536"/>
      <c r="K704" s="700"/>
      <c r="L704" s="590"/>
      <c r="M704" s="591"/>
      <c r="N704" s="591"/>
      <c r="O704" s="591"/>
      <c r="P704" s="591"/>
      <c r="Q704" s="533"/>
    </row>
    <row r="705" spans="1:17" s="537" customFormat="1">
      <c r="A705" s="533"/>
      <c r="B705" s="700"/>
      <c r="C705" s="590"/>
      <c r="D705" s="591"/>
      <c r="E705" s="591"/>
      <c r="F705" s="591"/>
      <c r="G705" s="592"/>
      <c r="H705" s="593"/>
      <c r="I705" s="544"/>
      <c r="J705" s="536"/>
      <c r="K705" s="700"/>
      <c r="L705" s="590"/>
      <c r="M705" s="591"/>
      <c r="N705" s="591"/>
      <c r="O705" s="591"/>
      <c r="P705" s="591"/>
      <c r="Q705" s="533"/>
    </row>
    <row r="706" spans="1:17" s="537" customFormat="1">
      <c r="A706" s="533"/>
      <c r="B706" s="700"/>
      <c r="C706" s="590"/>
      <c r="D706" s="591"/>
      <c r="E706" s="591"/>
      <c r="F706" s="591"/>
      <c r="G706" s="592"/>
      <c r="H706" s="593"/>
      <c r="I706" s="544"/>
      <c r="J706" s="536"/>
      <c r="K706" s="700"/>
      <c r="L706" s="590"/>
      <c r="M706" s="591"/>
      <c r="N706" s="591"/>
      <c r="O706" s="591"/>
      <c r="P706" s="591"/>
      <c r="Q706" s="533"/>
    </row>
    <row r="707" spans="1:17" s="537" customFormat="1">
      <c r="A707" s="533"/>
      <c r="B707" s="700"/>
      <c r="C707" s="590"/>
      <c r="D707" s="591"/>
      <c r="E707" s="591"/>
      <c r="F707" s="591"/>
      <c r="G707" s="592"/>
      <c r="H707" s="593"/>
      <c r="I707" s="544"/>
      <c r="J707" s="536"/>
      <c r="K707" s="700"/>
      <c r="L707" s="590"/>
      <c r="M707" s="591"/>
      <c r="N707" s="591"/>
      <c r="O707" s="591"/>
      <c r="P707" s="591"/>
      <c r="Q707" s="533"/>
    </row>
    <row r="708" spans="1:17" s="537" customFormat="1">
      <c r="A708" s="533"/>
      <c r="B708" s="700"/>
      <c r="C708" s="590"/>
      <c r="D708" s="591"/>
      <c r="E708" s="591"/>
      <c r="F708" s="591"/>
      <c r="G708" s="592"/>
      <c r="H708" s="593"/>
      <c r="I708" s="544"/>
      <c r="J708" s="536"/>
      <c r="K708" s="700"/>
      <c r="L708" s="590"/>
      <c r="M708" s="591"/>
      <c r="N708" s="591"/>
      <c r="O708" s="591"/>
      <c r="P708" s="591"/>
      <c r="Q708" s="533"/>
    </row>
    <row r="709" spans="1:17" s="537" customFormat="1">
      <c r="A709" s="533"/>
      <c r="B709" s="700"/>
      <c r="C709" s="590"/>
      <c r="D709" s="591"/>
      <c r="E709" s="591"/>
      <c r="F709" s="591"/>
      <c r="G709" s="592"/>
      <c r="H709" s="593"/>
      <c r="I709" s="544"/>
      <c r="J709" s="536"/>
      <c r="K709" s="700"/>
      <c r="L709" s="590"/>
      <c r="M709" s="591"/>
      <c r="N709" s="591"/>
      <c r="O709" s="591"/>
      <c r="P709" s="591"/>
      <c r="Q709" s="533"/>
    </row>
    <row r="710" spans="1:17" s="537" customFormat="1">
      <c r="A710" s="533"/>
      <c r="B710" s="700"/>
      <c r="C710" s="590"/>
      <c r="D710" s="591"/>
      <c r="E710" s="591"/>
      <c r="F710" s="591"/>
      <c r="G710" s="592"/>
      <c r="H710" s="593"/>
      <c r="I710" s="544"/>
      <c r="J710" s="536"/>
      <c r="K710" s="700"/>
      <c r="L710" s="590"/>
      <c r="M710" s="591"/>
      <c r="N710" s="591"/>
      <c r="O710" s="591"/>
      <c r="P710" s="591"/>
      <c r="Q710" s="533"/>
    </row>
    <row r="711" spans="1:17" s="537" customFormat="1">
      <c r="A711" s="533"/>
      <c r="B711" s="700"/>
      <c r="C711" s="590"/>
      <c r="D711" s="591"/>
      <c r="E711" s="591"/>
      <c r="F711" s="591"/>
      <c r="G711" s="592"/>
      <c r="H711" s="593"/>
      <c r="I711" s="544"/>
      <c r="J711" s="536"/>
      <c r="K711" s="700"/>
      <c r="L711" s="590"/>
      <c r="M711" s="591"/>
      <c r="N711" s="591"/>
      <c r="O711" s="591"/>
      <c r="P711" s="591"/>
      <c r="Q711" s="533"/>
    </row>
    <row r="712" spans="1:17" s="537" customFormat="1">
      <c r="A712" s="533"/>
      <c r="B712" s="700"/>
      <c r="C712" s="590"/>
      <c r="D712" s="591"/>
      <c r="E712" s="591"/>
      <c r="F712" s="591"/>
      <c r="G712" s="592"/>
      <c r="H712" s="593"/>
      <c r="I712" s="544"/>
      <c r="J712" s="536"/>
      <c r="K712" s="700"/>
      <c r="L712" s="590"/>
      <c r="M712" s="591"/>
      <c r="N712" s="591"/>
      <c r="O712" s="591"/>
      <c r="P712" s="591"/>
      <c r="Q712" s="533"/>
    </row>
    <row r="713" spans="1:17" s="537" customFormat="1">
      <c r="A713" s="533"/>
      <c r="B713" s="700"/>
      <c r="C713" s="590"/>
      <c r="D713" s="591"/>
      <c r="E713" s="591"/>
      <c r="F713" s="591"/>
      <c r="G713" s="592"/>
      <c r="H713" s="593"/>
      <c r="I713" s="544"/>
      <c r="J713" s="536"/>
      <c r="K713" s="700"/>
      <c r="L713" s="590"/>
      <c r="M713" s="591"/>
      <c r="N713" s="591"/>
      <c r="O713" s="591"/>
      <c r="P713" s="591"/>
      <c r="Q713" s="533"/>
    </row>
    <row r="714" spans="1:17" s="537" customFormat="1">
      <c r="A714" s="533"/>
      <c r="B714" s="700"/>
      <c r="C714" s="590"/>
      <c r="D714" s="591"/>
      <c r="E714" s="591"/>
      <c r="F714" s="591"/>
      <c r="G714" s="592"/>
      <c r="H714" s="593"/>
      <c r="I714" s="544"/>
      <c r="J714" s="536"/>
      <c r="K714" s="700"/>
      <c r="L714" s="590"/>
      <c r="M714" s="591"/>
      <c r="N714" s="591"/>
      <c r="O714" s="591"/>
      <c r="P714" s="591"/>
      <c r="Q714" s="533"/>
    </row>
    <row r="715" spans="1:17" s="537" customFormat="1">
      <c r="A715" s="533"/>
      <c r="B715" s="700"/>
      <c r="C715" s="590"/>
      <c r="D715" s="591"/>
      <c r="E715" s="591"/>
      <c r="F715" s="591"/>
      <c r="G715" s="592"/>
      <c r="H715" s="593"/>
      <c r="I715" s="544"/>
      <c r="J715" s="536"/>
      <c r="K715" s="700"/>
      <c r="L715" s="590"/>
      <c r="M715" s="591"/>
      <c r="N715" s="591"/>
      <c r="O715" s="591"/>
      <c r="P715" s="591"/>
      <c r="Q715" s="533"/>
    </row>
    <row r="716" spans="1:17" s="537" customFormat="1">
      <c r="A716" s="533"/>
      <c r="B716" s="700"/>
      <c r="C716" s="590"/>
      <c r="D716" s="591"/>
      <c r="E716" s="591"/>
      <c r="F716" s="591"/>
      <c r="G716" s="592"/>
      <c r="H716" s="593"/>
      <c r="I716" s="544"/>
      <c r="J716" s="536"/>
      <c r="K716" s="700"/>
      <c r="L716" s="590"/>
      <c r="M716" s="591"/>
      <c r="N716" s="591"/>
      <c r="O716" s="591"/>
      <c r="P716" s="591"/>
      <c r="Q716" s="533"/>
    </row>
    <row r="717" spans="1:17" s="537" customFormat="1">
      <c r="A717" s="533"/>
      <c r="B717" s="700"/>
      <c r="C717" s="590"/>
      <c r="D717" s="591"/>
      <c r="E717" s="591"/>
      <c r="F717" s="591"/>
      <c r="G717" s="592"/>
      <c r="H717" s="593"/>
      <c r="I717" s="544"/>
      <c r="J717" s="536"/>
      <c r="K717" s="700"/>
      <c r="L717" s="590"/>
      <c r="M717" s="591"/>
      <c r="N717" s="591"/>
      <c r="O717" s="591"/>
      <c r="P717" s="591"/>
      <c r="Q717" s="533"/>
    </row>
    <row r="718" spans="1:17" s="537" customFormat="1">
      <c r="A718" s="533"/>
      <c r="B718" s="700"/>
      <c r="C718" s="590"/>
      <c r="D718" s="591"/>
      <c r="E718" s="591"/>
      <c r="F718" s="591"/>
      <c r="G718" s="592"/>
      <c r="H718" s="593"/>
      <c r="I718" s="544"/>
      <c r="J718" s="536"/>
      <c r="K718" s="700"/>
      <c r="L718" s="590"/>
      <c r="M718" s="591"/>
      <c r="N718" s="591"/>
      <c r="O718" s="591"/>
      <c r="P718" s="591"/>
      <c r="Q718" s="533"/>
    </row>
    <row r="719" spans="1:17" s="537" customFormat="1">
      <c r="A719" s="533"/>
      <c r="B719" s="700"/>
      <c r="C719" s="590"/>
      <c r="D719" s="591"/>
      <c r="E719" s="591"/>
      <c r="F719" s="591"/>
      <c r="G719" s="592"/>
      <c r="H719" s="593"/>
      <c r="I719" s="544"/>
      <c r="J719" s="536"/>
      <c r="K719" s="700"/>
      <c r="L719" s="590"/>
      <c r="M719" s="591"/>
      <c r="N719" s="591"/>
      <c r="O719" s="591"/>
      <c r="P719" s="591"/>
      <c r="Q719" s="533"/>
    </row>
    <row r="720" spans="1:17" s="537" customFormat="1">
      <c r="A720" s="533"/>
      <c r="B720" s="700"/>
      <c r="C720" s="590"/>
      <c r="D720" s="591"/>
      <c r="E720" s="591"/>
      <c r="F720" s="591"/>
      <c r="G720" s="592"/>
      <c r="H720" s="593"/>
      <c r="I720" s="544"/>
      <c r="J720" s="536"/>
      <c r="K720" s="700"/>
      <c r="L720" s="590"/>
      <c r="M720" s="591"/>
      <c r="N720" s="591"/>
      <c r="O720" s="591"/>
      <c r="P720" s="591"/>
      <c r="Q720" s="533"/>
    </row>
    <row r="721" spans="1:17" s="537" customFormat="1">
      <c r="A721" s="533"/>
      <c r="B721" s="700"/>
      <c r="C721" s="590"/>
      <c r="D721" s="591"/>
      <c r="E721" s="591"/>
      <c r="F721" s="591"/>
      <c r="G721" s="592"/>
      <c r="H721" s="593"/>
      <c r="I721" s="544"/>
      <c r="J721" s="536"/>
      <c r="K721" s="700"/>
      <c r="L721" s="590"/>
      <c r="M721" s="591"/>
      <c r="N721" s="591"/>
      <c r="O721" s="591"/>
      <c r="P721" s="591"/>
      <c r="Q721" s="533"/>
    </row>
    <row r="722" spans="1:17" s="537" customFormat="1">
      <c r="A722" s="533"/>
      <c r="B722" s="700"/>
      <c r="C722" s="590"/>
      <c r="D722" s="591"/>
      <c r="E722" s="591"/>
      <c r="F722" s="591"/>
      <c r="G722" s="592"/>
      <c r="H722" s="593"/>
      <c r="I722" s="544"/>
      <c r="J722" s="536"/>
      <c r="K722" s="700"/>
      <c r="L722" s="590"/>
      <c r="M722" s="591"/>
      <c r="N722" s="591"/>
      <c r="O722" s="591"/>
      <c r="P722" s="591"/>
      <c r="Q722" s="533"/>
    </row>
    <row r="723" spans="1:17" s="537" customFormat="1">
      <c r="A723" s="533"/>
      <c r="B723" s="700"/>
      <c r="C723" s="590"/>
      <c r="D723" s="591"/>
      <c r="E723" s="591"/>
      <c r="F723" s="591"/>
      <c r="G723" s="592"/>
      <c r="H723" s="593"/>
      <c r="I723" s="544"/>
      <c r="J723" s="536"/>
      <c r="K723" s="700"/>
      <c r="L723" s="590"/>
      <c r="M723" s="591"/>
      <c r="N723" s="591"/>
      <c r="O723" s="591"/>
      <c r="P723" s="591"/>
      <c r="Q723" s="533"/>
    </row>
    <row r="724" spans="1:17" s="537" customFormat="1">
      <c r="A724" s="533"/>
      <c r="B724" s="700"/>
      <c r="C724" s="590"/>
      <c r="D724" s="591"/>
      <c r="E724" s="591"/>
      <c r="F724" s="591"/>
      <c r="G724" s="592"/>
      <c r="H724" s="593"/>
      <c r="I724" s="544"/>
      <c r="J724" s="536"/>
      <c r="K724" s="700"/>
      <c r="L724" s="590"/>
      <c r="M724" s="591"/>
      <c r="N724" s="591"/>
      <c r="O724" s="591"/>
      <c r="P724" s="591"/>
      <c r="Q724" s="533"/>
    </row>
    <row r="725" spans="1:17" s="537" customFormat="1">
      <c r="A725" s="533"/>
      <c r="B725" s="700"/>
      <c r="C725" s="590"/>
      <c r="D725" s="591"/>
      <c r="E725" s="591"/>
      <c r="F725" s="591"/>
      <c r="G725" s="592"/>
      <c r="H725" s="593"/>
      <c r="I725" s="544"/>
      <c r="J725" s="536"/>
      <c r="K725" s="700"/>
      <c r="L725" s="590"/>
      <c r="M725" s="591"/>
      <c r="N725" s="591"/>
      <c r="O725" s="591"/>
      <c r="P725" s="591"/>
      <c r="Q725" s="533"/>
    </row>
    <row r="726" spans="1:17" s="537" customFormat="1">
      <c r="A726" s="533"/>
      <c r="B726" s="700"/>
      <c r="C726" s="590"/>
      <c r="D726" s="591"/>
      <c r="E726" s="591"/>
      <c r="F726" s="591"/>
      <c r="G726" s="592"/>
      <c r="H726" s="593"/>
      <c r="I726" s="544"/>
      <c r="J726" s="536"/>
      <c r="K726" s="700"/>
      <c r="L726" s="590"/>
      <c r="M726" s="591"/>
      <c r="N726" s="591"/>
      <c r="O726" s="591"/>
      <c r="P726" s="591"/>
      <c r="Q726" s="533"/>
    </row>
    <row r="727" spans="1:17" s="537" customFormat="1">
      <c r="A727" s="533"/>
      <c r="B727" s="700"/>
      <c r="C727" s="590"/>
      <c r="D727" s="591"/>
      <c r="E727" s="591"/>
      <c r="F727" s="591"/>
      <c r="G727" s="592"/>
      <c r="H727" s="593"/>
      <c r="I727" s="544"/>
      <c r="J727" s="536"/>
      <c r="K727" s="700"/>
      <c r="L727" s="590"/>
      <c r="M727" s="591"/>
      <c r="N727" s="591"/>
      <c r="O727" s="591"/>
      <c r="P727" s="591"/>
      <c r="Q727" s="533"/>
    </row>
    <row r="728" spans="1:17" s="537" customFormat="1">
      <c r="A728" s="533"/>
      <c r="B728" s="700"/>
      <c r="C728" s="590"/>
      <c r="D728" s="591"/>
      <c r="E728" s="591"/>
      <c r="F728" s="591"/>
      <c r="G728" s="592"/>
      <c r="H728" s="593"/>
      <c r="I728" s="544"/>
      <c r="J728" s="536"/>
      <c r="K728" s="700"/>
      <c r="L728" s="590"/>
      <c r="M728" s="591"/>
      <c r="N728" s="591"/>
      <c r="O728" s="591"/>
      <c r="P728" s="591"/>
      <c r="Q728" s="533"/>
    </row>
    <row r="729" spans="1:17" s="537" customFormat="1">
      <c r="A729" s="533"/>
      <c r="B729" s="700"/>
      <c r="C729" s="590"/>
      <c r="D729" s="591"/>
      <c r="E729" s="591"/>
      <c r="F729" s="591"/>
      <c r="G729" s="592"/>
      <c r="H729" s="593"/>
      <c r="I729" s="544"/>
      <c r="J729" s="536"/>
      <c r="K729" s="700"/>
      <c r="L729" s="590"/>
      <c r="M729" s="591"/>
      <c r="N729" s="591"/>
      <c r="O729" s="591"/>
      <c r="P729" s="591"/>
      <c r="Q729" s="533"/>
    </row>
    <row r="730" spans="1:17" s="537" customFormat="1">
      <c r="A730" s="533"/>
      <c r="B730" s="700"/>
      <c r="C730" s="590"/>
      <c r="D730" s="591"/>
      <c r="E730" s="591"/>
      <c r="F730" s="591"/>
      <c r="G730" s="592"/>
      <c r="H730" s="593"/>
      <c r="I730" s="544"/>
      <c r="J730" s="536"/>
      <c r="K730" s="700"/>
      <c r="L730" s="590"/>
      <c r="M730" s="591"/>
      <c r="N730" s="591"/>
      <c r="O730" s="591"/>
      <c r="P730" s="591"/>
      <c r="Q730" s="533"/>
    </row>
    <row r="731" spans="1:17" s="537" customFormat="1">
      <c r="A731" s="533"/>
      <c r="B731" s="700"/>
      <c r="C731" s="590"/>
      <c r="D731" s="591"/>
      <c r="E731" s="591"/>
      <c r="F731" s="591"/>
      <c r="G731" s="592"/>
      <c r="H731" s="593"/>
      <c r="I731" s="544"/>
      <c r="J731" s="536"/>
      <c r="K731" s="700"/>
      <c r="L731" s="590"/>
      <c r="M731" s="591"/>
      <c r="N731" s="591"/>
      <c r="O731" s="591"/>
      <c r="P731" s="591"/>
      <c r="Q731" s="533"/>
    </row>
    <row r="732" spans="1:17" s="537" customFormat="1">
      <c r="A732" s="533"/>
      <c r="B732" s="700"/>
      <c r="C732" s="590"/>
      <c r="D732" s="591"/>
      <c r="E732" s="591"/>
      <c r="F732" s="591"/>
      <c r="G732" s="592"/>
      <c r="H732" s="593"/>
      <c r="I732" s="544"/>
      <c r="J732" s="536"/>
      <c r="K732" s="700"/>
      <c r="L732" s="590"/>
      <c r="M732" s="591"/>
      <c r="N732" s="591"/>
      <c r="O732" s="591"/>
      <c r="P732" s="591"/>
      <c r="Q732" s="533"/>
    </row>
    <row r="733" spans="1:17" s="537" customFormat="1">
      <c r="A733" s="533"/>
      <c r="B733" s="700"/>
      <c r="C733" s="590"/>
      <c r="D733" s="591"/>
      <c r="E733" s="591"/>
      <c r="F733" s="591"/>
      <c r="G733" s="592"/>
      <c r="H733" s="593"/>
      <c r="I733" s="544"/>
      <c r="J733" s="536"/>
      <c r="K733" s="700"/>
      <c r="L733" s="590"/>
      <c r="M733" s="591"/>
      <c r="N733" s="591"/>
      <c r="O733" s="591"/>
      <c r="P733" s="591"/>
      <c r="Q733" s="533"/>
    </row>
    <row r="734" spans="1:17" s="537" customFormat="1">
      <c r="A734" s="533"/>
      <c r="B734" s="700"/>
      <c r="C734" s="590"/>
      <c r="D734" s="591"/>
      <c r="E734" s="591"/>
      <c r="F734" s="591"/>
      <c r="G734" s="592"/>
      <c r="H734" s="593"/>
      <c r="I734" s="544"/>
      <c r="J734" s="536"/>
      <c r="K734" s="700"/>
      <c r="L734" s="590"/>
      <c r="M734" s="591"/>
      <c r="N734" s="591"/>
      <c r="O734" s="591"/>
      <c r="P734" s="591"/>
      <c r="Q734" s="533"/>
    </row>
    <row r="735" spans="1:17" s="537" customFormat="1">
      <c r="A735" s="533"/>
      <c r="B735" s="700"/>
      <c r="C735" s="590"/>
      <c r="D735" s="591"/>
      <c r="E735" s="591"/>
      <c r="F735" s="591"/>
      <c r="G735" s="592"/>
      <c r="H735" s="593"/>
      <c r="I735" s="544"/>
      <c r="J735" s="536"/>
      <c r="K735" s="700"/>
      <c r="L735" s="590"/>
      <c r="M735" s="591"/>
      <c r="N735" s="591"/>
      <c r="O735" s="591"/>
      <c r="P735" s="591"/>
      <c r="Q735" s="533"/>
    </row>
    <row r="736" spans="1:17" s="537" customFormat="1">
      <c r="A736" s="533"/>
      <c r="B736" s="700"/>
      <c r="C736" s="590"/>
      <c r="D736" s="591"/>
      <c r="E736" s="591"/>
      <c r="F736" s="591"/>
      <c r="G736" s="592"/>
      <c r="H736" s="593"/>
      <c r="I736" s="544"/>
      <c r="J736" s="536"/>
      <c r="K736" s="700"/>
      <c r="L736" s="590"/>
      <c r="M736" s="591"/>
      <c r="N736" s="591"/>
      <c r="O736" s="591"/>
      <c r="P736" s="591"/>
      <c r="Q736" s="533"/>
    </row>
    <row r="737" spans="1:17" s="537" customFormat="1">
      <c r="A737" s="533"/>
      <c r="B737" s="700"/>
      <c r="C737" s="590"/>
      <c r="D737" s="591"/>
      <c r="E737" s="591"/>
      <c r="F737" s="591"/>
      <c r="G737" s="592"/>
      <c r="H737" s="593"/>
      <c r="I737" s="544"/>
      <c r="J737" s="536"/>
      <c r="K737" s="700"/>
      <c r="L737" s="590"/>
      <c r="M737" s="591"/>
      <c r="N737" s="591"/>
      <c r="O737" s="591"/>
      <c r="P737" s="591"/>
      <c r="Q737" s="533"/>
    </row>
    <row r="738" spans="1:17" s="537" customFormat="1">
      <c r="A738" s="533"/>
      <c r="B738" s="700"/>
      <c r="C738" s="590"/>
      <c r="D738" s="591"/>
      <c r="E738" s="591"/>
      <c r="F738" s="591"/>
      <c r="G738" s="592"/>
      <c r="H738" s="593"/>
      <c r="I738" s="544"/>
      <c r="J738" s="536"/>
      <c r="K738" s="700"/>
      <c r="L738" s="590"/>
      <c r="M738" s="591"/>
      <c r="N738" s="591"/>
      <c r="O738" s="591"/>
      <c r="P738" s="591"/>
      <c r="Q738" s="533"/>
    </row>
    <row r="739" spans="1:17" s="537" customFormat="1">
      <c r="A739" s="533"/>
      <c r="B739" s="700"/>
      <c r="C739" s="590"/>
      <c r="D739" s="591"/>
      <c r="E739" s="591"/>
      <c r="F739" s="591"/>
      <c r="G739" s="592"/>
      <c r="H739" s="593"/>
      <c r="I739" s="544"/>
      <c r="J739" s="536"/>
      <c r="K739" s="700"/>
      <c r="L739" s="590"/>
      <c r="M739" s="591"/>
      <c r="N739" s="591"/>
      <c r="O739" s="591"/>
      <c r="P739" s="591"/>
      <c r="Q739" s="533"/>
    </row>
    <row r="740" spans="1:17" s="537" customFormat="1">
      <c r="A740" s="533"/>
      <c r="B740" s="700"/>
      <c r="C740" s="590"/>
      <c r="D740" s="591"/>
      <c r="E740" s="591"/>
      <c r="F740" s="591"/>
      <c r="G740" s="592"/>
      <c r="H740" s="593"/>
      <c r="I740" s="544"/>
      <c r="J740" s="536"/>
      <c r="K740" s="700"/>
      <c r="L740" s="590"/>
      <c r="M740" s="591"/>
      <c r="N740" s="591"/>
      <c r="O740" s="591"/>
      <c r="P740" s="591"/>
      <c r="Q740" s="533"/>
    </row>
    <row r="741" spans="1:17" s="537" customFormat="1">
      <c r="A741" s="533"/>
      <c r="B741" s="700"/>
      <c r="C741" s="590"/>
      <c r="D741" s="591"/>
      <c r="E741" s="591"/>
      <c r="F741" s="591"/>
      <c r="G741" s="592"/>
      <c r="H741" s="593"/>
      <c r="I741" s="544"/>
      <c r="J741" s="536"/>
      <c r="K741" s="700"/>
      <c r="L741" s="590"/>
      <c r="M741" s="591"/>
      <c r="N741" s="591"/>
      <c r="O741" s="591"/>
      <c r="P741" s="591"/>
      <c r="Q741" s="533"/>
    </row>
    <row r="742" spans="1:17" s="537" customFormat="1">
      <c r="A742" s="533"/>
      <c r="B742" s="700"/>
      <c r="C742" s="590"/>
      <c r="D742" s="591"/>
      <c r="E742" s="591"/>
      <c r="F742" s="591"/>
      <c r="G742" s="592"/>
      <c r="H742" s="593"/>
      <c r="I742" s="544"/>
      <c r="J742" s="536"/>
      <c r="K742" s="700"/>
      <c r="L742" s="590"/>
      <c r="M742" s="591"/>
      <c r="N742" s="591"/>
      <c r="O742" s="591"/>
      <c r="P742" s="591"/>
      <c r="Q742" s="533"/>
    </row>
    <row r="743" spans="1:17" s="537" customFormat="1">
      <c r="A743" s="533"/>
      <c r="B743" s="700"/>
      <c r="C743" s="590"/>
      <c r="D743" s="591"/>
      <c r="E743" s="591"/>
      <c r="F743" s="591"/>
      <c r="G743" s="592"/>
      <c r="H743" s="593"/>
      <c r="I743" s="544"/>
      <c r="J743" s="536"/>
      <c r="K743" s="700"/>
      <c r="L743" s="590"/>
      <c r="M743" s="591"/>
      <c r="N743" s="591"/>
      <c r="O743" s="591"/>
      <c r="P743" s="591"/>
      <c r="Q743" s="533"/>
    </row>
    <row r="744" spans="1:17" s="537" customFormat="1">
      <c r="A744" s="533"/>
      <c r="B744" s="700"/>
      <c r="C744" s="590"/>
      <c r="D744" s="591"/>
      <c r="E744" s="591"/>
      <c r="F744" s="591"/>
      <c r="G744" s="592"/>
      <c r="H744" s="593"/>
      <c r="I744" s="544"/>
      <c r="J744" s="536"/>
      <c r="K744" s="700"/>
      <c r="L744" s="590"/>
      <c r="M744" s="591"/>
      <c r="N744" s="591"/>
      <c r="O744" s="591"/>
      <c r="P744" s="591"/>
      <c r="Q744" s="533"/>
    </row>
    <row r="745" spans="1:17" s="537" customFormat="1">
      <c r="A745" s="533"/>
      <c r="B745" s="700"/>
      <c r="C745" s="590"/>
      <c r="D745" s="591"/>
      <c r="E745" s="591"/>
      <c r="F745" s="591"/>
      <c r="G745" s="592"/>
      <c r="H745" s="593"/>
      <c r="I745" s="544"/>
      <c r="J745" s="536"/>
      <c r="K745" s="700"/>
      <c r="L745" s="590"/>
      <c r="M745" s="591"/>
      <c r="N745" s="591"/>
      <c r="O745" s="591"/>
      <c r="P745" s="591"/>
      <c r="Q745" s="533"/>
    </row>
    <row r="746" spans="1:17" s="537" customFormat="1">
      <c r="A746" s="533"/>
      <c r="B746" s="700"/>
      <c r="C746" s="590"/>
      <c r="D746" s="591"/>
      <c r="E746" s="591"/>
      <c r="F746" s="591"/>
      <c r="G746" s="592"/>
      <c r="H746" s="593"/>
      <c r="I746" s="544"/>
      <c r="J746" s="536"/>
      <c r="K746" s="700"/>
      <c r="L746" s="590"/>
      <c r="M746" s="591"/>
      <c r="N746" s="591"/>
      <c r="O746" s="591"/>
      <c r="P746" s="591"/>
      <c r="Q746" s="533"/>
    </row>
    <row r="747" spans="1:17" s="537" customFormat="1">
      <c r="A747" s="533"/>
      <c r="B747" s="700"/>
      <c r="C747" s="590"/>
      <c r="D747" s="591"/>
      <c r="E747" s="591"/>
      <c r="F747" s="591"/>
      <c r="G747" s="592"/>
      <c r="H747" s="593"/>
      <c r="I747" s="544"/>
      <c r="J747" s="536"/>
      <c r="K747" s="700"/>
      <c r="L747" s="590"/>
      <c r="M747" s="591"/>
      <c r="N747" s="591"/>
      <c r="O747" s="591"/>
      <c r="P747" s="591"/>
      <c r="Q747" s="533"/>
    </row>
    <row r="748" spans="1:17" s="537" customFormat="1">
      <c r="A748" s="533"/>
      <c r="B748" s="700"/>
      <c r="C748" s="590"/>
      <c r="D748" s="591"/>
      <c r="E748" s="591"/>
      <c r="F748" s="591"/>
      <c r="G748" s="592"/>
      <c r="H748" s="593"/>
      <c r="I748" s="544"/>
      <c r="J748" s="536"/>
      <c r="K748" s="700"/>
      <c r="L748" s="590"/>
      <c r="M748" s="591"/>
      <c r="N748" s="591"/>
      <c r="O748" s="591"/>
      <c r="P748" s="591"/>
      <c r="Q748" s="533"/>
    </row>
    <row r="749" spans="1:17" s="537" customFormat="1">
      <c r="A749" s="533"/>
      <c r="B749" s="700"/>
      <c r="C749" s="590"/>
      <c r="D749" s="591"/>
      <c r="E749" s="591"/>
      <c r="F749" s="591"/>
      <c r="G749" s="592"/>
      <c r="H749" s="593"/>
      <c r="I749" s="544"/>
      <c r="J749" s="536"/>
      <c r="K749" s="700"/>
      <c r="L749" s="590"/>
      <c r="M749" s="591"/>
      <c r="N749" s="591"/>
      <c r="O749" s="591"/>
      <c r="P749" s="591"/>
      <c r="Q749" s="533"/>
    </row>
    <row r="750" spans="1:17" s="537" customFormat="1">
      <c r="A750" s="533"/>
      <c r="B750" s="700"/>
      <c r="C750" s="590"/>
      <c r="D750" s="591"/>
      <c r="E750" s="591"/>
      <c r="F750" s="591"/>
      <c r="G750" s="592"/>
      <c r="H750" s="593"/>
      <c r="I750" s="544"/>
      <c r="J750" s="536"/>
      <c r="K750" s="700"/>
      <c r="L750" s="590"/>
      <c r="M750" s="591"/>
      <c r="N750" s="591"/>
      <c r="O750" s="591"/>
      <c r="P750" s="591"/>
      <c r="Q750" s="533"/>
    </row>
    <row r="751" spans="1:17" s="537" customFormat="1">
      <c r="A751" s="533"/>
      <c r="B751" s="700"/>
      <c r="C751" s="590"/>
      <c r="D751" s="591"/>
      <c r="E751" s="591"/>
      <c r="F751" s="591"/>
      <c r="G751" s="592"/>
      <c r="H751" s="593"/>
      <c r="I751" s="544"/>
      <c r="J751" s="536"/>
      <c r="K751" s="700"/>
      <c r="L751" s="590"/>
      <c r="M751" s="591"/>
      <c r="N751" s="591"/>
      <c r="O751" s="591"/>
      <c r="P751" s="591"/>
      <c r="Q751" s="533"/>
    </row>
    <row r="752" spans="1:17" s="537" customFormat="1">
      <c r="A752" s="533"/>
      <c r="B752" s="700"/>
      <c r="C752" s="590"/>
      <c r="D752" s="591"/>
      <c r="E752" s="591"/>
      <c r="F752" s="591"/>
      <c r="G752" s="592"/>
      <c r="H752" s="593"/>
      <c r="I752" s="544"/>
      <c r="J752" s="536"/>
      <c r="K752" s="700"/>
      <c r="L752" s="590"/>
      <c r="M752" s="591"/>
      <c r="N752" s="591"/>
      <c r="O752" s="591"/>
      <c r="P752" s="591"/>
      <c r="Q752" s="533"/>
    </row>
    <row r="753" spans="1:17" s="537" customFormat="1">
      <c r="A753" s="533"/>
      <c r="B753" s="700"/>
      <c r="C753" s="590"/>
      <c r="D753" s="591"/>
      <c r="E753" s="591"/>
      <c r="F753" s="591"/>
      <c r="G753" s="592"/>
      <c r="H753" s="593"/>
      <c r="I753" s="544"/>
      <c r="J753" s="536"/>
      <c r="K753" s="700"/>
      <c r="L753" s="590"/>
      <c r="M753" s="591"/>
      <c r="N753" s="591"/>
      <c r="O753" s="591"/>
      <c r="P753" s="591"/>
      <c r="Q753" s="533"/>
    </row>
    <row r="754" spans="1:17" s="537" customFormat="1">
      <c r="A754" s="533"/>
      <c r="B754" s="700"/>
      <c r="C754" s="590"/>
      <c r="D754" s="591"/>
      <c r="E754" s="591"/>
      <c r="F754" s="591"/>
      <c r="G754" s="592"/>
      <c r="H754" s="593"/>
      <c r="I754" s="544"/>
      <c r="J754" s="536"/>
      <c r="K754" s="700"/>
      <c r="L754" s="590"/>
      <c r="M754" s="591"/>
      <c r="N754" s="591"/>
      <c r="O754" s="591"/>
      <c r="P754" s="591"/>
      <c r="Q754" s="533"/>
    </row>
    <row r="755" spans="1:17" s="537" customFormat="1">
      <c r="A755" s="533"/>
      <c r="B755" s="700"/>
      <c r="C755" s="590"/>
      <c r="D755" s="591"/>
      <c r="E755" s="591"/>
      <c r="F755" s="591"/>
      <c r="G755" s="592"/>
      <c r="H755" s="593"/>
      <c r="I755" s="544"/>
      <c r="J755" s="536"/>
      <c r="K755" s="700"/>
      <c r="L755" s="590"/>
      <c r="M755" s="591"/>
      <c r="N755" s="591"/>
      <c r="O755" s="591"/>
      <c r="P755" s="591"/>
      <c r="Q755" s="533"/>
    </row>
    <row r="756" spans="1:17" s="537" customFormat="1">
      <c r="A756" s="533"/>
      <c r="B756" s="700"/>
      <c r="C756" s="590"/>
      <c r="D756" s="591"/>
      <c r="E756" s="591"/>
      <c r="F756" s="591"/>
      <c r="G756" s="592"/>
      <c r="H756" s="593"/>
      <c r="I756" s="544"/>
      <c r="J756" s="536"/>
      <c r="K756" s="700"/>
      <c r="L756" s="590"/>
      <c r="M756" s="591"/>
      <c r="N756" s="591"/>
      <c r="O756" s="591"/>
      <c r="P756" s="591"/>
      <c r="Q756" s="533"/>
    </row>
    <row r="757" spans="1:17" s="537" customFormat="1">
      <c r="A757" s="533"/>
      <c r="B757" s="700"/>
      <c r="C757" s="590"/>
      <c r="D757" s="591"/>
      <c r="E757" s="591"/>
      <c r="F757" s="591"/>
      <c r="G757" s="592"/>
      <c r="H757" s="593"/>
      <c r="I757" s="544"/>
      <c r="J757" s="536"/>
      <c r="K757" s="700"/>
      <c r="L757" s="590"/>
      <c r="M757" s="591"/>
      <c r="N757" s="591"/>
      <c r="O757" s="591"/>
      <c r="P757" s="591"/>
      <c r="Q757" s="533"/>
    </row>
    <row r="758" spans="1:17" s="537" customFormat="1">
      <c r="A758" s="533"/>
      <c r="B758" s="700"/>
      <c r="C758" s="590"/>
      <c r="D758" s="591"/>
      <c r="E758" s="591"/>
      <c r="F758" s="591"/>
      <c r="G758" s="592"/>
      <c r="H758" s="593"/>
      <c r="I758" s="544"/>
      <c r="J758" s="536"/>
      <c r="K758" s="700"/>
      <c r="L758" s="590"/>
      <c r="M758" s="591"/>
      <c r="N758" s="591"/>
      <c r="O758" s="591"/>
      <c r="P758" s="591"/>
      <c r="Q758" s="533"/>
    </row>
    <row r="759" spans="1:17" s="537" customFormat="1">
      <c r="A759" s="533"/>
      <c r="B759" s="700"/>
      <c r="C759" s="590"/>
      <c r="D759" s="591"/>
      <c r="E759" s="591"/>
      <c r="F759" s="591"/>
      <c r="G759" s="592"/>
      <c r="H759" s="593"/>
      <c r="I759" s="544"/>
      <c r="J759" s="536"/>
      <c r="K759" s="700"/>
      <c r="L759" s="590"/>
      <c r="M759" s="591"/>
      <c r="N759" s="591"/>
      <c r="O759" s="591"/>
      <c r="P759" s="591"/>
      <c r="Q759" s="533"/>
    </row>
    <row r="760" spans="1:17" s="537" customFormat="1">
      <c r="A760" s="533"/>
      <c r="B760" s="700"/>
      <c r="C760" s="590"/>
      <c r="D760" s="591"/>
      <c r="E760" s="591"/>
      <c r="F760" s="591"/>
      <c r="G760" s="592"/>
      <c r="H760" s="593"/>
      <c r="I760" s="544"/>
      <c r="J760" s="536"/>
      <c r="K760" s="700"/>
      <c r="L760" s="590"/>
      <c r="M760" s="591"/>
      <c r="N760" s="591"/>
      <c r="O760" s="591"/>
      <c r="P760" s="591"/>
      <c r="Q760" s="533"/>
    </row>
    <row r="761" spans="1:17" s="537" customFormat="1">
      <c r="A761" s="533"/>
      <c r="B761" s="700"/>
      <c r="C761" s="590"/>
      <c r="D761" s="591"/>
      <c r="E761" s="591"/>
      <c r="F761" s="591"/>
      <c r="G761" s="592"/>
      <c r="H761" s="593"/>
      <c r="I761" s="544"/>
      <c r="J761" s="536"/>
      <c r="K761" s="700"/>
      <c r="L761" s="590"/>
      <c r="M761" s="591"/>
      <c r="N761" s="591"/>
      <c r="O761" s="591"/>
      <c r="P761" s="591"/>
      <c r="Q761" s="533"/>
    </row>
    <row r="762" spans="1:17" s="537" customFormat="1">
      <c r="A762" s="533"/>
      <c r="B762" s="700"/>
      <c r="C762" s="590"/>
      <c r="D762" s="591"/>
      <c r="E762" s="591"/>
      <c r="F762" s="591"/>
      <c r="G762" s="592"/>
      <c r="H762" s="593"/>
      <c r="I762" s="544"/>
      <c r="J762" s="536"/>
      <c r="K762" s="700"/>
      <c r="L762" s="590"/>
      <c r="M762" s="591"/>
      <c r="N762" s="591"/>
      <c r="O762" s="591"/>
      <c r="P762" s="591"/>
      <c r="Q762" s="533"/>
    </row>
    <row r="763" spans="1:17" s="537" customFormat="1">
      <c r="A763" s="533"/>
      <c r="B763" s="700"/>
      <c r="C763" s="590"/>
      <c r="D763" s="591"/>
      <c r="E763" s="591"/>
      <c r="F763" s="591"/>
      <c r="G763" s="592"/>
      <c r="H763" s="593"/>
      <c r="I763" s="544"/>
      <c r="J763" s="536"/>
      <c r="K763" s="700"/>
      <c r="L763" s="590"/>
      <c r="M763" s="591"/>
      <c r="N763" s="591"/>
      <c r="O763" s="591"/>
      <c r="P763" s="591"/>
      <c r="Q763" s="533"/>
    </row>
    <row r="764" spans="1:17" s="537" customFormat="1">
      <c r="A764" s="533"/>
      <c r="B764" s="700"/>
      <c r="C764" s="590"/>
      <c r="D764" s="591"/>
      <c r="E764" s="591"/>
      <c r="F764" s="591"/>
      <c r="G764" s="592"/>
      <c r="H764" s="593"/>
      <c r="I764" s="544"/>
      <c r="J764" s="536"/>
      <c r="K764" s="700"/>
      <c r="L764" s="590"/>
      <c r="M764" s="591"/>
      <c r="N764" s="591"/>
      <c r="O764" s="591"/>
      <c r="P764" s="591"/>
      <c r="Q764" s="533"/>
    </row>
    <row r="765" spans="1:17" s="537" customFormat="1">
      <c r="A765" s="533"/>
      <c r="B765" s="700"/>
      <c r="C765" s="590"/>
      <c r="D765" s="591"/>
      <c r="E765" s="591"/>
      <c r="F765" s="591"/>
      <c r="G765" s="592"/>
      <c r="H765" s="593"/>
      <c r="I765" s="544"/>
      <c r="J765" s="536"/>
      <c r="K765" s="700"/>
      <c r="L765" s="590"/>
      <c r="M765" s="591"/>
      <c r="N765" s="591"/>
      <c r="O765" s="591"/>
      <c r="P765" s="591"/>
      <c r="Q765" s="533"/>
    </row>
    <row r="766" spans="1:17" s="537" customFormat="1">
      <c r="A766" s="533"/>
      <c r="B766" s="700"/>
      <c r="C766" s="590"/>
      <c r="D766" s="591"/>
      <c r="E766" s="591"/>
      <c r="F766" s="591"/>
      <c r="G766" s="592"/>
      <c r="H766" s="593"/>
      <c r="I766" s="544"/>
      <c r="J766" s="536"/>
      <c r="K766" s="700"/>
      <c r="L766" s="590"/>
      <c r="M766" s="591"/>
      <c r="N766" s="591"/>
      <c r="O766" s="591"/>
      <c r="P766" s="591"/>
      <c r="Q766" s="533"/>
    </row>
    <row r="767" spans="1:17" s="537" customFormat="1">
      <c r="A767" s="533"/>
      <c r="B767" s="700"/>
      <c r="C767" s="590"/>
      <c r="D767" s="591"/>
      <c r="E767" s="591"/>
      <c r="F767" s="591"/>
      <c r="G767" s="592"/>
      <c r="H767" s="593"/>
      <c r="I767" s="544"/>
      <c r="J767" s="536"/>
      <c r="K767" s="700"/>
      <c r="L767" s="590"/>
      <c r="M767" s="591"/>
      <c r="N767" s="591"/>
      <c r="O767" s="591"/>
      <c r="P767" s="591"/>
      <c r="Q767" s="533"/>
    </row>
    <row r="768" spans="1:17" s="537" customFormat="1">
      <c r="A768" s="533"/>
      <c r="B768" s="700"/>
      <c r="C768" s="590"/>
      <c r="D768" s="591"/>
      <c r="E768" s="591"/>
      <c r="F768" s="591"/>
      <c r="G768" s="592"/>
      <c r="H768" s="593"/>
      <c r="I768" s="544"/>
      <c r="J768" s="536"/>
      <c r="K768" s="700"/>
      <c r="L768" s="590"/>
      <c r="M768" s="591"/>
      <c r="N768" s="591"/>
      <c r="O768" s="591"/>
      <c r="P768" s="591"/>
      <c r="Q768" s="533"/>
    </row>
    <row r="769" spans="1:17" s="537" customFormat="1">
      <c r="A769" s="533"/>
      <c r="B769" s="700"/>
      <c r="C769" s="590"/>
      <c r="D769" s="591"/>
      <c r="E769" s="591"/>
      <c r="F769" s="591"/>
      <c r="G769" s="592"/>
      <c r="H769" s="593"/>
      <c r="I769" s="544"/>
      <c r="J769" s="536"/>
      <c r="K769" s="700"/>
      <c r="L769" s="590"/>
      <c r="M769" s="591"/>
      <c r="N769" s="591"/>
      <c r="O769" s="591"/>
      <c r="P769" s="591"/>
      <c r="Q769" s="533"/>
    </row>
    <row r="770" spans="1:17" s="537" customFormat="1">
      <c r="A770" s="533"/>
      <c r="B770" s="700"/>
      <c r="C770" s="590"/>
      <c r="D770" s="591"/>
      <c r="E770" s="591"/>
      <c r="F770" s="591"/>
      <c r="G770" s="592"/>
      <c r="H770" s="593"/>
      <c r="I770" s="544"/>
      <c r="J770" s="536"/>
      <c r="K770" s="700"/>
      <c r="L770" s="590"/>
      <c r="M770" s="591"/>
      <c r="N770" s="591"/>
      <c r="O770" s="591"/>
      <c r="P770" s="591"/>
      <c r="Q770" s="533"/>
    </row>
    <row r="771" spans="1:17" s="537" customFormat="1">
      <c r="A771" s="533"/>
      <c r="B771" s="700"/>
      <c r="C771" s="590"/>
      <c r="D771" s="591"/>
      <c r="E771" s="591"/>
      <c r="F771" s="591"/>
      <c r="G771" s="592"/>
      <c r="H771" s="593"/>
      <c r="I771" s="544"/>
      <c r="J771" s="536"/>
      <c r="K771" s="700"/>
      <c r="L771" s="590"/>
      <c r="M771" s="591"/>
      <c r="N771" s="591"/>
      <c r="O771" s="591"/>
      <c r="P771" s="591"/>
      <c r="Q771" s="533"/>
    </row>
    <row r="772" spans="1:17" s="537" customFormat="1">
      <c r="A772" s="533"/>
      <c r="B772" s="700"/>
      <c r="C772" s="590"/>
      <c r="D772" s="591"/>
      <c r="E772" s="591"/>
      <c r="F772" s="591"/>
      <c r="G772" s="592"/>
      <c r="H772" s="593"/>
      <c r="I772" s="544"/>
      <c r="J772" s="536"/>
      <c r="K772" s="700"/>
      <c r="L772" s="590"/>
      <c r="M772" s="591"/>
      <c r="N772" s="591"/>
      <c r="O772" s="591"/>
      <c r="P772" s="591"/>
      <c r="Q772" s="533"/>
    </row>
    <row r="773" spans="1:17" s="537" customFormat="1">
      <c r="A773" s="533"/>
      <c r="B773" s="700"/>
      <c r="C773" s="590"/>
      <c r="D773" s="591"/>
      <c r="E773" s="591"/>
      <c r="F773" s="591"/>
      <c r="G773" s="592"/>
      <c r="H773" s="593"/>
      <c r="I773" s="544"/>
      <c r="J773" s="536"/>
      <c r="K773" s="700"/>
      <c r="L773" s="590"/>
      <c r="M773" s="591"/>
      <c r="N773" s="591"/>
      <c r="O773" s="591"/>
      <c r="P773" s="591"/>
      <c r="Q773" s="533"/>
    </row>
    <row r="774" spans="1:17" s="537" customFormat="1">
      <c r="A774" s="533"/>
      <c r="B774" s="700"/>
      <c r="C774" s="590"/>
      <c r="D774" s="591"/>
      <c r="E774" s="591"/>
      <c r="F774" s="591"/>
      <c r="G774" s="592"/>
      <c r="H774" s="593"/>
      <c r="I774" s="544"/>
      <c r="J774" s="536"/>
      <c r="K774" s="700"/>
      <c r="L774" s="590"/>
      <c r="M774" s="591"/>
      <c r="N774" s="591"/>
      <c r="O774" s="591"/>
      <c r="P774" s="591"/>
      <c r="Q774" s="533"/>
    </row>
    <row r="775" spans="1:17" s="537" customFormat="1">
      <c r="A775" s="533"/>
      <c r="B775" s="700"/>
      <c r="C775" s="590"/>
      <c r="D775" s="591"/>
      <c r="E775" s="591"/>
      <c r="F775" s="591"/>
      <c r="G775" s="592"/>
      <c r="H775" s="593"/>
      <c r="I775" s="544"/>
      <c r="J775" s="536"/>
      <c r="K775" s="700"/>
      <c r="L775" s="590"/>
      <c r="M775" s="591"/>
      <c r="N775" s="591"/>
      <c r="O775" s="591"/>
      <c r="P775" s="591"/>
      <c r="Q775" s="533"/>
    </row>
    <row r="776" spans="1:17" s="537" customFormat="1">
      <c r="A776" s="533"/>
      <c r="B776" s="700"/>
      <c r="C776" s="590"/>
      <c r="D776" s="591"/>
      <c r="E776" s="591"/>
      <c r="F776" s="591"/>
      <c r="G776" s="592"/>
      <c r="H776" s="593"/>
      <c r="I776" s="544"/>
      <c r="J776" s="536"/>
      <c r="K776" s="700"/>
      <c r="L776" s="590"/>
      <c r="M776" s="591"/>
      <c r="N776" s="591"/>
      <c r="O776" s="591"/>
      <c r="P776" s="591"/>
      <c r="Q776" s="533"/>
    </row>
    <row r="777" spans="1:17" s="537" customFormat="1">
      <c r="A777" s="533"/>
      <c r="B777" s="700"/>
      <c r="C777" s="590"/>
      <c r="D777" s="591"/>
      <c r="E777" s="591"/>
      <c r="F777" s="591"/>
      <c r="G777" s="592"/>
      <c r="H777" s="593"/>
      <c r="I777" s="544"/>
      <c r="J777" s="536"/>
      <c r="K777" s="700"/>
      <c r="L777" s="590"/>
      <c r="M777" s="591"/>
      <c r="N777" s="591"/>
      <c r="O777" s="591"/>
      <c r="P777" s="591"/>
      <c r="Q777" s="533"/>
    </row>
    <row r="778" spans="1:17" s="537" customFormat="1">
      <c r="A778" s="533"/>
      <c r="B778" s="700"/>
      <c r="C778" s="590"/>
      <c r="D778" s="591"/>
      <c r="E778" s="591"/>
      <c r="F778" s="591"/>
      <c r="G778" s="592"/>
      <c r="H778" s="593"/>
      <c r="I778" s="544"/>
      <c r="J778" s="536"/>
      <c r="K778" s="700"/>
      <c r="L778" s="590"/>
      <c r="M778" s="591"/>
      <c r="N778" s="591"/>
      <c r="O778" s="591"/>
      <c r="P778" s="591"/>
      <c r="Q778" s="533"/>
    </row>
    <row r="779" spans="1:17" s="537" customFormat="1">
      <c r="A779" s="533"/>
      <c r="B779" s="700"/>
      <c r="C779" s="590"/>
      <c r="D779" s="591"/>
      <c r="E779" s="591"/>
      <c r="F779" s="591"/>
      <c r="G779" s="592"/>
      <c r="H779" s="593"/>
      <c r="I779" s="544"/>
      <c r="J779" s="536"/>
      <c r="K779" s="700"/>
      <c r="L779" s="590"/>
      <c r="M779" s="591"/>
      <c r="N779" s="591"/>
      <c r="O779" s="591"/>
      <c r="P779" s="591"/>
      <c r="Q779" s="533"/>
    </row>
    <row r="780" spans="1:17" s="537" customFormat="1">
      <c r="A780" s="533"/>
      <c r="B780" s="700"/>
      <c r="C780" s="590"/>
      <c r="D780" s="591"/>
      <c r="E780" s="591"/>
      <c r="F780" s="591"/>
      <c r="G780" s="592"/>
      <c r="H780" s="593"/>
      <c r="I780" s="544"/>
      <c r="J780" s="536"/>
      <c r="K780" s="700"/>
      <c r="L780" s="590"/>
      <c r="M780" s="591"/>
      <c r="N780" s="591"/>
      <c r="O780" s="591"/>
      <c r="P780" s="591"/>
      <c r="Q780" s="533"/>
    </row>
    <row r="781" spans="1:17" s="537" customFormat="1">
      <c r="A781" s="533"/>
      <c r="B781" s="700"/>
      <c r="C781" s="590"/>
      <c r="D781" s="591"/>
      <c r="E781" s="591"/>
      <c r="F781" s="591"/>
      <c r="G781" s="592"/>
      <c r="H781" s="593"/>
      <c r="I781" s="544"/>
      <c r="J781" s="536"/>
      <c r="K781" s="700"/>
      <c r="L781" s="590"/>
      <c r="M781" s="591"/>
      <c r="N781" s="591"/>
      <c r="O781" s="591"/>
      <c r="P781" s="591"/>
      <c r="Q781" s="533"/>
    </row>
    <row r="782" spans="1:17" s="537" customFormat="1">
      <c r="A782" s="533"/>
      <c r="B782" s="700"/>
      <c r="C782" s="590"/>
      <c r="D782" s="591"/>
      <c r="E782" s="591"/>
      <c r="F782" s="591"/>
      <c r="G782" s="592"/>
      <c r="H782" s="593"/>
      <c r="I782" s="544"/>
      <c r="J782" s="536"/>
      <c r="K782" s="700"/>
      <c r="L782" s="590"/>
      <c r="M782" s="591"/>
      <c r="N782" s="591"/>
      <c r="O782" s="591"/>
      <c r="P782" s="591"/>
      <c r="Q782" s="533"/>
    </row>
    <row r="783" spans="1:17" s="537" customFormat="1">
      <c r="A783" s="533"/>
      <c r="B783" s="700"/>
      <c r="C783" s="590"/>
      <c r="D783" s="591"/>
      <c r="E783" s="591"/>
      <c r="F783" s="591"/>
      <c r="G783" s="592"/>
      <c r="H783" s="593"/>
      <c r="I783" s="544"/>
      <c r="J783" s="536"/>
      <c r="K783" s="700"/>
      <c r="L783" s="590"/>
      <c r="M783" s="591"/>
      <c r="N783" s="591"/>
      <c r="O783" s="591"/>
      <c r="P783" s="591"/>
      <c r="Q783" s="533"/>
    </row>
    <row r="784" spans="1:17" s="537" customFormat="1">
      <c r="A784" s="533"/>
      <c r="B784" s="700"/>
      <c r="C784" s="590"/>
      <c r="D784" s="591"/>
      <c r="E784" s="591"/>
      <c r="F784" s="591"/>
      <c r="G784" s="592"/>
      <c r="H784" s="593"/>
      <c r="I784" s="544"/>
      <c r="J784" s="536"/>
      <c r="K784" s="700"/>
      <c r="L784" s="590"/>
      <c r="M784" s="591"/>
      <c r="N784" s="591"/>
      <c r="O784" s="591"/>
      <c r="P784" s="591"/>
      <c r="Q784" s="533"/>
    </row>
    <row r="785" spans="1:17" s="537" customFormat="1">
      <c r="A785" s="533"/>
      <c r="B785" s="700"/>
      <c r="C785" s="590"/>
      <c r="D785" s="591"/>
      <c r="E785" s="591"/>
      <c r="F785" s="591"/>
      <c r="G785" s="592"/>
      <c r="H785" s="593"/>
      <c r="I785" s="544"/>
      <c r="J785" s="536"/>
      <c r="K785" s="700"/>
      <c r="L785" s="590"/>
      <c r="M785" s="591"/>
      <c r="N785" s="591"/>
      <c r="O785" s="591"/>
      <c r="P785" s="591"/>
      <c r="Q785" s="533"/>
    </row>
    <row r="786" spans="1:17" s="537" customFormat="1">
      <c r="A786" s="533"/>
      <c r="B786" s="700"/>
      <c r="C786" s="590"/>
      <c r="D786" s="591"/>
      <c r="E786" s="591"/>
      <c r="F786" s="591"/>
      <c r="G786" s="592"/>
      <c r="H786" s="593"/>
      <c r="I786" s="544"/>
      <c r="J786" s="536"/>
      <c r="K786" s="700"/>
      <c r="L786" s="590"/>
      <c r="M786" s="591"/>
      <c r="N786" s="591"/>
      <c r="O786" s="591"/>
      <c r="P786" s="591"/>
      <c r="Q786" s="533"/>
    </row>
    <row r="787" spans="1:17" s="537" customFormat="1">
      <c r="A787" s="533"/>
      <c r="B787" s="700"/>
      <c r="C787" s="590"/>
      <c r="D787" s="591"/>
      <c r="E787" s="591"/>
      <c r="F787" s="591"/>
      <c r="G787" s="592"/>
      <c r="H787" s="593"/>
      <c r="I787" s="544"/>
      <c r="J787" s="536"/>
      <c r="K787" s="700"/>
      <c r="L787" s="590"/>
      <c r="M787" s="591"/>
      <c r="N787" s="591"/>
      <c r="O787" s="591"/>
      <c r="P787" s="591"/>
      <c r="Q787" s="533"/>
    </row>
    <row r="788" spans="1:17" s="537" customFormat="1">
      <c r="A788" s="533"/>
      <c r="B788" s="700"/>
      <c r="C788" s="590"/>
      <c r="D788" s="591"/>
      <c r="E788" s="591"/>
      <c r="F788" s="591"/>
      <c r="G788" s="592"/>
      <c r="H788" s="593"/>
      <c r="I788" s="544"/>
      <c r="J788" s="536"/>
      <c r="K788" s="700"/>
      <c r="L788" s="590"/>
      <c r="M788" s="591"/>
      <c r="N788" s="591"/>
      <c r="O788" s="591"/>
      <c r="P788" s="591"/>
      <c r="Q788" s="533"/>
    </row>
    <row r="789" spans="1:17" s="537" customFormat="1">
      <c r="A789" s="533"/>
      <c r="B789" s="700"/>
      <c r="C789" s="590"/>
      <c r="D789" s="591"/>
      <c r="E789" s="591"/>
      <c r="F789" s="591"/>
      <c r="G789" s="592"/>
      <c r="H789" s="593"/>
      <c r="I789" s="544"/>
      <c r="J789" s="536"/>
      <c r="K789" s="700"/>
      <c r="L789" s="590"/>
      <c r="M789" s="591"/>
      <c r="N789" s="591"/>
      <c r="O789" s="591"/>
      <c r="P789" s="591"/>
      <c r="Q789" s="533"/>
    </row>
    <row r="790" spans="1:17" s="537" customFormat="1">
      <c r="A790" s="533"/>
      <c r="B790" s="700"/>
      <c r="C790" s="590"/>
      <c r="D790" s="591"/>
      <c r="E790" s="591"/>
      <c r="F790" s="591"/>
      <c r="G790" s="592"/>
      <c r="H790" s="593"/>
      <c r="I790" s="544"/>
      <c r="J790" s="536"/>
      <c r="K790" s="700"/>
      <c r="L790" s="590"/>
      <c r="M790" s="591"/>
      <c r="N790" s="591"/>
      <c r="O790" s="591"/>
      <c r="P790" s="591"/>
      <c r="Q790" s="533"/>
    </row>
    <row r="791" spans="1:17" s="537" customFormat="1">
      <c r="A791" s="533"/>
      <c r="B791" s="700"/>
      <c r="C791" s="590"/>
      <c r="D791" s="591"/>
      <c r="E791" s="591"/>
      <c r="F791" s="591"/>
      <c r="G791" s="592"/>
      <c r="H791" s="593"/>
      <c r="I791" s="544"/>
      <c r="J791" s="536"/>
      <c r="K791" s="700"/>
      <c r="L791" s="590"/>
      <c r="M791" s="591"/>
      <c r="N791" s="591"/>
      <c r="O791" s="591"/>
      <c r="P791" s="591"/>
      <c r="Q791" s="533"/>
    </row>
    <row r="792" spans="1:17" s="537" customFormat="1">
      <c r="A792" s="533"/>
      <c r="B792" s="700"/>
      <c r="C792" s="590"/>
      <c r="D792" s="591"/>
      <c r="E792" s="591"/>
      <c r="F792" s="591"/>
      <c r="G792" s="592"/>
      <c r="H792" s="593"/>
      <c r="I792" s="544"/>
      <c r="J792" s="536"/>
      <c r="K792" s="700"/>
      <c r="L792" s="590"/>
      <c r="M792" s="591"/>
      <c r="N792" s="591"/>
      <c r="O792" s="591"/>
      <c r="P792" s="591"/>
      <c r="Q792" s="533"/>
    </row>
    <row r="793" spans="1:17" s="537" customFormat="1">
      <c r="A793" s="533"/>
      <c r="B793" s="700"/>
      <c r="C793" s="590"/>
      <c r="D793" s="591"/>
      <c r="E793" s="591"/>
      <c r="F793" s="591"/>
      <c r="G793" s="592"/>
      <c r="H793" s="593"/>
      <c r="I793" s="544"/>
      <c r="J793" s="536"/>
      <c r="K793" s="700"/>
      <c r="L793" s="590"/>
      <c r="M793" s="591"/>
      <c r="N793" s="591"/>
      <c r="O793" s="591"/>
      <c r="P793" s="591"/>
      <c r="Q793" s="533"/>
    </row>
    <row r="794" spans="1:17" s="537" customFormat="1">
      <c r="A794" s="533"/>
      <c r="B794" s="700"/>
      <c r="C794" s="590"/>
      <c r="D794" s="591"/>
      <c r="E794" s="591"/>
      <c r="F794" s="591"/>
      <c r="G794" s="592"/>
      <c r="H794" s="593"/>
      <c r="I794" s="544"/>
      <c r="J794" s="536"/>
      <c r="K794" s="700"/>
      <c r="L794" s="590"/>
      <c r="M794" s="591"/>
      <c r="N794" s="591"/>
      <c r="O794" s="591"/>
      <c r="P794" s="591"/>
      <c r="Q794" s="533"/>
    </row>
    <row r="795" spans="1:17" s="537" customFormat="1">
      <c r="A795" s="533"/>
      <c r="B795" s="700"/>
      <c r="C795" s="590"/>
      <c r="D795" s="591"/>
      <c r="E795" s="591"/>
      <c r="F795" s="591"/>
      <c r="G795" s="592"/>
      <c r="H795" s="593"/>
      <c r="I795" s="544"/>
      <c r="J795" s="536"/>
      <c r="K795" s="700"/>
      <c r="L795" s="590"/>
      <c r="M795" s="591"/>
      <c r="N795" s="591"/>
      <c r="O795" s="591"/>
      <c r="P795" s="591"/>
      <c r="Q795" s="533"/>
    </row>
    <row r="796" spans="1:17" s="537" customFormat="1">
      <c r="A796" s="533"/>
      <c r="B796" s="700"/>
      <c r="C796" s="590"/>
      <c r="D796" s="591"/>
      <c r="E796" s="591"/>
      <c r="F796" s="591"/>
      <c r="G796" s="592"/>
      <c r="H796" s="593"/>
      <c r="I796" s="544"/>
      <c r="J796" s="536"/>
      <c r="K796" s="700"/>
      <c r="L796" s="590"/>
      <c r="M796" s="591"/>
      <c r="N796" s="591"/>
      <c r="O796" s="591"/>
      <c r="P796" s="591"/>
      <c r="Q796" s="533"/>
    </row>
    <row r="797" spans="1:17" s="537" customFormat="1">
      <c r="A797" s="533"/>
      <c r="B797" s="700"/>
      <c r="C797" s="590"/>
      <c r="D797" s="591"/>
      <c r="E797" s="591"/>
      <c r="F797" s="591"/>
      <c r="G797" s="592"/>
      <c r="H797" s="593"/>
      <c r="I797" s="544"/>
      <c r="J797" s="536"/>
      <c r="K797" s="700"/>
      <c r="L797" s="590"/>
      <c r="M797" s="591"/>
      <c r="N797" s="591"/>
      <c r="O797" s="591"/>
      <c r="P797" s="591"/>
      <c r="Q797" s="533"/>
    </row>
    <row r="798" spans="1:17" s="537" customFormat="1">
      <c r="A798" s="533"/>
      <c r="B798" s="700"/>
      <c r="C798" s="590"/>
      <c r="D798" s="591"/>
      <c r="E798" s="591"/>
      <c r="F798" s="591"/>
      <c r="G798" s="592"/>
      <c r="H798" s="593"/>
      <c r="I798" s="544"/>
      <c r="J798" s="536"/>
      <c r="K798" s="700"/>
      <c r="L798" s="590"/>
      <c r="M798" s="591"/>
      <c r="N798" s="591"/>
      <c r="O798" s="591"/>
      <c r="P798" s="591"/>
      <c r="Q798" s="533"/>
    </row>
    <row r="799" spans="1:17" s="537" customFormat="1">
      <c r="A799" s="533"/>
      <c r="B799" s="700"/>
      <c r="C799" s="590"/>
      <c r="D799" s="591"/>
      <c r="E799" s="591"/>
      <c r="F799" s="591"/>
      <c r="G799" s="592"/>
      <c r="H799" s="593"/>
      <c r="I799" s="544"/>
      <c r="J799" s="536"/>
      <c r="K799" s="700"/>
      <c r="L799" s="590"/>
      <c r="M799" s="591"/>
      <c r="N799" s="591"/>
      <c r="O799" s="591"/>
      <c r="P799" s="591"/>
      <c r="Q799" s="533"/>
    </row>
    <row r="800" spans="1:17" s="537" customFormat="1">
      <c r="A800" s="533"/>
      <c r="B800" s="700"/>
      <c r="C800" s="590"/>
      <c r="D800" s="591"/>
      <c r="E800" s="591"/>
      <c r="F800" s="591"/>
      <c r="G800" s="592"/>
      <c r="H800" s="593"/>
      <c r="I800" s="544"/>
      <c r="J800" s="536"/>
      <c r="K800" s="700"/>
      <c r="L800" s="590"/>
      <c r="M800" s="591"/>
      <c r="N800" s="591"/>
      <c r="O800" s="591"/>
      <c r="P800" s="591"/>
      <c r="Q800" s="533"/>
    </row>
    <row r="801" spans="1:17" s="537" customFormat="1">
      <c r="A801" s="533"/>
      <c r="B801" s="700"/>
      <c r="C801" s="590"/>
      <c r="D801" s="591"/>
      <c r="E801" s="591"/>
      <c r="F801" s="591"/>
      <c r="G801" s="592"/>
      <c r="H801" s="593"/>
      <c r="I801" s="544"/>
      <c r="J801" s="536"/>
      <c r="K801" s="700"/>
      <c r="L801" s="590"/>
      <c r="M801" s="591"/>
      <c r="N801" s="591"/>
      <c r="O801" s="591"/>
      <c r="P801" s="591"/>
      <c r="Q801" s="533"/>
    </row>
    <row r="802" spans="1:17" s="537" customFormat="1">
      <c r="A802" s="533"/>
      <c r="B802" s="700"/>
      <c r="C802" s="590"/>
      <c r="D802" s="591"/>
      <c r="E802" s="591"/>
      <c r="F802" s="591"/>
      <c r="G802" s="592"/>
      <c r="H802" s="593"/>
      <c r="I802" s="544"/>
      <c r="J802" s="536"/>
      <c r="K802" s="700"/>
      <c r="L802" s="590"/>
      <c r="M802" s="591"/>
      <c r="N802" s="591"/>
      <c r="O802" s="591"/>
      <c r="P802" s="591"/>
      <c r="Q802" s="533"/>
    </row>
    <row r="803" spans="1:17" s="537" customFormat="1">
      <c r="A803" s="533"/>
      <c r="B803" s="700"/>
      <c r="C803" s="590"/>
      <c r="D803" s="591"/>
      <c r="E803" s="591"/>
      <c r="F803" s="591"/>
      <c r="G803" s="592"/>
      <c r="H803" s="593"/>
      <c r="I803" s="544"/>
      <c r="J803" s="536"/>
      <c r="K803" s="700"/>
      <c r="L803" s="590"/>
      <c r="M803" s="591"/>
      <c r="N803" s="591"/>
      <c r="O803" s="591"/>
      <c r="P803" s="591"/>
      <c r="Q803" s="533"/>
    </row>
    <row r="804" spans="1:17" s="537" customFormat="1">
      <c r="A804" s="533"/>
      <c r="B804" s="700"/>
      <c r="C804" s="590"/>
      <c r="D804" s="591"/>
      <c r="E804" s="591"/>
      <c r="F804" s="591"/>
      <c r="G804" s="592"/>
      <c r="H804" s="593"/>
      <c r="I804" s="544"/>
      <c r="J804" s="536"/>
      <c r="K804" s="700"/>
      <c r="L804" s="590"/>
      <c r="M804" s="591"/>
      <c r="N804" s="591"/>
      <c r="O804" s="591"/>
      <c r="P804" s="591"/>
      <c r="Q804" s="533"/>
    </row>
    <row r="805" spans="1:17" s="537" customFormat="1">
      <c r="A805" s="533"/>
      <c r="B805" s="700"/>
      <c r="C805" s="590"/>
      <c r="D805" s="591"/>
      <c r="E805" s="591"/>
      <c r="F805" s="591"/>
      <c r="G805" s="592"/>
      <c r="H805" s="593"/>
      <c r="I805" s="544"/>
      <c r="J805" s="536"/>
      <c r="K805" s="700"/>
      <c r="L805" s="590"/>
      <c r="M805" s="591"/>
      <c r="N805" s="591"/>
      <c r="O805" s="591"/>
      <c r="P805" s="591"/>
      <c r="Q805" s="533"/>
    </row>
    <row r="806" spans="1:17" s="537" customFormat="1">
      <c r="A806" s="533"/>
      <c r="B806" s="700"/>
      <c r="C806" s="590"/>
      <c r="D806" s="591"/>
      <c r="E806" s="591"/>
      <c r="F806" s="591"/>
      <c r="G806" s="592"/>
      <c r="H806" s="593"/>
      <c r="I806" s="544"/>
      <c r="J806" s="536"/>
      <c r="K806" s="700"/>
      <c r="L806" s="590"/>
      <c r="M806" s="591"/>
      <c r="N806" s="591"/>
      <c r="O806" s="591"/>
      <c r="P806" s="591"/>
      <c r="Q806" s="533"/>
    </row>
    <row r="807" spans="1:17" s="537" customFormat="1">
      <c r="A807" s="533"/>
      <c r="B807" s="700"/>
      <c r="C807" s="590"/>
      <c r="D807" s="591"/>
      <c r="E807" s="591"/>
      <c r="F807" s="591"/>
      <c r="G807" s="592"/>
      <c r="H807" s="593"/>
      <c r="I807" s="544"/>
      <c r="J807" s="536"/>
      <c r="K807" s="700"/>
      <c r="L807" s="590"/>
      <c r="M807" s="591"/>
      <c r="N807" s="591"/>
      <c r="O807" s="591"/>
      <c r="P807" s="591"/>
      <c r="Q807" s="533"/>
    </row>
    <row r="808" spans="1:17" s="537" customFormat="1">
      <c r="A808" s="533"/>
      <c r="B808" s="700"/>
      <c r="C808" s="590"/>
      <c r="D808" s="591"/>
      <c r="E808" s="591"/>
      <c r="F808" s="591"/>
      <c r="G808" s="592"/>
      <c r="H808" s="593"/>
      <c r="I808" s="544"/>
      <c r="J808" s="536"/>
      <c r="K808" s="700"/>
      <c r="L808" s="590"/>
      <c r="M808" s="591"/>
      <c r="N808" s="591"/>
      <c r="O808" s="591"/>
      <c r="P808" s="591"/>
      <c r="Q808" s="533"/>
    </row>
    <row r="809" spans="1:17" s="537" customFormat="1">
      <c r="A809" s="533"/>
      <c r="B809" s="700"/>
      <c r="C809" s="590"/>
      <c r="D809" s="591"/>
      <c r="E809" s="591"/>
      <c r="F809" s="591"/>
      <c r="G809" s="592"/>
      <c r="H809" s="593"/>
      <c r="I809" s="544"/>
      <c r="J809" s="536"/>
      <c r="K809" s="700"/>
      <c r="L809" s="590"/>
      <c r="M809" s="591"/>
      <c r="N809" s="591"/>
      <c r="O809" s="591"/>
      <c r="P809" s="591"/>
      <c r="Q809" s="533"/>
    </row>
    <row r="810" spans="1:17" s="537" customFormat="1">
      <c r="A810" s="533"/>
      <c r="B810" s="700"/>
      <c r="C810" s="590"/>
      <c r="D810" s="591"/>
      <c r="E810" s="591"/>
      <c r="F810" s="591"/>
      <c r="G810" s="592"/>
      <c r="H810" s="593"/>
      <c r="I810" s="544"/>
      <c r="J810" s="536"/>
      <c r="K810" s="700"/>
      <c r="L810" s="590"/>
      <c r="M810" s="591"/>
      <c r="N810" s="591"/>
      <c r="O810" s="591"/>
      <c r="P810" s="591"/>
      <c r="Q810" s="533"/>
    </row>
    <row r="811" spans="1:17" s="537" customFormat="1">
      <c r="A811" s="533"/>
      <c r="B811" s="700"/>
      <c r="C811" s="590"/>
      <c r="D811" s="591"/>
      <c r="E811" s="591"/>
      <c r="F811" s="591"/>
      <c r="G811" s="592"/>
      <c r="H811" s="593"/>
      <c r="I811" s="544"/>
      <c r="J811" s="536"/>
      <c r="K811" s="700"/>
      <c r="L811" s="590"/>
      <c r="M811" s="591"/>
      <c r="N811" s="591"/>
      <c r="O811" s="591"/>
      <c r="P811" s="591"/>
      <c r="Q811" s="533"/>
    </row>
    <row r="812" spans="1:17" s="537" customFormat="1">
      <c r="A812" s="533"/>
      <c r="B812" s="700"/>
      <c r="C812" s="590"/>
      <c r="D812" s="591"/>
      <c r="E812" s="591"/>
      <c r="F812" s="591"/>
      <c r="G812" s="592"/>
      <c r="H812" s="593"/>
      <c r="I812" s="544"/>
      <c r="J812" s="536"/>
      <c r="K812" s="700"/>
      <c r="L812" s="590"/>
      <c r="M812" s="591"/>
      <c r="N812" s="591"/>
      <c r="O812" s="591"/>
      <c r="P812" s="591"/>
      <c r="Q812" s="533"/>
    </row>
    <row r="813" spans="1:17" s="537" customFormat="1">
      <c r="A813" s="533"/>
      <c r="B813" s="700"/>
      <c r="C813" s="590"/>
      <c r="D813" s="591"/>
      <c r="E813" s="591"/>
      <c r="F813" s="591"/>
      <c r="G813" s="592"/>
      <c r="H813" s="593"/>
      <c r="I813" s="544"/>
      <c r="J813" s="536"/>
      <c r="K813" s="700"/>
      <c r="L813" s="590"/>
      <c r="M813" s="591"/>
      <c r="N813" s="591"/>
      <c r="O813" s="591"/>
      <c r="P813" s="591"/>
      <c r="Q813" s="533"/>
    </row>
    <row r="814" spans="1:17" s="537" customFormat="1">
      <c r="A814" s="533"/>
      <c r="B814" s="700"/>
      <c r="C814" s="590"/>
      <c r="D814" s="591"/>
      <c r="E814" s="591"/>
      <c r="F814" s="591"/>
      <c r="G814" s="592"/>
      <c r="H814" s="593"/>
      <c r="I814" s="544"/>
      <c r="J814" s="536"/>
      <c r="K814" s="700"/>
      <c r="L814" s="590"/>
      <c r="M814" s="591"/>
      <c r="N814" s="591"/>
      <c r="O814" s="591"/>
      <c r="P814" s="591"/>
      <c r="Q814" s="533"/>
    </row>
    <row r="815" spans="1:17" s="537" customFormat="1">
      <c r="A815" s="533"/>
      <c r="B815" s="700"/>
      <c r="C815" s="590"/>
      <c r="D815" s="591"/>
      <c r="E815" s="591"/>
      <c r="F815" s="591"/>
      <c r="G815" s="592"/>
      <c r="H815" s="593"/>
      <c r="I815" s="544"/>
      <c r="J815" s="536"/>
      <c r="K815" s="700"/>
      <c r="L815" s="590"/>
      <c r="M815" s="591"/>
      <c r="N815" s="591"/>
      <c r="O815" s="591"/>
      <c r="P815" s="591"/>
      <c r="Q815" s="533"/>
    </row>
    <row r="816" spans="1:17" s="537" customFormat="1">
      <c r="A816" s="533"/>
      <c r="B816" s="700"/>
      <c r="C816" s="590"/>
      <c r="D816" s="591"/>
      <c r="E816" s="591"/>
      <c r="F816" s="591"/>
      <c r="G816" s="592"/>
      <c r="H816" s="593"/>
      <c r="I816" s="544"/>
      <c r="J816" s="536"/>
      <c r="K816" s="700"/>
      <c r="L816" s="590"/>
      <c r="M816" s="591"/>
      <c r="N816" s="591"/>
      <c r="O816" s="591"/>
      <c r="P816" s="591"/>
      <c r="Q816" s="533"/>
    </row>
    <row r="817" spans="1:17" s="537" customFormat="1">
      <c r="A817" s="533"/>
      <c r="B817" s="700"/>
      <c r="C817" s="590"/>
      <c r="D817" s="591"/>
      <c r="E817" s="591"/>
      <c r="F817" s="591"/>
      <c r="G817" s="592"/>
      <c r="H817" s="593"/>
      <c r="I817" s="544"/>
      <c r="J817" s="536"/>
      <c r="K817" s="700"/>
      <c r="L817" s="590"/>
      <c r="M817" s="591"/>
      <c r="N817" s="591"/>
      <c r="O817" s="591"/>
      <c r="P817" s="591"/>
      <c r="Q817" s="533"/>
    </row>
    <row r="818" spans="1:17" s="537" customFormat="1">
      <c r="A818" s="533"/>
      <c r="B818" s="700"/>
      <c r="C818" s="590"/>
      <c r="D818" s="591"/>
      <c r="E818" s="591"/>
      <c r="F818" s="591"/>
      <c r="G818" s="592"/>
      <c r="H818" s="593"/>
      <c r="I818" s="544"/>
      <c r="J818" s="536"/>
      <c r="K818" s="700"/>
      <c r="L818" s="590"/>
      <c r="M818" s="591"/>
      <c r="N818" s="591"/>
      <c r="O818" s="591"/>
      <c r="P818" s="591"/>
      <c r="Q818" s="533"/>
    </row>
    <row r="819" spans="1:17" s="537" customFormat="1">
      <c r="A819" s="533"/>
      <c r="B819" s="700"/>
      <c r="C819" s="590"/>
      <c r="D819" s="591"/>
      <c r="E819" s="591"/>
      <c r="F819" s="591"/>
      <c r="G819" s="592"/>
      <c r="H819" s="593"/>
      <c r="I819" s="544"/>
      <c r="J819" s="536"/>
      <c r="K819" s="700"/>
      <c r="L819" s="590"/>
      <c r="M819" s="591"/>
      <c r="N819" s="591"/>
      <c r="O819" s="591"/>
      <c r="P819" s="591"/>
      <c r="Q819" s="533"/>
    </row>
    <row r="820" spans="1:17" s="537" customFormat="1">
      <c r="A820" s="533"/>
      <c r="B820" s="700"/>
      <c r="C820" s="590"/>
      <c r="D820" s="591"/>
      <c r="E820" s="591"/>
      <c r="F820" s="591"/>
      <c r="G820" s="592"/>
      <c r="H820" s="593"/>
      <c r="I820" s="544"/>
      <c r="J820" s="536"/>
      <c r="K820" s="700"/>
      <c r="L820" s="590"/>
      <c r="M820" s="591"/>
      <c r="N820" s="591"/>
      <c r="O820" s="591"/>
      <c r="P820" s="591"/>
      <c r="Q820" s="533"/>
    </row>
    <row r="821" spans="1:17" s="537" customFormat="1">
      <c r="A821" s="533"/>
      <c r="B821" s="700"/>
      <c r="C821" s="590"/>
      <c r="D821" s="591"/>
      <c r="E821" s="591"/>
      <c r="F821" s="591"/>
      <c r="G821" s="592"/>
      <c r="H821" s="593"/>
      <c r="I821" s="544"/>
      <c r="J821" s="536"/>
      <c r="K821" s="700"/>
      <c r="L821" s="590"/>
      <c r="M821" s="591"/>
      <c r="N821" s="591"/>
      <c r="O821" s="591"/>
      <c r="P821" s="591"/>
      <c r="Q821" s="533"/>
    </row>
    <row r="822" spans="1:17" s="537" customFormat="1">
      <c r="A822" s="533"/>
      <c r="B822" s="700"/>
      <c r="C822" s="590"/>
      <c r="D822" s="591"/>
      <c r="E822" s="591"/>
      <c r="F822" s="591"/>
      <c r="G822" s="592"/>
      <c r="H822" s="593"/>
      <c r="I822" s="544"/>
      <c r="J822" s="536"/>
      <c r="K822" s="700"/>
      <c r="L822" s="590"/>
      <c r="M822" s="591"/>
      <c r="N822" s="591"/>
      <c r="O822" s="591"/>
      <c r="P822" s="591"/>
      <c r="Q822" s="533"/>
    </row>
    <row r="823" spans="1:17" s="537" customFormat="1">
      <c r="A823" s="533"/>
      <c r="B823" s="700"/>
      <c r="C823" s="590"/>
      <c r="D823" s="591"/>
      <c r="E823" s="591"/>
      <c r="F823" s="591"/>
      <c r="G823" s="592"/>
      <c r="H823" s="593"/>
      <c r="I823" s="544"/>
      <c r="J823" s="536"/>
      <c r="K823" s="700"/>
      <c r="L823" s="590"/>
      <c r="M823" s="591"/>
      <c r="N823" s="591"/>
      <c r="O823" s="591"/>
      <c r="P823" s="591"/>
      <c r="Q823" s="533"/>
    </row>
    <row r="824" spans="1:17" s="537" customFormat="1">
      <c r="A824" s="533"/>
      <c r="B824" s="700"/>
      <c r="C824" s="590"/>
      <c r="D824" s="591"/>
      <c r="E824" s="591"/>
      <c r="F824" s="591"/>
      <c r="G824" s="592"/>
      <c r="H824" s="593"/>
      <c r="I824" s="544"/>
      <c r="J824" s="536"/>
      <c r="K824" s="700"/>
      <c r="L824" s="590"/>
      <c r="M824" s="591"/>
      <c r="N824" s="591"/>
      <c r="O824" s="591"/>
      <c r="P824" s="591"/>
      <c r="Q824" s="533"/>
    </row>
    <row r="825" spans="1:17" s="537" customFormat="1">
      <c r="A825" s="533"/>
      <c r="B825" s="700"/>
      <c r="C825" s="590"/>
      <c r="D825" s="591"/>
      <c r="E825" s="591"/>
      <c r="F825" s="591"/>
      <c r="G825" s="592"/>
      <c r="H825" s="593"/>
      <c r="I825" s="544"/>
      <c r="J825" s="536"/>
      <c r="K825" s="700"/>
      <c r="L825" s="590"/>
      <c r="M825" s="591"/>
      <c r="N825" s="591"/>
      <c r="O825" s="591"/>
      <c r="P825" s="591"/>
      <c r="Q825" s="533"/>
    </row>
    <row r="826" spans="1:17" s="537" customFormat="1">
      <c r="A826" s="533"/>
      <c r="B826" s="700"/>
      <c r="C826" s="590"/>
      <c r="D826" s="591"/>
      <c r="E826" s="591"/>
      <c r="F826" s="591"/>
      <c r="G826" s="592"/>
      <c r="H826" s="593"/>
      <c r="I826" s="544"/>
      <c r="J826" s="536"/>
      <c r="K826" s="700"/>
      <c r="L826" s="590"/>
      <c r="M826" s="591"/>
      <c r="N826" s="591"/>
      <c r="O826" s="591"/>
      <c r="P826" s="591"/>
      <c r="Q826" s="533"/>
    </row>
    <row r="827" spans="1:17" s="537" customFormat="1">
      <c r="A827" s="533"/>
      <c r="B827" s="700"/>
      <c r="C827" s="590"/>
      <c r="D827" s="591"/>
      <c r="E827" s="591"/>
      <c r="F827" s="591"/>
      <c r="G827" s="592"/>
      <c r="H827" s="593"/>
      <c r="I827" s="544"/>
      <c r="J827" s="536"/>
      <c r="K827" s="700"/>
      <c r="L827" s="590"/>
      <c r="M827" s="591"/>
      <c r="N827" s="591"/>
      <c r="O827" s="591"/>
      <c r="P827" s="591"/>
      <c r="Q827" s="533"/>
    </row>
    <row r="828" spans="1:17" s="537" customFormat="1">
      <c r="A828" s="533"/>
      <c r="B828" s="700"/>
      <c r="C828" s="590"/>
      <c r="D828" s="591"/>
      <c r="E828" s="591"/>
      <c r="F828" s="591"/>
      <c r="G828" s="592"/>
      <c r="H828" s="593"/>
      <c r="I828" s="544"/>
      <c r="J828" s="536"/>
      <c r="K828" s="700"/>
      <c r="L828" s="590"/>
      <c r="M828" s="591"/>
      <c r="N828" s="591"/>
      <c r="O828" s="591"/>
      <c r="P828" s="591"/>
      <c r="Q828" s="533"/>
    </row>
    <row r="829" spans="1:17" s="537" customFormat="1">
      <c r="A829" s="533"/>
      <c r="B829" s="700"/>
      <c r="C829" s="590"/>
      <c r="D829" s="591"/>
      <c r="E829" s="591"/>
      <c r="F829" s="591"/>
      <c r="G829" s="592"/>
      <c r="H829" s="593"/>
      <c r="I829" s="544"/>
      <c r="J829" s="536"/>
      <c r="K829" s="700"/>
      <c r="L829" s="590"/>
      <c r="M829" s="591"/>
      <c r="N829" s="591"/>
      <c r="O829" s="591"/>
      <c r="P829" s="591"/>
      <c r="Q829" s="533"/>
    </row>
    <row r="830" spans="1:17" s="537" customFormat="1">
      <c r="A830" s="533"/>
      <c r="B830" s="700"/>
      <c r="C830" s="590"/>
      <c r="D830" s="591"/>
      <c r="E830" s="591"/>
      <c r="F830" s="591"/>
      <c r="G830" s="592"/>
      <c r="H830" s="593"/>
      <c r="I830" s="544"/>
      <c r="J830" s="536"/>
      <c r="K830" s="700"/>
      <c r="L830" s="590"/>
      <c r="M830" s="591"/>
      <c r="N830" s="591"/>
      <c r="O830" s="591"/>
      <c r="P830" s="591"/>
      <c r="Q830" s="533"/>
    </row>
    <row r="831" spans="1:17" s="537" customFormat="1">
      <c r="A831" s="533"/>
      <c r="B831" s="700"/>
      <c r="C831" s="590"/>
      <c r="D831" s="591"/>
      <c r="E831" s="591"/>
      <c r="F831" s="591"/>
      <c r="G831" s="592"/>
      <c r="H831" s="593"/>
      <c r="I831" s="544"/>
      <c r="J831" s="536"/>
      <c r="K831" s="700"/>
      <c r="L831" s="590"/>
      <c r="M831" s="591"/>
      <c r="N831" s="591"/>
      <c r="O831" s="591"/>
      <c r="P831" s="591"/>
      <c r="Q831" s="533"/>
    </row>
    <row r="832" spans="1:17" s="537" customFormat="1">
      <c r="A832" s="533"/>
      <c r="B832" s="700"/>
      <c r="C832" s="590"/>
      <c r="D832" s="591"/>
      <c r="E832" s="591"/>
      <c r="F832" s="591"/>
      <c r="G832" s="592"/>
      <c r="H832" s="593"/>
      <c r="I832" s="544"/>
      <c r="J832" s="536"/>
      <c r="K832" s="700"/>
      <c r="L832" s="590"/>
      <c r="M832" s="591"/>
      <c r="N832" s="591"/>
      <c r="O832" s="591"/>
      <c r="P832" s="591"/>
      <c r="Q832" s="533"/>
    </row>
    <row r="833" spans="1:17" s="537" customFormat="1">
      <c r="A833" s="533"/>
      <c r="B833" s="700"/>
      <c r="C833" s="590"/>
      <c r="D833" s="591"/>
      <c r="E833" s="591"/>
      <c r="F833" s="591"/>
      <c r="G833" s="592"/>
      <c r="H833" s="593"/>
      <c r="I833" s="544"/>
      <c r="J833" s="536"/>
      <c r="K833" s="700"/>
      <c r="L833" s="590"/>
      <c r="M833" s="591"/>
      <c r="N833" s="591"/>
      <c r="O833" s="591"/>
      <c r="P833" s="591"/>
      <c r="Q833" s="533"/>
    </row>
    <row r="834" spans="1:17" s="537" customFormat="1">
      <c r="A834" s="533"/>
      <c r="B834" s="700"/>
      <c r="C834" s="590"/>
      <c r="D834" s="591"/>
      <c r="E834" s="591"/>
      <c r="F834" s="591"/>
      <c r="G834" s="592"/>
      <c r="H834" s="593"/>
      <c r="I834" s="544"/>
      <c r="J834" s="536"/>
      <c r="K834" s="700"/>
      <c r="L834" s="590"/>
      <c r="M834" s="591"/>
      <c r="N834" s="591"/>
      <c r="O834" s="591"/>
      <c r="P834" s="591"/>
      <c r="Q834" s="533"/>
    </row>
    <row r="835" spans="1:17" s="537" customFormat="1">
      <c r="A835" s="533"/>
      <c r="B835" s="700"/>
      <c r="C835" s="590"/>
      <c r="D835" s="591"/>
      <c r="E835" s="591"/>
      <c r="F835" s="591"/>
      <c r="G835" s="592"/>
      <c r="H835" s="593"/>
      <c r="I835" s="544"/>
      <c r="J835" s="536"/>
      <c r="K835" s="700"/>
      <c r="L835" s="590"/>
      <c r="M835" s="591"/>
      <c r="N835" s="591"/>
      <c r="O835" s="591"/>
      <c r="P835" s="591"/>
      <c r="Q835" s="533"/>
    </row>
    <row r="836" spans="1:17" s="537" customFormat="1">
      <c r="A836" s="533"/>
      <c r="B836" s="700"/>
      <c r="C836" s="590"/>
      <c r="D836" s="591"/>
      <c r="E836" s="591"/>
      <c r="F836" s="591"/>
      <c r="G836" s="592"/>
      <c r="H836" s="593"/>
      <c r="I836" s="544"/>
      <c r="J836" s="536"/>
      <c r="K836" s="700"/>
      <c r="L836" s="590"/>
      <c r="M836" s="591"/>
      <c r="N836" s="591"/>
      <c r="O836" s="591"/>
      <c r="P836" s="591"/>
      <c r="Q836" s="533"/>
    </row>
    <row r="837" spans="1:17" s="537" customFormat="1">
      <c r="A837" s="533"/>
      <c r="B837" s="700"/>
      <c r="C837" s="590"/>
      <c r="D837" s="591"/>
      <c r="E837" s="591"/>
      <c r="F837" s="591"/>
      <c r="G837" s="592"/>
      <c r="H837" s="593"/>
      <c r="I837" s="544"/>
      <c r="J837" s="536"/>
      <c r="K837" s="700"/>
      <c r="L837" s="590"/>
      <c r="M837" s="591"/>
      <c r="N837" s="591"/>
      <c r="O837" s="591"/>
      <c r="P837" s="591"/>
      <c r="Q837" s="533"/>
    </row>
    <row r="838" spans="1:17" s="537" customFormat="1">
      <c r="A838" s="533"/>
      <c r="B838" s="700"/>
      <c r="C838" s="590"/>
      <c r="D838" s="591"/>
      <c r="E838" s="591"/>
      <c r="F838" s="591"/>
      <c r="G838" s="592"/>
      <c r="H838" s="593"/>
      <c r="I838" s="544"/>
      <c r="J838" s="536"/>
      <c r="K838" s="700"/>
      <c r="L838" s="590"/>
      <c r="M838" s="591"/>
      <c r="N838" s="591"/>
      <c r="O838" s="591"/>
      <c r="P838" s="591"/>
      <c r="Q838" s="533"/>
    </row>
    <row r="839" spans="1:17" s="537" customFormat="1">
      <c r="A839" s="533"/>
      <c r="B839" s="700"/>
      <c r="C839" s="590"/>
      <c r="D839" s="591"/>
      <c r="E839" s="591"/>
      <c r="F839" s="591"/>
      <c r="G839" s="592"/>
      <c r="H839" s="593"/>
      <c r="I839" s="544"/>
      <c r="J839" s="536"/>
      <c r="K839" s="700"/>
      <c r="L839" s="590"/>
      <c r="M839" s="591"/>
      <c r="N839" s="591"/>
      <c r="O839" s="591"/>
      <c r="P839" s="591"/>
      <c r="Q839" s="533"/>
    </row>
    <row r="840" spans="1:17" s="537" customFormat="1">
      <c r="A840" s="533"/>
      <c r="B840" s="700"/>
      <c r="C840" s="590"/>
      <c r="D840" s="591"/>
      <c r="E840" s="591"/>
      <c r="F840" s="591"/>
      <c r="G840" s="592"/>
      <c r="H840" s="593"/>
      <c r="I840" s="544"/>
      <c r="J840" s="536"/>
      <c r="K840" s="700"/>
      <c r="L840" s="590"/>
      <c r="M840" s="591"/>
      <c r="N840" s="591"/>
      <c r="O840" s="591"/>
      <c r="P840" s="591"/>
      <c r="Q840" s="533"/>
    </row>
    <row r="841" spans="1:17" s="537" customFormat="1">
      <c r="A841" s="533"/>
      <c r="B841" s="700"/>
      <c r="C841" s="590"/>
      <c r="D841" s="591"/>
      <c r="E841" s="591"/>
      <c r="F841" s="591"/>
      <c r="G841" s="592"/>
      <c r="H841" s="593"/>
      <c r="I841" s="544"/>
      <c r="J841" s="536"/>
      <c r="K841" s="700"/>
      <c r="L841" s="590"/>
      <c r="M841" s="591"/>
      <c r="N841" s="591"/>
      <c r="O841" s="591"/>
      <c r="P841" s="591"/>
      <c r="Q841" s="533"/>
    </row>
    <row r="842" spans="1:17" s="537" customFormat="1">
      <c r="A842" s="533"/>
      <c r="B842" s="700"/>
      <c r="C842" s="590"/>
      <c r="D842" s="591"/>
      <c r="E842" s="591"/>
      <c r="F842" s="591"/>
      <c r="G842" s="592"/>
      <c r="H842" s="593"/>
      <c r="I842" s="544"/>
      <c r="J842" s="536"/>
      <c r="K842" s="700"/>
      <c r="L842" s="590"/>
      <c r="M842" s="591"/>
      <c r="N842" s="591"/>
      <c r="O842" s="591"/>
      <c r="P842" s="591"/>
      <c r="Q842" s="533"/>
    </row>
    <row r="843" spans="1:17" s="537" customFormat="1">
      <c r="A843" s="533"/>
      <c r="B843" s="700"/>
      <c r="C843" s="590"/>
      <c r="D843" s="591"/>
      <c r="E843" s="591"/>
      <c r="F843" s="591"/>
      <c r="G843" s="592"/>
      <c r="H843" s="593"/>
      <c r="I843" s="544"/>
      <c r="J843" s="536"/>
      <c r="K843" s="700"/>
      <c r="L843" s="590"/>
      <c r="M843" s="591"/>
      <c r="N843" s="591"/>
      <c r="O843" s="591"/>
      <c r="P843" s="591"/>
      <c r="Q843" s="533"/>
    </row>
    <row r="844" spans="1:17" s="537" customFormat="1">
      <c r="A844" s="533"/>
      <c r="B844" s="700"/>
      <c r="C844" s="590"/>
      <c r="D844" s="591"/>
      <c r="E844" s="591"/>
      <c r="F844" s="591"/>
      <c r="G844" s="592"/>
      <c r="H844" s="593"/>
      <c r="I844" s="544"/>
      <c r="J844" s="536"/>
      <c r="K844" s="700"/>
      <c r="L844" s="590"/>
      <c r="M844" s="591"/>
      <c r="N844" s="591"/>
      <c r="O844" s="591"/>
      <c r="P844" s="591"/>
      <c r="Q844" s="533"/>
    </row>
    <row r="845" spans="1:17" s="537" customFormat="1">
      <c r="A845" s="533"/>
      <c r="B845" s="700"/>
      <c r="C845" s="590"/>
      <c r="D845" s="591"/>
      <c r="E845" s="591"/>
      <c r="F845" s="591"/>
      <c r="G845" s="592"/>
      <c r="H845" s="593"/>
      <c r="I845" s="544"/>
      <c r="J845" s="536"/>
      <c r="K845" s="700"/>
      <c r="L845" s="590"/>
      <c r="M845" s="591"/>
      <c r="N845" s="591"/>
      <c r="O845" s="591"/>
      <c r="P845" s="591"/>
      <c r="Q845" s="533"/>
    </row>
    <row r="846" spans="1:17" s="537" customFormat="1">
      <c r="A846" s="533"/>
      <c r="B846" s="700"/>
      <c r="C846" s="590"/>
      <c r="D846" s="591"/>
      <c r="E846" s="591"/>
      <c r="F846" s="591"/>
      <c r="G846" s="592"/>
      <c r="H846" s="593"/>
      <c r="I846" s="544"/>
      <c r="J846" s="536"/>
      <c r="K846" s="700"/>
      <c r="L846" s="590"/>
      <c r="M846" s="591"/>
      <c r="N846" s="591"/>
      <c r="O846" s="591"/>
      <c r="P846" s="591"/>
      <c r="Q846" s="533"/>
    </row>
    <row r="847" spans="1:17" s="537" customFormat="1">
      <c r="A847" s="533"/>
      <c r="B847" s="700"/>
      <c r="C847" s="590"/>
      <c r="D847" s="591"/>
      <c r="E847" s="591"/>
      <c r="F847" s="591"/>
      <c r="G847" s="592"/>
      <c r="H847" s="593"/>
      <c r="I847" s="544"/>
      <c r="J847" s="536"/>
      <c r="K847" s="700"/>
      <c r="L847" s="590"/>
      <c r="M847" s="591"/>
      <c r="N847" s="591"/>
      <c r="O847" s="591"/>
      <c r="P847" s="591"/>
      <c r="Q847" s="533"/>
    </row>
    <row r="848" spans="1:17" s="537" customFormat="1">
      <c r="A848" s="533"/>
      <c r="B848" s="700"/>
      <c r="C848" s="590"/>
      <c r="D848" s="591"/>
      <c r="E848" s="591"/>
      <c r="F848" s="591"/>
      <c r="G848" s="592"/>
      <c r="H848" s="593"/>
      <c r="I848" s="544"/>
      <c r="J848" s="536"/>
      <c r="K848" s="700"/>
      <c r="L848" s="590"/>
      <c r="M848" s="591"/>
      <c r="N848" s="591"/>
      <c r="O848" s="591"/>
      <c r="P848" s="591"/>
      <c r="Q848" s="533"/>
    </row>
    <row r="849" spans="1:17" s="537" customFormat="1">
      <c r="A849" s="533"/>
      <c r="B849" s="700"/>
      <c r="C849" s="590"/>
      <c r="D849" s="591"/>
      <c r="E849" s="591"/>
      <c r="F849" s="591"/>
      <c r="G849" s="592"/>
      <c r="H849" s="593"/>
      <c r="I849" s="544"/>
      <c r="J849" s="536"/>
      <c r="K849" s="700"/>
      <c r="L849" s="590"/>
      <c r="M849" s="591"/>
      <c r="N849" s="591"/>
      <c r="O849" s="591"/>
      <c r="P849" s="591"/>
      <c r="Q849" s="533"/>
    </row>
    <row r="850" spans="1:17" s="537" customFormat="1">
      <c r="A850" s="533"/>
      <c r="B850" s="700"/>
      <c r="C850" s="590"/>
      <c r="D850" s="591"/>
      <c r="E850" s="591"/>
      <c r="F850" s="591"/>
      <c r="G850" s="592"/>
      <c r="H850" s="593"/>
      <c r="I850" s="544"/>
      <c r="J850" s="536"/>
      <c r="K850" s="700"/>
      <c r="L850" s="590"/>
      <c r="M850" s="591"/>
      <c r="N850" s="591"/>
      <c r="O850" s="591"/>
      <c r="P850" s="591"/>
      <c r="Q850" s="533"/>
    </row>
    <row r="851" spans="1:17" s="537" customFormat="1">
      <c r="A851" s="533"/>
      <c r="B851" s="700"/>
      <c r="C851" s="590"/>
      <c r="D851" s="591"/>
      <c r="E851" s="591"/>
      <c r="F851" s="591"/>
      <c r="G851" s="592"/>
      <c r="H851" s="593"/>
      <c r="I851" s="544"/>
      <c r="J851" s="536"/>
      <c r="K851" s="700"/>
      <c r="L851" s="590"/>
      <c r="M851" s="591"/>
      <c r="N851" s="591"/>
      <c r="O851" s="591"/>
      <c r="P851" s="591"/>
      <c r="Q851" s="533"/>
    </row>
    <row r="852" spans="1:17" s="537" customFormat="1">
      <c r="A852" s="533"/>
      <c r="B852" s="700"/>
      <c r="C852" s="590"/>
      <c r="D852" s="591"/>
      <c r="E852" s="591"/>
      <c r="F852" s="591"/>
      <c r="G852" s="592"/>
      <c r="H852" s="593"/>
      <c r="I852" s="544"/>
      <c r="J852" s="536"/>
      <c r="K852" s="700"/>
      <c r="L852" s="590"/>
      <c r="M852" s="591"/>
      <c r="N852" s="591"/>
      <c r="O852" s="591"/>
      <c r="P852" s="591"/>
      <c r="Q852" s="533"/>
    </row>
    <row r="853" spans="1:17" s="537" customFormat="1">
      <c r="A853" s="533"/>
      <c r="B853" s="700"/>
      <c r="C853" s="590"/>
      <c r="D853" s="591"/>
      <c r="E853" s="591"/>
      <c r="F853" s="591"/>
      <c r="G853" s="592"/>
      <c r="H853" s="593"/>
      <c r="I853" s="544"/>
      <c r="J853" s="536"/>
      <c r="K853" s="700"/>
      <c r="L853" s="590"/>
      <c r="M853" s="591"/>
      <c r="N853" s="591"/>
      <c r="O853" s="591"/>
      <c r="P853" s="591"/>
      <c r="Q853" s="533"/>
    </row>
    <row r="854" spans="1:17" s="537" customFormat="1">
      <c r="A854" s="533"/>
      <c r="B854" s="700"/>
      <c r="C854" s="590"/>
      <c r="D854" s="591"/>
      <c r="E854" s="591"/>
      <c r="F854" s="591"/>
      <c r="G854" s="592"/>
      <c r="H854" s="593"/>
      <c r="I854" s="544"/>
      <c r="J854" s="536"/>
      <c r="K854" s="700"/>
      <c r="L854" s="590"/>
      <c r="M854" s="591"/>
      <c r="N854" s="591"/>
      <c r="O854" s="591"/>
      <c r="P854" s="591"/>
      <c r="Q854" s="533"/>
    </row>
    <row r="855" spans="1:17" s="537" customFormat="1">
      <c r="A855" s="533"/>
      <c r="B855" s="700"/>
      <c r="C855" s="590"/>
      <c r="D855" s="591"/>
      <c r="E855" s="591"/>
      <c r="F855" s="591"/>
      <c r="G855" s="592"/>
      <c r="H855" s="593"/>
      <c r="I855" s="544"/>
      <c r="J855" s="536"/>
      <c r="K855" s="700"/>
      <c r="L855" s="590"/>
      <c r="M855" s="591"/>
      <c r="N855" s="591"/>
      <c r="O855" s="591"/>
      <c r="P855" s="591"/>
      <c r="Q855" s="533"/>
    </row>
    <row r="856" spans="1:17" s="537" customFormat="1">
      <c r="A856" s="533"/>
      <c r="B856" s="700"/>
      <c r="C856" s="590"/>
      <c r="D856" s="591"/>
      <c r="E856" s="591"/>
      <c r="F856" s="591"/>
      <c r="G856" s="592"/>
      <c r="H856" s="593"/>
      <c r="I856" s="544"/>
      <c r="J856" s="536"/>
      <c r="K856" s="700"/>
      <c r="L856" s="590"/>
      <c r="M856" s="591"/>
      <c r="N856" s="591"/>
      <c r="O856" s="591"/>
      <c r="P856" s="591"/>
      <c r="Q856" s="533"/>
    </row>
    <row r="857" spans="1:17" s="537" customFormat="1">
      <c r="A857" s="533"/>
      <c r="B857" s="700"/>
      <c r="C857" s="590"/>
      <c r="D857" s="591"/>
      <c r="E857" s="591"/>
      <c r="F857" s="591"/>
      <c r="G857" s="592"/>
      <c r="H857" s="593"/>
      <c r="I857" s="544"/>
      <c r="J857" s="536"/>
      <c r="K857" s="700"/>
      <c r="L857" s="590"/>
      <c r="M857" s="591"/>
      <c r="N857" s="591"/>
      <c r="O857" s="591"/>
      <c r="P857" s="591"/>
      <c r="Q857" s="533"/>
    </row>
    <row r="858" spans="1:17" s="537" customFormat="1">
      <c r="A858" s="533"/>
      <c r="B858" s="700"/>
      <c r="C858" s="590"/>
      <c r="D858" s="591"/>
      <c r="E858" s="591"/>
      <c r="F858" s="591"/>
      <c r="G858" s="592"/>
      <c r="H858" s="593"/>
      <c r="I858" s="544"/>
      <c r="J858" s="536"/>
      <c r="K858" s="700"/>
      <c r="L858" s="590"/>
      <c r="M858" s="591"/>
      <c r="N858" s="591"/>
      <c r="O858" s="591"/>
      <c r="P858" s="591"/>
      <c r="Q858" s="533"/>
    </row>
    <row r="859" spans="1:17" s="537" customFormat="1">
      <c r="A859" s="533"/>
      <c r="B859" s="700"/>
      <c r="C859" s="590"/>
      <c r="D859" s="591"/>
      <c r="E859" s="591"/>
      <c r="F859" s="591"/>
      <c r="G859" s="592"/>
      <c r="H859" s="593"/>
      <c r="I859" s="544"/>
      <c r="J859" s="536"/>
      <c r="K859" s="700"/>
      <c r="L859" s="590"/>
      <c r="M859" s="591"/>
      <c r="N859" s="591"/>
      <c r="O859" s="591"/>
      <c r="P859" s="591"/>
      <c r="Q859" s="533"/>
    </row>
    <row r="860" spans="1:17" s="537" customFormat="1">
      <c r="A860" s="533"/>
      <c r="B860" s="700"/>
      <c r="C860" s="590"/>
      <c r="D860" s="591"/>
      <c r="E860" s="591"/>
      <c r="F860" s="591"/>
      <c r="G860" s="592"/>
      <c r="H860" s="593"/>
      <c r="I860" s="544"/>
      <c r="J860" s="536"/>
      <c r="K860" s="700"/>
      <c r="L860" s="590"/>
      <c r="M860" s="591"/>
      <c r="N860" s="591"/>
      <c r="O860" s="591"/>
      <c r="P860" s="591"/>
      <c r="Q860" s="533"/>
    </row>
    <row r="861" spans="1:17" s="537" customFormat="1">
      <c r="A861" s="533"/>
      <c r="B861" s="700"/>
      <c r="C861" s="590"/>
      <c r="D861" s="591"/>
      <c r="E861" s="591"/>
      <c r="F861" s="591"/>
      <c r="G861" s="592"/>
      <c r="H861" s="593"/>
      <c r="I861" s="544"/>
      <c r="J861" s="536"/>
      <c r="K861" s="700"/>
      <c r="L861" s="590"/>
      <c r="M861" s="591"/>
      <c r="N861" s="591"/>
      <c r="O861" s="591"/>
      <c r="P861" s="591"/>
      <c r="Q861" s="533"/>
    </row>
    <row r="862" spans="1:17" s="537" customFormat="1">
      <c r="A862" s="533"/>
      <c r="B862" s="700"/>
      <c r="C862" s="590"/>
      <c r="D862" s="591"/>
      <c r="E862" s="591"/>
      <c r="F862" s="591"/>
      <c r="G862" s="592"/>
      <c r="H862" s="593"/>
      <c r="I862" s="544"/>
      <c r="J862" s="536"/>
      <c r="K862" s="700"/>
      <c r="L862" s="590"/>
      <c r="M862" s="591"/>
      <c r="N862" s="591"/>
      <c r="O862" s="591"/>
      <c r="P862" s="591"/>
      <c r="Q862" s="533"/>
    </row>
    <row r="863" spans="1:17" s="537" customFormat="1">
      <c r="A863" s="533"/>
      <c r="B863" s="700"/>
      <c r="C863" s="590"/>
      <c r="D863" s="591"/>
      <c r="E863" s="591"/>
      <c r="F863" s="591"/>
      <c r="G863" s="592"/>
      <c r="H863" s="593"/>
      <c r="I863" s="544"/>
      <c r="J863" s="536"/>
      <c r="K863" s="700"/>
      <c r="L863" s="590"/>
      <c r="M863" s="591"/>
      <c r="N863" s="591"/>
      <c r="O863" s="591"/>
      <c r="P863" s="591"/>
      <c r="Q863" s="533"/>
    </row>
    <row r="864" spans="1:17" s="537" customFormat="1">
      <c r="A864" s="533"/>
      <c r="B864" s="700"/>
      <c r="C864" s="590"/>
      <c r="D864" s="591"/>
      <c r="E864" s="591"/>
      <c r="F864" s="591"/>
      <c r="G864" s="592"/>
      <c r="H864" s="593"/>
      <c r="I864" s="544"/>
      <c r="J864" s="536"/>
      <c r="K864" s="700"/>
      <c r="L864" s="590"/>
      <c r="M864" s="591"/>
      <c r="N864" s="591"/>
      <c r="O864" s="591"/>
      <c r="P864" s="591"/>
      <c r="Q864" s="533"/>
    </row>
    <row r="865" spans="1:17" s="537" customFormat="1">
      <c r="A865" s="533"/>
      <c r="B865" s="700"/>
      <c r="C865" s="590"/>
      <c r="D865" s="591"/>
      <c r="E865" s="591"/>
      <c r="F865" s="591"/>
      <c r="G865" s="592"/>
      <c r="H865" s="593"/>
      <c r="I865" s="544"/>
      <c r="J865" s="536"/>
      <c r="K865" s="700"/>
      <c r="L865" s="590"/>
      <c r="M865" s="591"/>
      <c r="N865" s="591"/>
      <c r="O865" s="591"/>
      <c r="P865" s="591"/>
      <c r="Q865" s="533"/>
    </row>
    <row r="866" spans="1:17" s="537" customFormat="1">
      <c r="A866" s="533"/>
      <c r="B866" s="700"/>
      <c r="C866" s="590"/>
      <c r="D866" s="591"/>
      <c r="E866" s="591"/>
      <c r="F866" s="591"/>
      <c r="G866" s="592"/>
      <c r="H866" s="593"/>
      <c r="I866" s="544"/>
      <c r="J866" s="536"/>
      <c r="K866" s="700"/>
      <c r="L866" s="590"/>
      <c r="M866" s="591"/>
      <c r="N866" s="591"/>
      <c r="O866" s="591"/>
      <c r="P866" s="591"/>
      <c r="Q866" s="533"/>
    </row>
    <row r="867" spans="1:17" s="537" customFormat="1">
      <c r="A867" s="533"/>
      <c r="B867" s="700"/>
      <c r="C867" s="590"/>
      <c r="D867" s="591"/>
      <c r="E867" s="591"/>
      <c r="F867" s="591"/>
      <c r="G867" s="592"/>
      <c r="H867" s="593"/>
      <c r="I867" s="544"/>
      <c r="J867" s="536"/>
      <c r="K867" s="700"/>
      <c r="L867" s="590"/>
      <c r="M867" s="591"/>
      <c r="N867" s="591"/>
      <c r="O867" s="591"/>
      <c r="P867" s="591"/>
      <c r="Q867" s="533"/>
    </row>
    <row r="868" spans="1:17" s="537" customFormat="1">
      <c r="A868" s="533"/>
      <c r="B868" s="700"/>
      <c r="C868" s="590"/>
      <c r="D868" s="591"/>
      <c r="E868" s="591"/>
      <c r="F868" s="591"/>
      <c r="G868" s="592"/>
      <c r="H868" s="593"/>
      <c r="I868" s="544"/>
      <c r="J868" s="536"/>
      <c r="K868" s="700"/>
      <c r="L868" s="590"/>
      <c r="M868" s="591"/>
      <c r="N868" s="591"/>
      <c r="O868" s="591"/>
      <c r="P868" s="591"/>
      <c r="Q868" s="533"/>
    </row>
    <row r="869" spans="1:17" s="537" customFormat="1">
      <c r="A869" s="533"/>
      <c r="B869" s="700"/>
      <c r="C869" s="590"/>
      <c r="D869" s="591"/>
      <c r="E869" s="591"/>
      <c r="F869" s="591"/>
      <c r="G869" s="592"/>
      <c r="H869" s="593"/>
      <c r="I869" s="544"/>
      <c r="J869" s="536"/>
      <c r="K869" s="700"/>
      <c r="L869" s="590"/>
      <c r="M869" s="591"/>
      <c r="N869" s="591"/>
      <c r="O869" s="591"/>
      <c r="P869" s="591"/>
      <c r="Q869" s="533"/>
    </row>
    <row r="870" spans="1:17" s="537" customFormat="1">
      <c r="A870" s="533"/>
      <c r="B870" s="700"/>
      <c r="C870" s="590"/>
      <c r="D870" s="591"/>
      <c r="E870" s="591"/>
      <c r="F870" s="591"/>
      <c r="G870" s="592"/>
      <c r="H870" s="593"/>
      <c r="I870" s="544"/>
      <c r="J870" s="536"/>
      <c r="K870" s="700"/>
      <c r="L870" s="590"/>
      <c r="M870" s="591"/>
      <c r="N870" s="591"/>
      <c r="O870" s="591"/>
      <c r="P870" s="591"/>
      <c r="Q870" s="533"/>
    </row>
    <row r="871" spans="1:17" s="537" customFormat="1">
      <c r="A871" s="533"/>
      <c r="B871" s="700"/>
      <c r="C871" s="590"/>
      <c r="D871" s="591"/>
      <c r="E871" s="591"/>
      <c r="F871" s="591"/>
      <c r="G871" s="592"/>
      <c r="H871" s="593"/>
      <c r="I871" s="544"/>
      <c r="J871" s="536"/>
      <c r="K871" s="700"/>
      <c r="L871" s="590"/>
      <c r="M871" s="591"/>
      <c r="N871" s="591"/>
      <c r="O871" s="591"/>
      <c r="P871" s="591"/>
      <c r="Q871" s="533"/>
    </row>
    <row r="872" spans="1:17" s="537" customFormat="1">
      <c r="A872" s="533"/>
      <c r="B872" s="700"/>
      <c r="C872" s="590"/>
      <c r="D872" s="591"/>
      <c r="E872" s="591"/>
      <c r="F872" s="591"/>
      <c r="G872" s="592"/>
      <c r="H872" s="593"/>
      <c r="I872" s="544"/>
      <c r="J872" s="536"/>
      <c r="K872" s="700"/>
      <c r="L872" s="590"/>
      <c r="M872" s="591"/>
      <c r="N872" s="591"/>
      <c r="O872" s="591"/>
      <c r="P872" s="591"/>
      <c r="Q872" s="533"/>
    </row>
    <row r="873" spans="1:17" s="537" customFormat="1">
      <c r="A873" s="533"/>
      <c r="B873" s="700"/>
      <c r="C873" s="590"/>
      <c r="D873" s="591"/>
      <c r="E873" s="591"/>
      <c r="F873" s="591"/>
      <c r="G873" s="592"/>
      <c r="H873" s="593"/>
      <c r="I873" s="544"/>
      <c r="J873" s="536"/>
      <c r="K873" s="700"/>
      <c r="L873" s="590"/>
      <c r="M873" s="591"/>
      <c r="N873" s="591"/>
      <c r="O873" s="591"/>
      <c r="P873" s="591"/>
      <c r="Q873" s="533"/>
    </row>
    <row r="874" spans="1:17" s="537" customFormat="1">
      <c r="A874" s="533"/>
      <c r="B874" s="700"/>
      <c r="C874" s="590"/>
      <c r="D874" s="591"/>
      <c r="E874" s="591"/>
      <c r="F874" s="591"/>
      <c r="G874" s="592"/>
      <c r="H874" s="593"/>
      <c r="I874" s="544"/>
      <c r="J874" s="536"/>
      <c r="K874" s="700"/>
      <c r="L874" s="590"/>
      <c r="M874" s="591"/>
      <c r="N874" s="591"/>
      <c r="O874" s="591"/>
      <c r="P874" s="591"/>
      <c r="Q874" s="533"/>
    </row>
    <row r="875" spans="1:17" s="537" customFormat="1">
      <c r="A875" s="533"/>
      <c r="B875" s="700"/>
      <c r="C875" s="590"/>
      <c r="D875" s="591"/>
      <c r="E875" s="591"/>
      <c r="F875" s="591"/>
      <c r="G875" s="592"/>
      <c r="H875" s="593"/>
      <c r="I875" s="544"/>
      <c r="J875" s="536"/>
      <c r="K875" s="700"/>
      <c r="L875" s="590"/>
      <c r="M875" s="591"/>
      <c r="N875" s="591"/>
      <c r="O875" s="591"/>
      <c r="P875" s="591"/>
      <c r="Q875" s="533"/>
    </row>
    <row r="876" spans="1:17" s="537" customFormat="1">
      <c r="A876" s="533"/>
      <c r="B876" s="700"/>
      <c r="C876" s="590"/>
      <c r="D876" s="591"/>
      <c r="E876" s="591"/>
      <c r="F876" s="591"/>
      <c r="G876" s="592"/>
      <c r="H876" s="593"/>
      <c r="I876" s="544"/>
      <c r="J876" s="536"/>
      <c r="K876" s="700"/>
      <c r="L876" s="590"/>
      <c r="M876" s="591"/>
      <c r="N876" s="591"/>
      <c r="O876" s="591"/>
      <c r="P876" s="591"/>
      <c r="Q876" s="533"/>
    </row>
    <row r="877" spans="1:17" s="537" customFormat="1">
      <c r="A877" s="533"/>
      <c r="B877" s="700"/>
      <c r="C877" s="590"/>
      <c r="D877" s="591"/>
      <c r="E877" s="591"/>
      <c r="F877" s="591"/>
      <c r="G877" s="592"/>
      <c r="H877" s="593"/>
      <c r="I877" s="544"/>
      <c r="J877" s="536"/>
      <c r="K877" s="700"/>
      <c r="L877" s="590"/>
      <c r="M877" s="591"/>
      <c r="N877" s="591"/>
      <c r="O877" s="591"/>
      <c r="P877" s="591"/>
      <c r="Q877" s="533"/>
    </row>
    <row r="878" spans="1:17" s="537" customFormat="1">
      <c r="A878" s="533"/>
      <c r="B878" s="700"/>
      <c r="C878" s="590"/>
      <c r="D878" s="591"/>
      <c r="E878" s="591"/>
      <c r="F878" s="591"/>
      <c r="G878" s="592"/>
      <c r="H878" s="593"/>
      <c r="I878" s="544"/>
      <c r="J878" s="536"/>
      <c r="K878" s="700"/>
      <c r="L878" s="590"/>
      <c r="M878" s="591"/>
      <c r="N878" s="591"/>
      <c r="O878" s="591"/>
      <c r="P878" s="591"/>
      <c r="Q878" s="533"/>
    </row>
    <row r="879" spans="1:17" s="537" customFormat="1">
      <c r="A879" s="533"/>
      <c r="B879" s="700"/>
      <c r="C879" s="590"/>
      <c r="D879" s="591"/>
      <c r="E879" s="591"/>
      <c r="F879" s="591"/>
      <c r="G879" s="592"/>
      <c r="H879" s="593"/>
      <c r="I879" s="544"/>
      <c r="J879" s="536"/>
      <c r="K879" s="700"/>
      <c r="L879" s="590"/>
      <c r="M879" s="591"/>
      <c r="N879" s="591"/>
      <c r="O879" s="591"/>
      <c r="P879" s="591"/>
      <c r="Q879" s="533"/>
    </row>
    <row r="880" spans="1:17" s="537" customFormat="1">
      <c r="A880" s="533"/>
      <c r="B880" s="700"/>
      <c r="C880" s="590"/>
      <c r="D880" s="591"/>
      <c r="E880" s="591"/>
      <c r="F880" s="591"/>
      <c r="G880" s="592"/>
      <c r="H880" s="593"/>
      <c r="I880" s="544"/>
      <c r="J880" s="536"/>
      <c r="K880" s="700"/>
      <c r="L880" s="590"/>
      <c r="M880" s="591"/>
      <c r="N880" s="591"/>
      <c r="O880" s="591"/>
      <c r="P880" s="591"/>
      <c r="Q880" s="533"/>
    </row>
    <row r="881" spans="1:17" s="537" customFormat="1">
      <c r="A881" s="533"/>
      <c r="B881" s="700"/>
      <c r="C881" s="590"/>
      <c r="D881" s="591"/>
      <c r="E881" s="591"/>
      <c r="F881" s="591"/>
      <c r="G881" s="592"/>
      <c r="H881" s="593"/>
      <c r="I881" s="544"/>
      <c r="J881" s="536"/>
      <c r="K881" s="700"/>
      <c r="L881" s="590"/>
      <c r="M881" s="591"/>
      <c r="N881" s="591"/>
      <c r="O881" s="591"/>
      <c r="P881" s="591"/>
      <c r="Q881" s="533"/>
    </row>
    <row r="882" spans="1:17" s="537" customFormat="1">
      <c r="A882" s="533"/>
      <c r="B882" s="700"/>
      <c r="C882" s="590"/>
      <c r="D882" s="591"/>
      <c r="E882" s="591"/>
      <c r="F882" s="591"/>
      <c r="G882" s="592"/>
      <c r="H882" s="593"/>
      <c r="I882" s="544"/>
      <c r="J882" s="536"/>
      <c r="K882" s="700"/>
      <c r="L882" s="590"/>
      <c r="M882" s="591"/>
      <c r="N882" s="591"/>
      <c r="O882" s="591"/>
      <c r="P882" s="591"/>
      <c r="Q882" s="533"/>
    </row>
    <row r="883" spans="1:17" s="537" customFormat="1">
      <c r="A883" s="533"/>
      <c r="B883" s="700"/>
      <c r="C883" s="590"/>
      <c r="D883" s="591"/>
      <c r="E883" s="591"/>
      <c r="F883" s="591"/>
      <c r="G883" s="592"/>
      <c r="H883" s="593"/>
      <c r="I883" s="544"/>
      <c r="J883" s="536"/>
      <c r="K883" s="700"/>
      <c r="L883" s="590"/>
      <c r="M883" s="591"/>
      <c r="N883" s="591"/>
      <c r="O883" s="591"/>
      <c r="P883" s="591"/>
      <c r="Q883" s="533"/>
    </row>
    <row r="884" spans="1:17" s="537" customFormat="1">
      <c r="A884" s="533"/>
      <c r="B884" s="700"/>
      <c r="C884" s="590"/>
      <c r="D884" s="591"/>
      <c r="E884" s="591"/>
      <c r="F884" s="591"/>
      <c r="G884" s="592"/>
      <c r="H884" s="593"/>
      <c r="I884" s="544"/>
      <c r="J884" s="536"/>
      <c r="K884" s="700"/>
      <c r="L884" s="590"/>
      <c r="M884" s="591"/>
      <c r="N884" s="591"/>
      <c r="O884" s="591"/>
      <c r="P884" s="591"/>
      <c r="Q884" s="533"/>
    </row>
    <row r="885" spans="1:17" s="537" customFormat="1">
      <c r="A885" s="533"/>
      <c r="B885" s="700"/>
      <c r="C885" s="590"/>
      <c r="D885" s="591"/>
      <c r="E885" s="591"/>
      <c r="F885" s="591"/>
      <c r="G885" s="592"/>
      <c r="H885" s="593"/>
      <c r="I885" s="544"/>
      <c r="J885" s="536"/>
      <c r="K885" s="700"/>
      <c r="L885" s="590"/>
      <c r="M885" s="591"/>
      <c r="N885" s="591"/>
      <c r="O885" s="591"/>
      <c r="P885" s="591"/>
      <c r="Q885" s="533"/>
    </row>
    <row r="886" spans="1:17" s="537" customFormat="1">
      <c r="A886" s="533"/>
      <c r="B886" s="700"/>
      <c r="C886" s="590"/>
      <c r="D886" s="591"/>
      <c r="E886" s="591"/>
      <c r="F886" s="591"/>
      <c r="G886" s="592"/>
      <c r="H886" s="593"/>
      <c r="I886" s="544"/>
      <c r="J886" s="536"/>
      <c r="K886" s="700"/>
      <c r="L886" s="590"/>
      <c r="M886" s="591"/>
      <c r="N886" s="591"/>
      <c r="O886" s="591"/>
      <c r="P886" s="591"/>
      <c r="Q886" s="533"/>
    </row>
    <row r="887" spans="1:17" s="537" customFormat="1">
      <c r="A887" s="533"/>
      <c r="B887" s="700"/>
      <c r="C887" s="590"/>
      <c r="D887" s="591"/>
      <c r="E887" s="591"/>
      <c r="F887" s="591"/>
      <c r="G887" s="592"/>
      <c r="H887" s="593"/>
      <c r="I887" s="544"/>
      <c r="J887" s="536"/>
      <c r="K887" s="700"/>
      <c r="L887" s="590"/>
      <c r="M887" s="591"/>
      <c r="N887" s="591"/>
      <c r="O887" s="591"/>
      <c r="P887" s="591"/>
      <c r="Q887" s="533"/>
    </row>
    <row r="888" spans="1:17" s="537" customFormat="1">
      <c r="A888" s="533"/>
      <c r="B888" s="700"/>
      <c r="C888" s="590"/>
      <c r="D888" s="591"/>
      <c r="E888" s="591"/>
      <c r="F888" s="591"/>
      <c r="G888" s="592"/>
      <c r="H888" s="593"/>
      <c r="I888" s="544"/>
      <c r="J888" s="536"/>
      <c r="K888" s="700"/>
      <c r="L888" s="590"/>
      <c r="M888" s="591"/>
      <c r="N888" s="591"/>
      <c r="O888" s="591"/>
      <c r="P888" s="591"/>
      <c r="Q888" s="533"/>
    </row>
    <row r="889" spans="1:17" s="537" customFormat="1">
      <c r="A889" s="533"/>
      <c r="B889" s="700"/>
      <c r="C889" s="590"/>
      <c r="D889" s="591"/>
      <c r="E889" s="591"/>
      <c r="F889" s="591"/>
      <c r="G889" s="592"/>
      <c r="H889" s="593"/>
      <c r="I889" s="544"/>
      <c r="J889" s="536"/>
      <c r="K889" s="700"/>
      <c r="L889" s="590"/>
      <c r="M889" s="591"/>
      <c r="N889" s="591"/>
      <c r="O889" s="591"/>
      <c r="P889" s="591"/>
      <c r="Q889" s="533"/>
    </row>
    <row r="890" spans="1:17" s="537" customFormat="1">
      <c r="A890" s="533"/>
      <c r="B890" s="700"/>
      <c r="C890" s="590"/>
      <c r="D890" s="591"/>
      <c r="E890" s="591"/>
      <c r="F890" s="591"/>
      <c r="G890" s="592"/>
      <c r="H890" s="593"/>
      <c r="I890" s="544"/>
      <c r="J890" s="536"/>
      <c r="K890" s="700"/>
      <c r="L890" s="590"/>
      <c r="M890" s="591"/>
      <c r="N890" s="591"/>
      <c r="O890" s="591"/>
      <c r="P890" s="591"/>
      <c r="Q890" s="533"/>
    </row>
    <row r="891" spans="1:17" s="537" customFormat="1">
      <c r="A891" s="533"/>
      <c r="B891" s="700"/>
      <c r="C891" s="590"/>
      <c r="D891" s="591"/>
      <c r="E891" s="591"/>
      <c r="F891" s="591"/>
      <c r="G891" s="592"/>
      <c r="H891" s="593"/>
      <c r="I891" s="544"/>
      <c r="J891" s="536"/>
      <c r="K891" s="700"/>
      <c r="L891" s="590"/>
      <c r="M891" s="591"/>
      <c r="N891" s="591"/>
      <c r="O891" s="591"/>
      <c r="P891" s="591"/>
      <c r="Q891" s="533"/>
    </row>
    <row r="892" spans="1:17" s="537" customFormat="1">
      <c r="A892" s="533"/>
      <c r="B892" s="700"/>
      <c r="C892" s="590"/>
      <c r="D892" s="591"/>
      <c r="E892" s="591"/>
      <c r="F892" s="591"/>
      <c r="G892" s="592"/>
      <c r="H892" s="593"/>
      <c r="I892" s="544"/>
      <c r="J892" s="536"/>
      <c r="K892" s="700"/>
      <c r="L892" s="590"/>
      <c r="M892" s="591"/>
      <c r="N892" s="591"/>
      <c r="O892" s="591"/>
      <c r="P892" s="591"/>
      <c r="Q892" s="533"/>
    </row>
    <row r="893" spans="1:17" s="537" customFormat="1">
      <c r="A893" s="533"/>
      <c r="B893" s="700"/>
      <c r="C893" s="590"/>
      <c r="D893" s="591"/>
      <c r="E893" s="591"/>
      <c r="F893" s="591"/>
      <c r="G893" s="592"/>
      <c r="H893" s="593"/>
      <c r="I893" s="544"/>
      <c r="J893" s="536"/>
      <c r="K893" s="700"/>
      <c r="L893" s="590"/>
      <c r="M893" s="591"/>
      <c r="N893" s="591"/>
      <c r="O893" s="591"/>
      <c r="P893" s="591"/>
      <c r="Q893" s="533"/>
    </row>
    <row r="894" spans="1:17" s="537" customFormat="1">
      <c r="A894" s="533"/>
      <c r="B894" s="700"/>
      <c r="C894" s="590"/>
      <c r="D894" s="591"/>
      <c r="E894" s="591"/>
      <c r="F894" s="591"/>
      <c r="G894" s="592"/>
      <c r="H894" s="593"/>
      <c r="I894" s="544"/>
      <c r="J894" s="536"/>
      <c r="K894" s="700"/>
      <c r="L894" s="590"/>
      <c r="M894" s="591"/>
      <c r="N894" s="591"/>
      <c r="O894" s="591"/>
      <c r="P894" s="591"/>
      <c r="Q894" s="533"/>
    </row>
    <row r="895" spans="1:17" s="537" customFormat="1">
      <c r="A895" s="533"/>
      <c r="B895" s="700"/>
      <c r="C895" s="590"/>
      <c r="D895" s="591"/>
      <c r="E895" s="591"/>
      <c r="F895" s="591"/>
      <c r="G895" s="592"/>
      <c r="H895" s="593"/>
      <c r="I895" s="544"/>
      <c r="J895" s="536"/>
      <c r="K895" s="700"/>
      <c r="L895" s="590"/>
      <c r="M895" s="591"/>
      <c r="N895" s="591"/>
      <c r="O895" s="591"/>
      <c r="P895" s="591"/>
      <c r="Q895" s="533"/>
    </row>
    <row r="896" spans="1:17" s="537" customFormat="1">
      <c r="A896" s="533"/>
      <c r="B896" s="700"/>
      <c r="C896" s="590"/>
      <c r="D896" s="591"/>
      <c r="E896" s="591"/>
      <c r="F896" s="591"/>
      <c r="G896" s="592"/>
      <c r="H896" s="593"/>
      <c r="I896" s="544"/>
      <c r="J896" s="536"/>
      <c r="K896" s="700"/>
      <c r="L896" s="590"/>
      <c r="M896" s="591"/>
      <c r="N896" s="591"/>
      <c r="O896" s="591"/>
      <c r="P896" s="591"/>
      <c r="Q896" s="533"/>
    </row>
    <row r="897" spans="1:17" s="537" customFormat="1">
      <c r="A897" s="533"/>
      <c r="B897" s="700"/>
      <c r="C897" s="590"/>
      <c r="D897" s="591"/>
      <c r="E897" s="591"/>
      <c r="F897" s="591"/>
      <c r="G897" s="592"/>
      <c r="H897" s="593"/>
      <c r="I897" s="544"/>
      <c r="J897" s="536"/>
      <c r="K897" s="700"/>
      <c r="L897" s="590"/>
      <c r="M897" s="591"/>
      <c r="N897" s="591"/>
      <c r="O897" s="591"/>
      <c r="P897" s="591"/>
      <c r="Q897" s="533"/>
    </row>
    <row r="898" spans="1:17" s="537" customFormat="1">
      <c r="A898" s="533"/>
      <c r="B898" s="700"/>
      <c r="C898" s="590"/>
      <c r="D898" s="591"/>
      <c r="E898" s="591"/>
      <c r="F898" s="591"/>
      <c r="G898" s="592"/>
      <c r="H898" s="593"/>
      <c r="I898" s="544"/>
      <c r="J898" s="536"/>
      <c r="K898" s="700"/>
      <c r="L898" s="590"/>
      <c r="M898" s="591"/>
      <c r="N898" s="591"/>
      <c r="O898" s="591"/>
      <c r="P898" s="591"/>
      <c r="Q898" s="533"/>
    </row>
    <row r="899" spans="1:17" s="537" customFormat="1">
      <c r="A899" s="533"/>
      <c r="B899" s="700"/>
      <c r="C899" s="590"/>
      <c r="D899" s="591"/>
      <c r="E899" s="591"/>
      <c r="F899" s="591"/>
      <c r="G899" s="592"/>
      <c r="H899" s="593"/>
      <c r="I899" s="544"/>
      <c r="J899" s="536"/>
      <c r="K899" s="700"/>
      <c r="L899" s="590"/>
      <c r="M899" s="591"/>
      <c r="N899" s="591"/>
      <c r="O899" s="591"/>
      <c r="P899" s="591"/>
      <c r="Q899" s="533"/>
    </row>
    <row r="900" spans="1:17" s="537" customFormat="1">
      <c r="A900" s="533"/>
      <c r="B900" s="700"/>
      <c r="C900" s="590"/>
      <c r="D900" s="591"/>
      <c r="E900" s="591"/>
      <c r="F900" s="591"/>
      <c r="G900" s="592"/>
      <c r="H900" s="593"/>
      <c r="I900" s="544"/>
      <c r="J900" s="536"/>
      <c r="K900" s="700"/>
      <c r="L900" s="590"/>
      <c r="M900" s="591"/>
      <c r="N900" s="591"/>
      <c r="O900" s="591"/>
      <c r="P900" s="591"/>
      <c r="Q900" s="533"/>
    </row>
    <row r="901" spans="1:17" s="537" customFormat="1">
      <c r="A901" s="533"/>
      <c r="B901" s="700"/>
      <c r="C901" s="590"/>
      <c r="D901" s="591"/>
      <c r="E901" s="591"/>
      <c r="F901" s="591"/>
      <c r="G901" s="592"/>
      <c r="H901" s="593"/>
      <c r="I901" s="544"/>
      <c r="J901" s="536"/>
      <c r="K901" s="700"/>
      <c r="L901" s="590"/>
      <c r="M901" s="591"/>
      <c r="N901" s="591"/>
      <c r="O901" s="591"/>
      <c r="P901" s="591"/>
      <c r="Q901" s="533"/>
    </row>
    <row r="902" spans="1:17" s="537" customFormat="1">
      <c r="A902" s="533"/>
      <c r="B902" s="700"/>
      <c r="C902" s="590"/>
      <c r="D902" s="591"/>
      <c r="E902" s="591"/>
      <c r="F902" s="591"/>
      <c r="G902" s="592"/>
      <c r="H902" s="593"/>
      <c r="I902" s="544"/>
      <c r="J902" s="536"/>
      <c r="K902" s="700"/>
      <c r="L902" s="590"/>
      <c r="M902" s="591"/>
      <c r="N902" s="591"/>
      <c r="O902" s="591"/>
      <c r="P902" s="591"/>
      <c r="Q902" s="533"/>
    </row>
    <row r="903" spans="1:17" s="537" customFormat="1">
      <c r="A903" s="533"/>
      <c r="B903" s="700"/>
      <c r="C903" s="590"/>
      <c r="D903" s="591"/>
      <c r="E903" s="591"/>
      <c r="F903" s="591"/>
      <c r="G903" s="592"/>
      <c r="H903" s="593"/>
      <c r="I903" s="544"/>
      <c r="J903" s="536"/>
      <c r="K903" s="700"/>
      <c r="L903" s="590"/>
      <c r="M903" s="591"/>
      <c r="N903" s="591"/>
      <c r="O903" s="591"/>
      <c r="P903" s="591"/>
      <c r="Q903" s="533"/>
    </row>
    <row r="904" spans="1:17" s="537" customFormat="1">
      <c r="A904" s="533"/>
      <c r="B904" s="700"/>
      <c r="C904" s="590"/>
      <c r="D904" s="591"/>
      <c r="E904" s="591"/>
      <c r="F904" s="591"/>
      <c r="G904" s="592"/>
      <c r="H904" s="593"/>
      <c r="I904" s="544"/>
      <c r="J904" s="536"/>
      <c r="K904" s="700"/>
      <c r="L904" s="590"/>
      <c r="M904" s="591"/>
      <c r="N904" s="591"/>
      <c r="O904" s="591"/>
      <c r="P904" s="591"/>
      <c r="Q904" s="533"/>
    </row>
    <row r="905" spans="1:17" s="537" customFormat="1">
      <c r="A905" s="533"/>
      <c r="B905" s="700"/>
      <c r="C905" s="590"/>
      <c r="D905" s="591"/>
      <c r="E905" s="591"/>
      <c r="F905" s="591"/>
      <c r="G905" s="592"/>
      <c r="H905" s="593"/>
      <c r="I905" s="544"/>
      <c r="J905" s="536"/>
      <c r="K905" s="700"/>
      <c r="L905" s="590"/>
      <c r="M905" s="591"/>
      <c r="N905" s="591"/>
      <c r="O905" s="591"/>
      <c r="P905" s="591"/>
      <c r="Q905" s="533"/>
    </row>
    <row r="906" spans="1:17" s="537" customFormat="1">
      <c r="A906" s="533"/>
      <c r="B906" s="700"/>
      <c r="C906" s="590"/>
      <c r="D906" s="591"/>
      <c r="E906" s="591"/>
      <c r="F906" s="591"/>
      <c r="G906" s="592"/>
      <c r="H906" s="593"/>
      <c r="I906" s="544"/>
      <c r="J906" s="536"/>
      <c r="K906" s="700"/>
      <c r="L906" s="590"/>
      <c r="M906" s="591"/>
      <c r="N906" s="591"/>
      <c r="O906" s="591"/>
      <c r="P906" s="591"/>
      <c r="Q906" s="533"/>
    </row>
    <row r="907" spans="1:17" s="537" customFormat="1">
      <c r="A907" s="533"/>
      <c r="B907" s="700"/>
      <c r="C907" s="590"/>
      <c r="D907" s="591"/>
      <c r="E907" s="591"/>
      <c r="F907" s="591"/>
      <c r="G907" s="592"/>
      <c r="H907" s="593"/>
      <c r="I907" s="544"/>
      <c r="J907" s="536"/>
      <c r="K907" s="700"/>
      <c r="L907" s="590"/>
      <c r="M907" s="591"/>
      <c r="N907" s="591"/>
      <c r="O907" s="591"/>
      <c r="P907" s="591"/>
      <c r="Q907" s="533"/>
    </row>
    <row r="908" spans="1:17" s="537" customFormat="1">
      <c r="A908" s="533"/>
      <c r="B908" s="700"/>
      <c r="C908" s="590"/>
      <c r="D908" s="591"/>
      <c r="E908" s="591"/>
      <c r="F908" s="591"/>
      <c r="G908" s="592"/>
      <c r="H908" s="593"/>
      <c r="I908" s="544"/>
      <c r="J908" s="536"/>
      <c r="K908" s="700"/>
      <c r="L908" s="590"/>
      <c r="M908" s="591"/>
      <c r="N908" s="591"/>
      <c r="O908" s="591"/>
      <c r="P908" s="591"/>
      <c r="Q908" s="533"/>
    </row>
    <row r="909" spans="1:17" s="537" customFormat="1">
      <c r="A909" s="533"/>
      <c r="B909" s="700"/>
      <c r="C909" s="590"/>
      <c r="D909" s="591"/>
      <c r="E909" s="591"/>
      <c r="F909" s="591"/>
      <c r="G909" s="592"/>
      <c r="H909" s="593"/>
      <c r="I909" s="544"/>
      <c r="J909" s="536"/>
      <c r="K909" s="700"/>
      <c r="L909" s="590"/>
      <c r="M909" s="591"/>
      <c r="N909" s="591"/>
      <c r="O909" s="591"/>
      <c r="P909" s="591"/>
      <c r="Q909" s="533"/>
    </row>
    <row r="910" spans="1:17" s="537" customFormat="1">
      <c r="A910" s="533"/>
      <c r="B910" s="700"/>
      <c r="C910" s="590"/>
      <c r="D910" s="591"/>
      <c r="E910" s="591"/>
      <c r="F910" s="591"/>
      <c r="G910" s="592"/>
      <c r="H910" s="593"/>
      <c r="I910" s="544"/>
      <c r="J910" s="536"/>
      <c r="K910" s="700"/>
      <c r="L910" s="590"/>
      <c r="M910" s="591"/>
      <c r="N910" s="591"/>
      <c r="O910" s="591"/>
      <c r="P910" s="591"/>
      <c r="Q910" s="533"/>
    </row>
    <row r="911" spans="1:17" s="537" customFormat="1">
      <c r="A911" s="533"/>
      <c r="B911" s="700"/>
      <c r="C911" s="590"/>
      <c r="D911" s="591"/>
      <c r="E911" s="591"/>
      <c r="F911" s="591"/>
      <c r="G911" s="592"/>
      <c r="H911" s="593"/>
      <c r="I911" s="544"/>
      <c r="J911" s="536"/>
      <c r="K911" s="700"/>
      <c r="L911" s="590"/>
      <c r="M911" s="591"/>
      <c r="N911" s="591"/>
      <c r="O911" s="591"/>
      <c r="P911" s="591"/>
      <c r="Q911" s="533"/>
    </row>
    <row r="912" spans="1:17" s="537" customFormat="1">
      <c r="A912" s="533"/>
      <c r="B912" s="700"/>
      <c r="C912" s="590"/>
      <c r="D912" s="591"/>
      <c r="E912" s="591"/>
      <c r="F912" s="591"/>
      <c r="G912" s="592"/>
      <c r="H912" s="593"/>
      <c r="I912" s="544"/>
      <c r="J912" s="536"/>
      <c r="K912" s="700"/>
      <c r="L912" s="590"/>
      <c r="M912" s="591"/>
      <c r="N912" s="591"/>
      <c r="O912" s="591"/>
      <c r="P912" s="591"/>
      <c r="Q912" s="533"/>
    </row>
    <row r="913" spans="1:17" s="537" customFormat="1">
      <c r="A913" s="533"/>
      <c r="B913" s="700"/>
      <c r="C913" s="590"/>
      <c r="D913" s="591"/>
      <c r="E913" s="591"/>
      <c r="F913" s="591"/>
      <c r="G913" s="592"/>
      <c r="H913" s="593"/>
      <c r="I913" s="544"/>
      <c r="J913" s="536"/>
      <c r="K913" s="700"/>
      <c r="L913" s="590"/>
      <c r="M913" s="591"/>
      <c r="N913" s="591"/>
      <c r="O913" s="591"/>
      <c r="P913" s="591"/>
      <c r="Q913" s="533"/>
    </row>
    <row r="914" spans="1:17" s="537" customFormat="1">
      <c r="A914" s="533"/>
      <c r="B914" s="700"/>
      <c r="C914" s="590"/>
      <c r="D914" s="591"/>
      <c r="E914" s="591"/>
      <c r="F914" s="591"/>
      <c r="G914" s="592"/>
      <c r="H914" s="593"/>
      <c r="I914" s="544"/>
      <c r="J914" s="536"/>
      <c r="K914" s="700"/>
      <c r="L914" s="590"/>
      <c r="M914" s="591"/>
      <c r="N914" s="591"/>
      <c r="O914" s="591"/>
      <c r="P914" s="591"/>
      <c r="Q914" s="533"/>
    </row>
    <row r="915" spans="1:17" s="537" customFormat="1">
      <c r="A915" s="533"/>
      <c r="B915" s="700"/>
      <c r="C915" s="590"/>
      <c r="D915" s="591"/>
      <c r="E915" s="591"/>
      <c r="F915" s="591"/>
      <c r="G915" s="592"/>
      <c r="H915" s="593"/>
      <c r="I915" s="544"/>
      <c r="J915" s="536"/>
      <c r="K915" s="700"/>
      <c r="L915" s="590"/>
      <c r="M915" s="591"/>
      <c r="N915" s="591"/>
      <c r="O915" s="591"/>
      <c r="P915" s="591"/>
      <c r="Q915" s="533"/>
    </row>
    <row r="916" spans="1:17" s="537" customFormat="1">
      <c r="A916" s="533"/>
      <c r="B916" s="700"/>
      <c r="C916" s="590"/>
      <c r="D916" s="591"/>
      <c r="E916" s="591"/>
      <c r="F916" s="591"/>
      <c r="G916" s="592"/>
      <c r="H916" s="593"/>
      <c r="I916" s="544"/>
      <c r="J916" s="536"/>
      <c r="K916" s="700"/>
      <c r="L916" s="590"/>
      <c r="M916" s="591"/>
      <c r="N916" s="591"/>
      <c r="O916" s="591"/>
      <c r="P916" s="591"/>
      <c r="Q916" s="533"/>
    </row>
    <row r="917" spans="1:17" s="537" customFormat="1">
      <c r="A917" s="533"/>
      <c r="B917" s="700"/>
      <c r="C917" s="590"/>
      <c r="D917" s="591"/>
      <c r="E917" s="591"/>
      <c r="F917" s="591"/>
      <c r="G917" s="592"/>
      <c r="H917" s="593"/>
      <c r="I917" s="544"/>
      <c r="J917" s="536"/>
      <c r="K917" s="700"/>
      <c r="L917" s="590"/>
      <c r="M917" s="591"/>
      <c r="N917" s="591"/>
      <c r="O917" s="591"/>
      <c r="P917" s="591"/>
      <c r="Q917" s="533"/>
    </row>
    <row r="918" spans="1:17" s="537" customFormat="1">
      <c r="A918" s="533"/>
      <c r="B918" s="700"/>
      <c r="C918" s="590"/>
      <c r="D918" s="591"/>
      <c r="E918" s="591"/>
      <c r="F918" s="591"/>
      <c r="G918" s="592"/>
      <c r="H918" s="593"/>
      <c r="I918" s="544"/>
      <c r="J918" s="536"/>
      <c r="K918" s="700"/>
      <c r="L918" s="590"/>
      <c r="M918" s="591"/>
      <c r="N918" s="591"/>
      <c r="O918" s="591"/>
      <c r="P918" s="591"/>
      <c r="Q918" s="533"/>
    </row>
    <row r="919" spans="1:17" s="537" customFormat="1">
      <c r="A919" s="533"/>
      <c r="B919" s="700"/>
      <c r="C919" s="590"/>
      <c r="D919" s="591"/>
      <c r="E919" s="591"/>
      <c r="F919" s="591"/>
      <c r="G919" s="592"/>
      <c r="H919" s="593"/>
      <c r="I919" s="544"/>
      <c r="J919" s="536"/>
      <c r="K919" s="700"/>
      <c r="L919" s="590"/>
      <c r="M919" s="591"/>
      <c r="N919" s="591"/>
      <c r="O919" s="591"/>
      <c r="P919" s="591"/>
      <c r="Q919" s="533"/>
    </row>
    <row r="920" spans="1:17" s="537" customFormat="1">
      <c r="A920" s="533"/>
      <c r="B920" s="700"/>
      <c r="C920" s="590"/>
      <c r="D920" s="591"/>
      <c r="E920" s="591"/>
      <c r="F920" s="591"/>
      <c r="G920" s="592"/>
      <c r="H920" s="593"/>
      <c r="I920" s="544"/>
      <c r="J920" s="536"/>
      <c r="K920" s="700"/>
      <c r="L920" s="590"/>
      <c r="M920" s="591"/>
      <c r="N920" s="591"/>
      <c r="O920" s="591"/>
      <c r="P920" s="591"/>
      <c r="Q920" s="533"/>
    </row>
    <row r="921" spans="1:17" s="537" customFormat="1">
      <c r="A921" s="533"/>
      <c r="B921" s="700"/>
      <c r="C921" s="590"/>
      <c r="D921" s="591"/>
      <c r="E921" s="591"/>
      <c r="F921" s="591"/>
      <c r="G921" s="592"/>
      <c r="H921" s="593"/>
      <c r="I921" s="544"/>
      <c r="J921" s="536"/>
      <c r="K921" s="700"/>
      <c r="L921" s="590"/>
      <c r="M921" s="591"/>
      <c r="N921" s="591"/>
      <c r="O921" s="591"/>
      <c r="P921" s="591"/>
      <c r="Q921" s="533"/>
    </row>
    <row r="922" spans="1:17" s="537" customFormat="1">
      <c r="A922" s="533"/>
      <c r="B922" s="700"/>
      <c r="C922" s="590"/>
      <c r="D922" s="591"/>
      <c r="E922" s="591"/>
      <c r="F922" s="591"/>
      <c r="G922" s="592"/>
      <c r="H922" s="593"/>
      <c r="I922" s="544"/>
      <c r="J922" s="536"/>
      <c r="K922" s="700"/>
      <c r="L922" s="590"/>
      <c r="M922" s="591"/>
      <c r="N922" s="591"/>
      <c r="O922" s="591"/>
      <c r="P922" s="591"/>
      <c r="Q922" s="533"/>
    </row>
    <row r="923" spans="1:17" s="537" customFormat="1">
      <c r="A923" s="533"/>
      <c r="B923" s="700"/>
      <c r="C923" s="590"/>
      <c r="D923" s="591"/>
      <c r="E923" s="591"/>
      <c r="F923" s="591"/>
      <c r="G923" s="592"/>
      <c r="H923" s="593"/>
      <c r="I923" s="544"/>
      <c r="J923" s="536"/>
      <c r="K923" s="700"/>
      <c r="L923" s="590"/>
      <c r="M923" s="591"/>
      <c r="N923" s="591"/>
      <c r="O923" s="591"/>
      <c r="P923" s="591"/>
      <c r="Q923" s="533"/>
    </row>
    <row r="924" spans="1:17" s="537" customFormat="1">
      <c r="A924" s="533"/>
      <c r="B924" s="700"/>
      <c r="C924" s="590"/>
      <c r="D924" s="591"/>
      <c r="E924" s="591"/>
      <c r="F924" s="591"/>
      <c r="G924" s="592"/>
      <c r="H924" s="593"/>
      <c r="I924" s="544"/>
      <c r="J924" s="536"/>
      <c r="K924" s="700"/>
      <c r="L924" s="590"/>
      <c r="M924" s="591"/>
      <c r="N924" s="591"/>
      <c r="O924" s="591"/>
      <c r="P924" s="591"/>
      <c r="Q924" s="533"/>
    </row>
    <row r="925" spans="1:17" s="537" customFormat="1">
      <c r="A925" s="533"/>
      <c r="B925" s="700"/>
      <c r="C925" s="590"/>
      <c r="D925" s="591"/>
      <c r="E925" s="591"/>
      <c r="F925" s="591"/>
      <c r="G925" s="592"/>
      <c r="H925" s="593"/>
      <c r="I925" s="544"/>
      <c r="J925" s="536"/>
      <c r="K925" s="700"/>
      <c r="L925" s="590"/>
      <c r="M925" s="591"/>
      <c r="N925" s="591"/>
      <c r="O925" s="591"/>
      <c r="P925" s="591"/>
      <c r="Q925" s="533"/>
    </row>
    <row r="926" spans="1:17" s="537" customFormat="1">
      <c r="A926" s="533"/>
      <c r="B926" s="700"/>
      <c r="C926" s="590"/>
      <c r="D926" s="591"/>
      <c r="E926" s="591"/>
      <c r="F926" s="591"/>
      <c r="G926" s="592"/>
      <c r="H926" s="593"/>
      <c r="I926" s="544"/>
      <c r="J926" s="536"/>
      <c r="K926" s="700"/>
      <c r="L926" s="590"/>
      <c r="M926" s="591"/>
      <c r="N926" s="591"/>
      <c r="O926" s="591"/>
      <c r="P926" s="591"/>
      <c r="Q926" s="533"/>
    </row>
    <row r="927" spans="1:17" s="537" customFormat="1">
      <c r="A927" s="533"/>
      <c r="B927" s="700"/>
      <c r="C927" s="590"/>
      <c r="D927" s="591"/>
      <c r="E927" s="591"/>
      <c r="F927" s="591"/>
      <c r="G927" s="592"/>
      <c r="H927" s="593"/>
      <c r="I927" s="544"/>
      <c r="J927" s="536"/>
      <c r="K927" s="700"/>
      <c r="L927" s="590"/>
      <c r="M927" s="591"/>
      <c r="N927" s="591"/>
      <c r="O927" s="591"/>
      <c r="P927" s="591"/>
      <c r="Q927" s="533"/>
    </row>
    <row r="928" spans="1:17" s="537" customFormat="1">
      <c r="A928" s="533"/>
      <c r="B928" s="700"/>
      <c r="C928" s="590"/>
      <c r="D928" s="591"/>
      <c r="E928" s="591"/>
      <c r="F928" s="591"/>
      <c r="G928" s="592"/>
      <c r="H928" s="593"/>
      <c r="I928" s="544"/>
      <c r="J928" s="536"/>
      <c r="K928" s="700"/>
      <c r="L928" s="590"/>
      <c r="M928" s="591"/>
      <c r="N928" s="591"/>
      <c r="O928" s="591"/>
      <c r="P928" s="591"/>
      <c r="Q928" s="533"/>
    </row>
    <row r="929" spans="1:17" s="537" customFormat="1">
      <c r="A929" s="533"/>
      <c r="B929" s="700"/>
      <c r="C929" s="590"/>
      <c r="D929" s="591"/>
      <c r="E929" s="591"/>
      <c r="F929" s="591"/>
      <c r="G929" s="592"/>
      <c r="H929" s="593"/>
      <c r="I929" s="544"/>
      <c r="J929" s="536"/>
      <c r="K929" s="700"/>
      <c r="L929" s="590"/>
      <c r="M929" s="591"/>
      <c r="N929" s="591"/>
      <c r="O929" s="591"/>
      <c r="P929" s="591"/>
      <c r="Q929" s="533"/>
    </row>
    <row r="930" spans="1:17" s="537" customFormat="1">
      <c r="A930" s="533"/>
      <c r="B930" s="700"/>
      <c r="C930" s="590"/>
      <c r="D930" s="591"/>
      <c r="E930" s="591"/>
      <c r="F930" s="591"/>
      <c r="G930" s="592"/>
      <c r="H930" s="593"/>
      <c r="I930" s="544"/>
      <c r="J930" s="536"/>
      <c r="K930" s="700"/>
      <c r="L930" s="590"/>
      <c r="M930" s="591"/>
      <c r="N930" s="591"/>
      <c r="O930" s="591"/>
      <c r="P930" s="591"/>
      <c r="Q930" s="533"/>
    </row>
    <row r="931" spans="1:17" s="537" customFormat="1">
      <c r="A931" s="533"/>
      <c r="B931" s="700"/>
      <c r="C931" s="590"/>
      <c r="D931" s="591"/>
      <c r="E931" s="591"/>
      <c r="F931" s="591"/>
      <c r="G931" s="592"/>
      <c r="H931" s="593"/>
      <c r="I931" s="544"/>
      <c r="J931" s="536"/>
      <c r="K931" s="700"/>
      <c r="L931" s="590"/>
      <c r="M931" s="591"/>
      <c r="N931" s="591"/>
      <c r="O931" s="591"/>
      <c r="P931" s="591"/>
      <c r="Q931" s="533"/>
    </row>
    <row r="932" spans="1:17" s="537" customFormat="1">
      <c r="A932" s="533"/>
      <c r="B932" s="700"/>
      <c r="C932" s="590"/>
      <c r="D932" s="591"/>
      <c r="E932" s="591"/>
      <c r="F932" s="591"/>
      <c r="G932" s="592"/>
      <c r="H932" s="593"/>
      <c r="I932" s="544"/>
      <c r="J932" s="536"/>
      <c r="K932" s="700"/>
      <c r="L932" s="590"/>
      <c r="M932" s="591"/>
      <c r="N932" s="591"/>
      <c r="O932" s="591"/>
      <c r="P932" s="591"/>
      <c r="Q932" s="533"/>
    </row>
    <row r="933" spans="1:17" s="537" customFormat="1">
      <c r="A933" s="533"/>
      <c r="B933" s="700"/>
      <c r="C933" s="590"/>
      <c r="D933" s="591"/>
      <c r="E933" s="591"/>
      <c r="F933" s="591"/>
      <c r="G933" s="592"/>
      <c r="H933" s="593"/>
      <c r="I933" s="544"/>
      <c r="J933" s="536"/>
      <c r="K933" s="700"/>
      <c r="L933" s="590"/>
      <c r="M933" s="591"/>
      <c r="N933" s="591"/>
      <c r="O933" s="591"/>
      <c r="P933" s="591"/>
      <c r="Q933" s="533"/>
    </row>
    <row r="934" spans="1:17" s="537" customFormat="1">
      <c r="A934" s="533"/>
      <c r="B934" s="700"/>
      <c r="C934" s="590"/>
      <c r="D934" s="591"/>
      <c r="E934" s="591"/>
      <c r="F934" s="591"/>
      <c r="G934" s="592"/>
      <c r="H934" s="593"/>
      <c r="I934" s="544"/>
      <c r="J934" s="536"/>
      <c r="K934" s="700"/>
      <c r="L934" s="590"/>
      <c r="M934" s="591"/>
      <c r="N934" s="591"/>
      <c r="O934" s="591"/>
      <c r="P934" s="591"/>
      <c r="Q934" s="533"/>
    </row>
    <row r="935" spans="1:17" s="537" customFormat="1">
      <c r="A935" s="533"/>
      <c r="B935" s="700"/>
      <c r="C935" s="590"/>
      <c r="D935" s="591"/>
      <c r="E935" s="591"/>
      <c r="F935" s="591"/>
      <c r="G935" s="592"/>
      <c r="H935" s="593"/>
      <c r="I935" s="544"/>
      <c r="J935" s="536"/>
      <c r="K935" s="700"/>
      <c r="L935" s="590"/>
      <c r="M935" s="591"/>
      <c r="N935" s="591"/>
      <c r="O935" s="591"/>
      <c r="P935" s="591"/>
      <c r="Q935" s="533"/>
    </row>
    <row r="936" spans="1:17" s="537" customFormat="1">
      <c r="A936" s="533"/>
      <c r="B936" s="700"/>
      <c r="C936" s="590"/>
      <c r="D936" s="591"/>
      <c r="E936" s="591"/>
      <c r="F936" s="591"/>
      <c r="G936" s="592"/>
      <c r="H936" s="593"/>
      <c r="I936" s="544"/>
      <c r="J936" s="536"/>
      <c r="K936" s="700"/>
      <c r="L936" s="590"/>
      <c r="M936" s="591"/>
      <c r="N936" s="591"/>
      <c r="O936" s="591"/>
      <c r="P936" s="591"/>
      <c r="Q936" s="533"/>
    </row>
    <row r="937" spans="1:17" s="537" customFormat="1">
      <c r="A937" s="533"/>
      <c r="B937" s="700"/>
      <c r="C937" s="590"/>
      <c r="D937" s="591"/>
      <c r="E937" s="591"/>
      <c r="F937" s="591"/>
      <c r="G937" s="592"/>
      <c r="H937" s="593"/>
      <c r="I937" s="544"/>
      <c r="J937" s="536"/>
      <c r="K937" s="700"/>
      <c r="L937" s="590"/>
      <c r="M937" s="591"/>
      <c r="N937" s="591"/>
      <c r="O937" s="591"/>
      <c r="P937" s="591"/>
      <c r="Q937" s="533"/>
    </row>
    <row r="938" spans="1:17" s="537" customFormat="1">
      <c r="A938" s="533"/>
      <c r="B938" s="700"/>
      <c r="C938" s="590"/>
      <c r="D938" s="591"/>
      <c r="E938" s="591"/>
      <c r="F938" s="591"/>
      <c r="G938" s="592"/>
      <c r="H938" s="593"/>
      <c r="I938" s="544"/>
      <c r="J938" s="536"/>
      <c r="K938" s="700"/>
      <c r="L938" s="590"/>
      <c r="M938" s="591"/>
      <c r="N938" s="591"/>
      <c r="O938" s="591"/>
      <c r="P938" s="591"/>
      <c r="Q938" s="533"/>
    </row>
    <row r="939" spans="1:17" s="537" customFormat="1">
      <c r="A939" s="533"/>
      <c r="B939" s="700"/>
      <c r="C939" s="590"/>
      <c r="D939" s="591"/>
      <c r="E939" s="591"/>
      <c r="F939" s="591"/>
      <c r="G939" s="592"/>
      <c r="H939" s="593"/>
      <c r="I939" s="544"/>
      <c r="J939" s="536"/>
      <c r="K939" s="700"/>
      <c r="L939" s="590"/>
      <c r="M939" s="591"/>
      <c r="N939" s="591"/>
      <c r="O939" s="591"/>
      <c r="P939" s="591"/>
      <c r="Q939" s="533"/>
    </row>
    <row r="940" spans="1:17" s="537" customFormat="1">
      <c r="A940" s="533"/>
      <c r="B940" s="700"/>
      <c r="C940" s="590"/>
      <c r="D940" s="591"/>
      <c r="E940" s="591"/>
      <c r="F940" s="591"/>
      <c r="G940" s="592"/>
      <c r="H940" s="593"/>
      <c r="I940" s="544"/>
      <c r="J940" s="536"/>
      <c r="K940" s="700"/>
      <c r="L940" s="590"/>
      <c r="M940" s="591"/>
      <c r="N940" s="591"/>
      <c r="O940" s="591"/>
      <c r="P940" s="591"/>
      <c r="Q940" s="533"/>
    </row>
    <row r="941" spans="1:17" s="537" customFormat="1">
      <c r="A941" s="533"/>
      <c r="B941" s="700"/>
      <c r="C941" s="590"/>
      <c r="D941" s="591"/>
      <c r="E941" s="591"/>
      <c r="F941" s="591"/>
      <c r="G941" s="592"/>
      <c r="H941" s="593"/>
      <c r="I941" s="544"/>
      <c r="J941" s="536"/>
      <c r="K941" s="700"/>
      <c r="L941" s="590"/>
      <c r="M941" s="591"/>
      <c r="N941" s="591"/>
      <c r="O941" s="591"/>
      <c r="P941" s="591"/>
      <c r="Q941" s="533"/>
    </row>
    <row r="942" spans="1:17" s="537" customFormat="1">
      <c r="A942" s="533"/>
      <c r="B942" s="700"/>
      <c r="C942" s="590"/>
      <c r="D942" s="591"/>
      <c r="E942" s="591"/>
      <c r="F942" s="591"/>
      <c r="G942" s="592"/>
      <c r="H942" s="593"/>
      <c r="I942" s="544"/>
      <c r="J942" s="536"/>
      <c r="K942" s="700"/>
      <c r="L942" s="590"/>
      <c r="M942" s="591"/>
      <c r="N942" s="591"/>
      <c r="O942" s="591"/>
      <c r="P942" s="591"/>
      <c r="Q942" s="533"/>
    </row>
    <row r="943" spans="1:17" s="537" customFormat="1">
      <c r="A943" s="533"/>
      <c r="B943" s="700"/>
      <c r="C943" s="590"/>
      <c r="D943" s="591"/>
      <c r="E943" s="591"/>
      <c r="F943" s="591"/>
      <c r="G943" s="592"/>
      <c r="H943" s="593"/>
      <c r="I943" s="544"/>
      <c r="J943" s="536"/>
      <c r="K943" s="700"/>
      <c r="L943" s="590"/>
      <c r="M943" s="591"/>
      <c r="N943" s="591"/>
      <c r="O943" s="591"/>
      <c r="P943" s="591"/>
      <c r="Q943" s="533"/>
    </row>
    <row r="944" spans="1:17" s="537" customFormat="1">
      <c r="A944" s="533"/>
      <c r="B944" s="700"/>
      <c r="C944" s="590"/>
      <c r="D944" s="591"/>
      <c r="E944" s="591"/>
      <c r="F944" s="591"/>
      <c r="G944" s="592"/>
      <c r="H944" s="593"/>
      <c r="I944" s="544"/>
      <c r="J944" s="536"/>
      <c r="K944" s="700"/>
      <c r="L944" s="590"/>
      <c r="M944" s="591"/>
      <c r="N944" s="591"/>
      <c r="O944" s="591"/>
      <c r="P944" s="591"/>
      <c r="Q944" s="533"/>
    </row>
    <row r="945" spans="1:17" s="537" customFormat="1">
      <c r="A945" s="533"/>
      <c r="B945" s="700"/>
      <c r="C945" s="590"/>
      <c r="D945" s="591"/>
      <c r="E945" s="591"/>
      <c r="F945" s="591"/>
      <c r="G945" s="592"/>
      <c r="H945" s="593"/>
      <c r="I945" s="544"/>
      <c r="J945" s="536"/>
      <c r="K945" s="700"/>
      <c r="L945" s="590"/>
      <c r="M945" s="591"/>
      <c r="N945" s="591"/>
      <c r="O945" s="591"/>
      <c r="P945" s="591"/>
      <c r="Q945" s="533"/>
    </row>
    <row r="946" spans="1:17" s="537" customFormat="1">
      <c r="A946" s="533"/>
      <c r="B946" s="700"/>
      <c r="C946" s="590"/>
      <c r="D946" s="591"/>
      <c r="E946" s="591"/>
      <c r="F946" s="591"/>
      <c r="G946" s="592"/>
      <c r="H946" s="593"/>
      <c r="I946" s="544"/>
      <c r="J946" s="536"/>
      <c r="K946" s="700"/>
      <c r="L946" s="590"/>
      <c r="M946" s="591"/>
      <c r="N946" s="591"/>
      <c r="O946" s="591"/>
      <c r="P946" s="591"/>
      <c r="Q946" s="533"/>
    </row>
    <row r="947" spans="1:17" s="537" customFormat="1">
      <c r="A947" s="533"/>
      <c r="B947" s="700"/>
      <c r="C947" s="590"/>
      <c r="D947" s="591"/>
      <c r="E947" s="591"/>
      <c r="F947" s="591"/>
      <c r="G947" s="592"/>
      <c r="H947" s="593"/>
      <c r="I947" s="544"/>
      <c r="J947" s="536"/>
      <c r="K947" s="700"/>
      <c r="L947" s="590"/>
      <c r="M947" s="591"/>
      <c r="N947" s="591"/>
      <c r="O947" s="591"/>
      <c r="P947" s="591"/>
      <c r="Q947" s="533"/>
    </row>
    <row r="948" spans="1:17" s="537" customFormat="1">
      <c r="A948" s="533"/>
      <c r="B948" s="700"/>
      <c r="C948" s="590"/>
      <c r="D948" s="591"/>
      <c r="E948" s="591"/>
      <c r="F948" s="591"/>
      <c r="G948" s="592"/>
      <c r="H948" s="593"/>
      <c r="I948" s="544"/>
      <c r="J948" s="536"/>
      <c r="K948" s="700"/>
      <c r="L948" s="590"/>
      <c r="M948" s="591"/>
      <c r="N948" s="591"/>
      <c r="O948" s="591"/>
      <c r="P948" s="591"/>
      <c r="Q948" s="533"/>
    </row>
    <row r="949" spans="1:17" s="537" customFormat="1">
      <c r="A949" s="533"/>
      <c r="B949" s="700"/>
      <c r="C949" s="590"/>
      <c r="D949" s="591"/>
      <c r="E949" s="591"/>
      <c r="F949" s="591"/>
      <c r="G949" s="592"/>
      <c r="H949" s="593"/>
      <c r="I949" s="544"/>
      <c r="J949" s="536"/>
      <c r="K949" s="700"/>
      <c r="L949" s="590"/>
      <c r="M949" s="591"/>
      <c r="N949" s="591"/>
      <c r="O949" s="591"/>
      <c r="P949" s="591"/>
      <c r="Q949" s="533"/>
    </row>
    <row r="950" spans="1:17" s="537" customFormat="1">
      <c r="A950" s="533"/>
      <c r="B950" s="700"/>
      <c r="C950" s="590"/>
      <c r="D950" s="591"/>
      <c r="E950" s="591"/>
      <c r="F950" s="591"/>
      <c r="G950" s="592"/>
      <c r="H950" s="593"/>
      <c r="I950" s="544"/>
      <c r="J950" s="536"/>
      <c r="K950" s="700"/>
      <c r="L950" s="590"/>
      <c r="M950" s="591"/>
      <c r="N950" s="591"/>
      <c r="O950" s="591"/>
      <c r="P950" s="591"/>
      <c r="Q950" s="533"/>
    </row>
    <row r="951" spans="1:17" s="537" customFormat="1">
      <c r="A951" s="533"/>
      <c r="B951" s="700"/>
      <c r="C951" s="590"/>
      <c r="D951" s="591"/>
      <c r="E951" s="591"/>
      <c r="F951" s="591"/>
      <c r="G951" s="592"/>
      <c r="H951" s="593"/>
      <c r="I951" s="544"/>
      <c r="J951" s="536"/>
      <c r="K951" s="700"/>
      <c r="L951" s="590"/>
      <c r="M951" s="591"/>
      <c r="N951" s="591"/>
      <c r="O951" s="591"/>
      <c r="P951" s="591"/>
      <c r="Q951" s="533"/>
    </row>
    <row r="952" spans="1:17" s="537" customFormat="1">
      <c r="A952" s="533"/>
      <c r="B952" s="700"/>
      <c r="C952" s="590"/>
      <c r="D952" s="591"/>
      <c r="E952" s="591"/>
      <c r="F952" s="591"/>
      <c r="G952" s="592"/>
      <c r="H952" s="593"/>
      <c r="I952" s="544"/>
      <c r="J952" s="536"/>
      <c r="K952" s="700"/>
      <c r="L952" s="590"/>
      <c r="M952" s="591"/>
      <c r="N952" s="591"/>
      <c r="O952" s="591"/>
      <c r="P952" s="591"/>
      <c r="Q952" s="533"/>
    </row>
    <row r="953" spans="1:17" s="537" customFormat="1">
      <c r="A953" s="533"/>
      <c r="B953" s="700"/>
      <c r="C953" s="590"/>
      <c r="D953" s="591"/>
      <c r="E953" s="591"/>
      <c r="F953" s="591"/>
      <c r="G953" s="592"/>
      <c r="H953" s="593"/>
      <c r="I953" s="544"/>
      <c r="J953" s="536"/>
      <c r="K953" s="700"/>
      <c r="L953" s="590"/>
      <c r="M953" s="591"/>
      <c r="N953" s="591"/>
      <c r="O953" s="591"/>
      <c r="P953" s="591"/>
      <c r="Q953" s="533"/>
    </row>
    <row r="954" spans="1:17" s="537" customFormat="1">
      <c r="A954" s="533"/>
      <c r="B954" s="700"/>
      <c r="C954" s="590"/>
      <c r="D954" s="591"/>
      <c r="E954" s="591"/>
      <c r="F954" s="591"/>
      <c r="G954" s="592"/>
      <c r="H954" s="593"/>
      <c r="I954" s="544"/>
      <c r="J954" s="536"/>
      <c r="K954" s="700"/>
      <c r="L954" s="590"/>
      <c r="M954" s="591"/>
      <c r="N954" s="591"/>
      <c r="O954" s="591"/>
      <c r="P954" s="591"/>
      <c r="Q954" s="533"/>
    </row>
    <row r="955" spans="1:17" s="537" customFormat="1">
      <c r="A955" s="533"/>
      <c r="B955" s="700"/>
      <c r="C955" s="590"/>
      <c r="D955" s="591"/>
      <c r="E955" s="591"/>
      <c r="F955" s="591"/>
      <c r="G955" s="592"/>
      <c r="H955" s="593"/>
      <c r="I955" s="544"/>
      <c r="J955" s="536"/>
      <c r="K955" s="700"/>
      <c r="L955" s="590"/>
      <c r="M955" s="591"/>
      <c r="N955" s="591"/>
      <c r="O955" s="591"/>
      <c r="P955" s="591"/>
      <c r="Q955" s="533"/>
    </row>
    <row r="956" spans="1:17" s="537" customFormat="1">
      <c r="A956" s="533"/>
      <c r="B956" s="700"/>
      <c r="C956" s="590"/>
      <c r="D956" s="591"/>
      <c r="E956" s="591"/>
      <c r="F956" s="591"/>
      <c r="G956" s="592"/>
      <c r="H956" s="593"/>
      <c r="I956" s="544"/>
      <c r="J956" s="536"/>
      <c r="K956" s="700"/>
      <c r="L956" s="590"/>
      <c r="M956" s="591"/>
      <c r="N956" s="591"/>
      <c r="O956" s="591"/>
      <c r="P956" s="591"/>
      <c r="Q956" s="533"/>
    </row>
    <row r="957" spans="1:17" s="537" customFormat="1">
      <c r="A957" s="533"/>
      <c r="B957" s="700"/>
      <c r="C957" s="590"/>
      <c r="D957" s="591"/>
      <c r="E957" s="591"/>
      <c r="F957" s="591"/>
      <c r="G957" s="592"/>
      <c r="H957" s="593"/>
      <c r="I957" s="544"/>
      <c r="J957" s="536"/>
      <c r="K957" s="700"/>
      <c r="L957" s="590"/>
      <c r="M957" s="591"/>
      <c r="N957" s="591"/>
      <c r="O957" s="591"/>
      <c r="P957" s="591"/>
      <c r="Q957" s="533"/>
    </row>
    <row r="958" spans="1:17" s="537" customFormat="1">
      <c r="A958" s="533"/>
      <c r="B958" s="700"/>
      <c r="C958" s="590"/>
      <c r="D958" s="591"/>
      <c r="E958" s="591"/>
      <c r="F958" s="591"/>
      <c r="G958" s="592"/>
      <c r="H958" s="593"/>
      <c r="I958" s="544"/>
      <c r="J958" s="536"/>
      <c r="K958" s="700"/>
      <c r="L958" s="590"/>
      <c r="M958" s="591"/>
      <c r="N958" s="591"/>
      <c r="O958" s="591"/>
      <c r="P958" s="591"/>
      <c r="Q958" s="533"/>
    </row>
    <row r="959" spans="1:17" s="537" customFormat="1">
      <c r="A959" s="533"/>
      <c r="B959" s="700"/>
      <c r="C959" s="590"/>
      <c r="D959" s="591"/>
      <c r="E959" s="591"/>
      <c r="F959" s="591"/>
      <c r="G959" s="592"/>
      <c r="H959" s="593"/>
      <c r="I959" s="544"/>
      <c r="J959" s="536"/>
      <c r="K959" s="700"/>
      <c r="L959" s="590"/>
      <c r="M959" s="591"/>
      <c r="N959" s="591"/>
      <c r="O959" s="591"/>
      <c r="P959" s="591"/>
      <c r="Q959" s="533"/>
    </row>
    <row r="960" spans="1:17" s="537" customFormat="1">
      <c r="A960" s="533"/>
      <c r="B960" s="700"/>
      <c r="C960" s="590"/>
      <c r="D960" s="591"/>
      <c r="E960" s="591"/>
      <c r="F960" s="591"/>
      <c r="G960" s="592"/>
      <c r="H960" s="593"/>
      <c r="I960" s="544"/>
      <c r="J960" s="536"/>
      <c r="K960" s="700"/>
      <c r="L960" s="590"/>
      <c r="M960" s="591"/>
      <c r="N960" s="591"/>
      <c r="O960" s="591"/>
      <c r="P960" s="591"/>
      <c r="Q960" s="533"/>
    </row>
    <row r="961" spans="1:17" s="537" customFormat="1">
      <c r="A961" s="533"/>
      <c r="B961" s="700"/>
      <c r="C961" s="590"/>
      <c r="D961" s="591"/>
      <c r="E961" s="591"/>
      <c r="F961" s="591"/>
      <c r="G961" s="592"/>
      <c r="H961" s="593"/>
      <c r="I961" s="544"/>
      <c r="J961" s="536"/>
      <c r="K961" s="700"/>
      <c r="L961" s="590"/>
      <c r="M961" s="591"/>
      <c r="N961" s="591"/>
      <c r="O961" s="591"/>
      <c r="P961" s="591"/>
      <c r="Q961" s="533"/>
    </row>
    <row r="962" spans="1:17" s="537" customFormat="1">
      <c r="A962" s="533"/>
      <c r="B962" s="700"/>
      <c r="C962" s="590"/>
      <c r="D962" s="591"/>
      <c r="E962" s="591"/>
      <c r="F962" s="591"/>
      <c r="G962" s="592"/>
      <c r="H962" s="593"/>
      <c r="I962" s="544"/>
      <c r="J962" s="536"/>
      <c r="K962" s="700"/>
      <c r="L962" s="590"/>
      <c r="M962" s="591"/>
      <c r="N962" s="591"/>
      <c r="O962" s="591"/>
      <c r="P962" s="591"/>
      <c r="Q962" s="533"/>
    </row>
    <row r="963" spans="1:17" s="537" customFormat="1">
      <c r="A963" s="533"/>
      <c r="B963" s="700"/>
      <c r="C963" s="590"/>
      <c r="D963" s="591"/>
      <c r="E963" s="591"/>
      <c r="F963" s="591"/>
      <c r="G963" s="592"/>
      <c r="H963" s="593"/>
      <c r="I963" s="544"/>
      <c r="J963" s="536"/>
      <c r="K963" s="700"/>
      <c r="L963" s="590"/>
      <c r="M963" s="591"/>
      <c r="N963" s="591"/>
      <c r="O963" s="591"/>
      <c r="P963" s="591"/>
      <c r="Q963" s="533"/>
    </row>
    <row r="964" spans="1:17" s="537" customFormat="1">
      <c r="A964" s="533"/>
      <c r="B964" s="700"/>
      <c r="C964" s="590"/>
      <c r="D964" s="591"/>
      <c r="E964" s="591"/>
      <c r="F964" s="591"/>
      <c r="G964" s="592"/>
      <c r="H964" s="593"/>
      <c r="I964" s="544"/>
      <c r="J964" s="536"/>
      <c r="K964" s="700"/>
      <c r="L964" s="590"/>
      <c r="M964" s="591"/>
      <c r="N964" s="591"/>
      <c r="O964" s="591"/>
      <c r="P964" s="591"/>
      <c r="Q964" s="533"/>
    </row>
    <row r="965" spans="1:17" s="537" customFormat="1">
      <c r="A965" s="533"/>
      <c r="B965" s="700"/>
      <c r="C965" s="590"/>
      <c r="D965" s="591"/>
      <c r="E965" s="591"/>
      <c r="F965" s="591"/>
      <c r="G965" s="592"/>
      <c r="H965" s="593"/>
      <c r="I965" s="544"/>
      <c r="J965" s="536"/>
      <c r="K965" s="700"/>
      <c r="L965" s="590"/>
      <c r="M965" s="591"/>
      <c r="N965" s="591"/>
      <c r="O965" s="591"/>
      <c r="P965" s="591"/>
      <c r="Q965" s="533"/>
    </row>
    <row r="966" spans="1:17" s="537" customFormat="1">
      <c r="A966" s="533"/>
      <c r="B966" s="700"/>
      <c r="C966" s="590"/>
      <c r="D966" s="591"/>
      <c r="E966" s="591"/>
      <c r="F966" s="591"/>
      <c r="G966" s="592"/>
      <c r="H966" s="593"/>
      <c r="I966" s="544"/>
      <c r="J966" s="536"/>
      <c r="K966" s="700"/>
      <c r="L966" s="590"/>
      <c r="M966" s="591"/>
      <c r="N966" s="591"/>
      <c r="O966" s="591"/>
      <c r="P966" s="591"/>
      <c r="Q966" s="533"/>
    </row>
    <row r="967" spans="1:17" s="537" customFormat="1">
      <c r="A967" s="533"/>
      <c r="B967" s="700"/>
      <c r="C967" s="590"/>
      <c r="D967" s="591"/>
      <c r="E967" s="591"/>
      <c r="F967" s="591"/>
      <c r="G967" s="592"/>
      <c r="H967" s="593"/>
      <c r="I967" s="544"/>
      <c r="J967" s="536"/>
      <c r="K967" s="700"/>
      <c r="L967" s="590"/>
      <c r="M967" s="591"/>
      <c r="N967" s="591"/>
      <c r="O967" s="591"/>
      <c r="P967" s="591"/>
      <c r="Q967" s="533"/>
    </row>
    <row r="968" spans="1:17" s="537" customFormat="1">
      <c r="A968" s="533"/>
      <c r="B968" s="700"/>
      <c r="C968" s="590"/>
      <c r="D968" s="591"/>
      <c r="E968" s="591"/>
      <c r="F968" s="591"/>
      <c r="G968" s="592"/>
      <c r="H968" s="593"/>
      <c r="I968" s="544"/>
      <c r="J968" s="536"/>
      <c r="K968" s="700"/>
      <c r="L968" s="590"/>
      <c r="M968" s="591"/>
      <c r="N968" s="591"/>
      <c r="O968" s="591"/>
      <c r="P968" s="591"/>
      <c r="Q968" s="533"/>
    </row>
    <row r="969" spans="1:17" s="537" customFormat="1">
      <c r="A969" s="533"/>
      <c r="B969" s="700"/>
      <c r="C969" s="590"/>
      <c r="D969" s="591"/>
      <c r="E969" s="591"/>
      <c r="F969" s="591"/>
      <c r="G969" s="592"/>
      <c r="H969" s="593"/>
      <c r="I969" s="544"/>
      <c r="J969" s="536"/>
      <c r="K969" s="700"/>
      <c r="L969" s="590"/>
      <c r="M969" s="591"/>
      <c r="N969" s="591"/>
      <c r="O969" s="591"/>
      <c r="P969" s="591"/>
      <c r="Q969" s="533"/>
    </row>
    <row r="970" spans="1:17" s="537" customFormat="1">
      <c r="A970" s="533"/>
      <c r="B970" s="700"/>
      <c r="C970" s="590"/>
      <c r="D970" s="591"/>
      <c r="E970" s="591"/>
      <c r="F970" s="591"/>
      <c r="G970" s="592"/>
      <c r="H970" s="593"/>
      <c r="I970" s="544"/>
      <c r="J970" s="536"/>
      <c r="K970" s="700"/>
      <c r="L970" s="590"/>
      <c r="M970" s="591"/>
      <c r="N970" s="591"/>
      <c r="O970" s="591"/>
      <c r="P970" s="591"/>
      <c r="Q970" s="533"/>
    </row>
    <row r="971" spans="1:17" s="537" customFormat="1">
      <c r="A971" s="533"/>
      <c r="B971" s="700"/>
      <c r="C971" s="590"/>
      <c r="D971" s="591"/>
      <c r="E971" s="591"/>
      <c r="F971" s="591"/>
      <c r="G971" s="592"/>
      <c r="H971" s="593"/>
      <c r="I971" s="544"/>
      <c r="J971" s="536"/>
      <c r="K971" s="700"/>
      <c r="L971" s="590"/>
      <c r="M971" s="591"/>
      <c r="N971" s="591"/>
      <c r="O971" s="591"/>
      <c r="P971" s="591"/>
      <c r="Q971" s="533"/>
    </row>
    <row r="972" spans="1:17" s="537" customFormat="1">
      <c r="A972" s="533"/>
      <c r="B972" s="700"/>
      <c r="C972" s="590"/>
      <c r="D972" s="591"/>
      <c r="E972" s="591"/>
      <c r="F972" s="591"/>
      <c r="G972" s="592"/>
      <c r="H972" s="593"/>
      <c r="I972" s="544"/>
      <c r="J972" s="536"/>
      <c r="K972" s="700"/>
      <c r="L972" s="590"/>
      <c r="M972" s="591"/>
      <c r="N972" s="591"/>
      <c r="O972" s="591"/>
      <c r="P972" s="591"/>
      <c r="Q972" s="533"/>
    </row>
    <row r="973" spans="1:17" s="537" customFormat="1">
      <c r="A973" s="533"/>
      <c r="B973" s="700"/>
      <c r="C973" s="590"/>
      <c r="D973" s="591"/>
      <c r="E973" s="591"/>
      <c r="F973" s="591"/>
      <c r="G973" s="592"/>
      <c r="H973" s="593"/>
      <c r="I973" s="544"/>
      <c r="J973" s="536"/>
      <c r="K973" s="700"/>
      <c r="L973" s="590"/>
      <c r="M973" s="591"/>
      <c r="N973" s="591"/>
      <c r="O973" s="591"/>
      <c r="P973" s="591"/>
      <c r="Q973" s="533"/>
    </row>
    <row r="974" spans="1:17" s="537" customFormat="1">
      <c r="A974" s="533"/>
      <c r="B974" s="700"/>
      <c r="C974" s="590"/>
      <c r="D974" s="591"/>
      <c r="E974" s="591"/>
      <c r="F974" s="591"/>
      <c r="G974" s="592"/>
      <c r="H974" s="593"/>
      <c r="I974" s="544"/>
      <c r="J974" s="536"/>
      <c r="K974" s="700"/>
      <c r="L974" s="590"/>
      <c r="M974" s="591"/>
      <c r="N974" s="591"/>
      <c r="O974" s="591"/>
      <c r="P974" s="591"/>
      <c r="Q974" s="533"/>
    </row>
    <row r="975" spans="1:17" s="537" customFormat="1">
      <c r="A975" s="533"/>
      <c r="B975" s="700"/>
      <c r="C975" s="590"/>
      <c r="D975" s="591"/>
      <c r="E975" s="591"/>
      <c r="F975" s="591"/>
      <c r="G975" s="592"/>
      <c r="H975" s="593"/>
      <c r="I975" s="544"/>
      <c r="J975" s="536"/>
      <c r="K975" s="700"/>
      <c r="L975" s="590"/>
      <c r="M975" s="591"/>
      <c r="N975" s="591"/>
      <c r="O975" s="591"/>
      <c r="P975" s="591"/>
      <c r="Q975" s="533"/>
    </row>
    <row r="976" spans="1:17" s="537" customFormat="1">
      <c r="A976" s="533"/>
      <c r="B976" s="700"/>
      <c r="C976" s="590"/>
      <c r="D976" s="591"/>
      <c r="E976" s="591"/>
      <c r="F976" s="591"/>
      <c r="G976" s="592"/>
      <c r="H976" s="593"/>
      <c r="I976" s="544"/>
      <c r="J976" s="536"/>
      <c r="K976" s="700"/>
      <c r="L976" s="590"/>
      <c r="M976" s="591"/>
      <c r="N976" s="591"/>
      <c r="O976" s="591"/>
      <c r="P976" s="591"/>
      <c r="Q976" s="533"/>
    </row>
    <row r="977" spans="1:17" s="537" customFormat="1">
      <c r="A977" s="533"/>
      <c r="B977" s="700"/>
      <c r="C977" s="590"/>
      <c r="D977" s="591"/>
      <c r="E977" s="591"/>
      <c r="F977" s="591"/>
      <c r="G977" s="592"/>
      <c r="H977" s="593"/>
      <c r="I977" s="544"/>
      <c r="J977" s="536"/>
      <c r="K977" s="700"/>
      <c r="L977" s="590"/>
      <c r="M977" s="591"/>
      <c r="N977" s="591"/>
      <c r="O977" s="591"/>
      <c r="P977" s="591"/>
      <c r="Q977" s="533"/>
    </row>
    <row r="978" spans="1:17" s="537" customFormat="1">
      <c r="A978" s="533"/>
      <c r="B978" s="700"/>
      <c r="C978" s="590"/>
      <c r="D978" s="591"/>
      <c r="E978" s="591"/>
      <c r="F978" s="591"/>
      <c r="G978" s="592"/>
      <c r="H978" s="593"/>
      <c r="I978" s="544"/>
      <c r="J978" s="536"/>
      <c r="K978" s="700"/>
      <c r="L978" s="590"/>
      <c r="M978" s="591"/>
      <c r="N978" s="591"/>
      <c r="O978" s="591"/>
      <c r="P978" s="591"/>
      <c r="Q978" s="533"/>
    </row>
    <row r="979" spans="1:17" s="537" customFormat="1">
      <c r="A979" s="533"/>
      <c r="B979" s="700"/>
      <c r="C979" s="590"/>
      <c r="D979" s="591"/>
      <c r="E979" s="591"/>
      <c r="F979" s="591"/>
      <c r="G979" s="592"/>
      <c r="H979" s="593"/>
      <c r="I979" s="544"/>
      <c r="J979" s="536"/>
      <c r="K979" s="700"/>
      <c r="L979" s="590"/>
      <c r="M979" s="591"/>
      <c r="N979" s="591"/>
      <c r="O979" s="591"/>
      <c r="P979" s="591"/>
      <c r="Q979" s="533"/>
    </row>
    <row r="980" spans="1:17" s="537" customFormat="1">
      <c r="A980" s="533"/>
      <c r="B980" s="700"/>
      <c r="C980" s="590"/>
      <c r="D980" s="591"/>
      <c r="E980" s="591"/>
      <c r="F980" s="591"/>
      <c r="G980" s="592"/>
      <c r="H980" s="593"/>
      <c r="I980" s="544"/>
      <c r="J980" s="536"/>
      <c r="K980" s="700"/>
      <c r="L980" s="590"/>
      <c r="M980" s="591"/>
      <c r="N980" s="591"/>
      <c r="O980" s="591"/>
      <c r="P980" s="591"/>
      <c r="Q980" s="533"/>
    </row>
    <row r="981" spans="1:17" s="537" customFormat="1">
      <c r="A981" s="533"/>
      <c r="B981" s="700"/>
      <c r="C981" s="590"/>
      <c r="D981" s="591"/>
      <c r="E981" s="591"/>
      <c r="F981" s="591"/>
      <c r="G981" s="592"/>
      <c r="H981" s="593"/>
      <c r="I981" s="544"/>
      <c r="J981" s="536"/>
      <c r="K981" s="700"/>
      <c r="L981" s="590"/>
      <c r="M981" s="591"/>
      <c r="N981" s="591"/>
      <c r="O981" s="591"/>
      <c r="P981" s="591"/>
      <c r="Q981" s="533"/>
    </row>
    <row r="982" spans="1:17" s="537" customFormat="1">
      <c r="A982" s="533"/>
      <c r="B982" s="700"/>
      <c r="C982" s="590"/>
      <c r="D982" s="591"/>
      <c r="E982" s="591"/>
      <c r="F982" s="591"/>
      <c r="G982" s="592"/>
      <c r="H982" s="593"/>
      <c r="I982" s="544"/>
      <c r="J982" s="536"/>
      <c r="K982" s="700"/>
      <c r="L982" s="590"/>
      <c r="M982" s="591"/>
      <c r="N982" s="591"/>
      <c r="O982" s="591"/>
      <c r="P982" s="591"/>
      <c r="Q982" s="533"/>
    </row>
    <row r="983" spans="1:17" s="537" customFormat="1">
      <c r="A983" s="533"/>
      <c r="B983" s="700"/>
      <c r="C983" s="590"/>
      <c r="D983" s="591"/>
      <c r="E983" s="591"/>
      <c r="F983" s="591"/>
      <c r="G983" s="592"/>
      <c r="H983" s="593"/>
      <c r="I983" s="544"/>
      <c r="J983" s="536"/>
      <c r="K983" s="700"/>
      <c r="L983" s="590"/>
      <c r="M983" s="591"/>
      <c r="N983" s="591"/>
      <c r="O983" s="591"/>
      <c r="P983" s="591"/>
      <c r="Q983" s="533"/>
    </row>
    <row r="984" spans="1:17" s="537" customFormat="1">
      <c r="A984" s="533"/>
      <c r="B984" s="700"/>
      <c r="C984" s="590"/>
      <c r="D984" s="591"/>
      <c r="E984" s="591"/>
      <c r="F984" s="591"/>
      <c r="G984" s="592"/>
      <c r="H984" s="593"/>
      <c r="I984" s="544"/>
      <c r="J984" s="536"/>
      <c r="K984" s="700"/>
      <c r="L984" s="590"/>
      <c r="M984" s="591"/>
      <c r="N984" s="591"/>
      <c r="O984" s="591"/>
      <c r="P984" s="591"/>
      <c r="Q984" s="533"/>
    </row>
    <row r="985" spans="1:17" s="537" customFormat="1">
      <c r="A985" s="533"/>
      <c r="B985" s="700"/>
      <c r="C985" s="590"/>
      <c r="D985" s="591"/>
      <c r="E985" s="591"/>
      <c r="F985" s="591"/>
      <c r="G985" s="592"/>
      <c r="H985" s="593"/>
      <c r="I985" s="544"/>
      <c r="J985" s="536"/>
      <c r="K985" s="700"/>
      <c r="L985" s="590"/>
      <c r="M985" s="591"/>
      <c r="N985" s="591"/>
      <c r="O985" s="591"/>
      <c r="P985" s="591"/>
      <c r="Q985" s="533"/>
    </row>
    <row r="986" spans="1:17" s="537" customFormat="1">
      <c r="A986" s="533"/>
      <c r="B986" s="700"/>
      <c r="C986" s="590"/>
      <c r="D986" s="591"/>
      <c r="E986" s="591"/>
      <c r="F986" s="591"/>
      <c r="G986" s="592"/>
      <c r="H986" s="593"/>
      <c r="I986" s="544"/>
      <c r="J986" s="536"/>
      <c r="K986" s="700"/>
      <c r="L986" s="590"/>
      <c r="M986" s="591"/>
      <c r="N986" s="591"/>
      <c r="O986" s="591"/>
      <c r="P986" s="591"/>
      <c r="Q986" s="533"/>
    </row>
    <row r="987" spans="1:17" s="537" customFormat="1">
      <c r="A987" s="533"/>
      <c r="B987" s="700"/>
      <c r="C987" s="590"/>
      <c r="D987" s="591"/>
      <c r="E987" s="591"/>
      <c r="F987" s="591"/>
      <c r="G987" s="592"/>
      <c r="H987" s="593"/>
      <c r="I987" s="544"/>
      <c r="J987" s="536"/>
      <c r="K987" s="700"/>
      <c r="L987" s="590"/>
      <c r="M987" s="591"/>
      <c r="N987" s="591"/>
      <c r="O987" s="591"/>
      <c r="P987" s="591"/>
      <c r="Q987" s="533"/>
    </row>
    <row r="988" spans="1:17" s="537" customFormat="1">
      <c r="A988" s="533"/>
      <c r="B988" s="700"/>
      <c r="C988" s="590"/>
      <c r="D988" s="591"/>
      <c r="E988" s="591"/>
      <c r="F988" s="591"/>
      <c r="G988" s="592"/>
      <c r="H988" s="593"/>
      <c r="I988" s="544"/>
      <c r="J988" s="536"/>
      <c r="K988" s="700"/>
      <c r="L988" s="590"/>
      <c r="M988" s="591"/>
      <c r="N988" s="591"/>
      <c r="O988" s="591"/>
      <c r="P988" s="591"/>
      <c r="Q988" s="533"/>
    </row>
    <row r="989" spans="1:17" s="537" customFormat="1">
      <c r="A989" s="533"/>
      <c r="B989" s="700"/>
      <c r="C989" s="590"/>
      <c r="D989" s="591"/>
      <c r="E989" s="591"/>
      <c r="F989" s="591"/>
      <c r="G989" s="592"/>
      <c r="H989" s="593"/>
      <c r="I989" s="544"/>
      <c r="J989" s="536"/>
      <c r="K989" s="700"/>
      <c r="L989" s="590"/>
      <c r="M989" s="591"/>
      <c r="N989" s="591"/>
      <c r="O989" s="591"/>
      <c r="P989" s="591"/>
      <c r="Q989" s="533"/>
    </row>
    <row r="990" spans="1:17" s="537" customFormat="1">
      <c r="A990" s="533"/>
      <c r="B990" s="700"/>
      <c r="C990" s="590"/>
      <c r="D990" s="591"/>
      <c r="E990" s="591"/>
      <c r="F990" s="591"/>
      <c r="G990" s="592"/>
      <c r="H990" s="593"/>
      <c r="I990" s="544"/>
      <c r="J990" s="536"/>
      <c r="K990" s="700"/>
      <c r="L990" s="590"/>
      <c r="M990" s="591"/>
      <c r="N990" s="591"/>
      <c r="O990" s="591"/>
      <c r="P990" s="591"/>
      <c r="Q990" s="533"/>
    </row>
    <row r="991" spans="1:17" s="537" customFormat="1">
      <c r="A991" s="533"/>
      <c r="B991" s="700"/>
      <c r="C991" s="590"/>
      <c r="D991" s="591"/>
      <c r="E991" s="591"/>
      <c r="F991" s="591"/>
      <c r="G991" s="592"/>
      <c r="H991" s="593"/>
      <c r="I991" s="544"/>
      <c r="J991" s="536"/>
      <c r="K991" s="700"/>
      <c r="L991" s="590"/>
      <c r="M991" s="591"/>
      <c r="N991" s="591"/>
      <c r="O991" s="591"/>
      <c r="P991" s="591"/>
      <c r="Q991" s="533"/>
    </row>
    <row r="992" spans="1:17" s="537" customFormat="1">
      <c r="A992" s="533"/>
      <c r="B992" s="700"/>
      <c r="C992" s="590"/>
      <c r="D992" s="591"/>
      <c r="E992" s="591"/>
      <c r="F992" s="591"/>
      <c r="G992" s="592"/>
      <c r="H992" s="593"/>
      <c r="I992" s="544"/>
      <c r="J992" s="536"/>
      <c r="K992" s="700"/>
      <c r="L992" s="590"/>
      <c r="M992" s="591"/>
      <c r="N992" s="591"/>
      <c r="O992" s="591"/>
      <c r="P992" s="591"/>
      <c r="Q992" s="533"/>
    </row>
    <row r="993" spans="1:17" s="537" customFormat="1">
      <c r="A993" s="533"/>
      <c r="B993" s="700"/>
      <c r="C993" s="590"/>
      <c r="D993" s="591"/>
      <c r="E993" s="591"/>
      <c r="F993" s="591"/>
      <c r="G993" s="592"/>
      <c r="H993" s="593"/>
      <c r="I993" s="544"/>
      <c r="J993" s="536"/>
      <c r="K993" s="700"/>
      <c r="L993" s="590"/>
      <c r="M993" s="591"/>
      <c r="N993" s="591"/>
      <c r="O993" s="591"/>
      <c r="P993" s="591"/>
      <c r="Q993" s="533"/>
    </row>
    <row r="994" spans="1:17" s="537" customFormat="1">
      <c r="A994" s="533"/>
      <c r="B994" s="700"/>
      <c r="C994" s="590"/>
      <c r="D994" s="591"/>
      <c r="E994" s="591"/>
      <c r="F994" s="591"/>
      <c r="G994" s="592"/>
      <c r="H994" s="593"/>
      <c r="I994" s="544"/>
      <c r="J994" s="536"/>
      <c r="K994" s="700"/>
      <c r="L994" s="590"/>
      <c r="M994" s="591"/>
      <c r="N994" s="591"/>
      <c r="O994" s="591"/>
      <c r="P994" s="591"/>
      <c r="Q994" s="533"/>
    </row>
    <row r="995" spans="1:17" s="537" customFormat="1">
      <c r="A995" s="533"/>
      <c r="B995" s="700"/>
      <c r="C995" s="590"/>
      <c r="D995" s="591"/>
      <c r="E995" s="591"/>
      <c r="F995" s="591"/>
      <c r="G995" s="592"/>
      <c r="H995" s="593"/>
      <c r="I995" s="544"/>
      <c r="J995" s="536"/>
      <c r="K995" s="700"/>
      <c r="L995" s="590"/>
      <c r="M995" s="591"/>
      <c r="N995" s="591"/>
      <c r="O995" s="591"/>
      <c r="P995" s="591"/>
      <c r="Q995" s="533"/>
    </row>
    <row r="996" spans="1:17" s="537" customFormat="1">
      <c r="A996" s="533"/>
      <c r="B996" s="700"/>
      <c r="C996" s="590"/>
      <c r="D996" s="591"/>
      <c r="E996" s="591"/>
      <c r="F996" s="591"/>
      <c r="G996" s="592"/>
      <c r="H996" s="593"/>
      <c r="I996" s="544"/>
      <c r="J996" s="536"/>
      <c r="K996" s="700"/>
      <c r="L996" s="590"/>
      <c r="M996" s="591"/>
      <c r="N996" s="591"/>
      <c r="O996" s="591"/>
      <c r="P996" s="591"/>
      <c r="Q996" s="533"/>
    </row>
    <row r="997" spans="1:17" s="537" customFormat="1">
      <c r="A997" s="533"/>
      <c r="B997" s="700"/>
      <c r="C997" s="590"/>
      <c r="D997" s="591"/>
      <c r="E997" s="591"/>
      <c r="F997" s="591"/>
      <c r="G997" s="592"/>
      <c r="H997" s="593"/>
      <c r="I997" s="544"/>
      <c r="J997" s="536"/>
      <c r="K997" s="700"/>
      <c r="L997" s="590"/>
      <c r="M997" s="591"/>
      <c r="N997" s="591"/>
      <c r="O997" s="591"/>
      <c r="P997" s="591"/>
      <c r="Q997" s="533"/>
    </row>
    <row r="998" spans="1:17" s="537" customFormat="1">
      <c r="A998" s="533"/>
      <c r="B998" s="700"/>
      <c r="C998" s="590"/>
      <c r="D998" s="591"/>
      <c r="E998" s="591"/>
      <c r="F998" s="591"/>
      <c r="G998" s="592"/>
      <c r="H998" s="593"/>
      <c r="I998" s="544"/>
      <c r="J998" s="536"/>
      <c r="K998" s="700"/>
      <c r="L998" s="590"/>
      <c r="M998" s="591"/>
      <c r="N998" s="591"/>
      <c r="O998" s="591"/>
      <c r="P998" s="591"/>
      <c r="Q998" s="533"/>
    </row>
    <row r="999" spans="1:17" s="537" customFormat="1">
      <c r="A999" s="533"/>
      <c r="B999" s="700"/>
      <c r="C999" s="590"/>
      <c r="D999" s="591"/>
      <c r="E999" s="591"/>
      <c r="F999" s="591"/>
      <c r="G999" s="592"/>
      <c r="H999" s="593"/>
      <c r="I999" s="544"/>
      <c r="J999" s="536"/>
      <c r="K999" s="700"/>
      <c r="L999" s="590"/>
      <c r="M999" s="591"/>
      <c r="N999" s="591"/>
      <c r="O999" s="591"/>
      <c r="P999" s="591"/>
      <c r="Q999" s="533"/>
    </row>
    <row r="1000" spans="1:17" s="537" customFormat="1">
      <c r="A1000" s="533"/>
      <c r="B1000" s="700"/>
      <c r="C1000" s="590"/>
      <c r="D1000" s="591"/>
      <c r="E1000" s="591"/>
      <c r="F1000" s="591"/>
      <c r="G1000" s="592"/>
      <c r="H1000" s="593"/>
      <c r="I1000" s="544"/>
      <c r="J1000" s="536"/>
      <c r="K1000" s="700"/>
      <c r="L1000" s="590"/>
      <c r="M1000" s="591"/>
      <c r="N1000" s="591"/>
      <c r="O1000" s="591"/>
      <c r="P1000" s="591"/>
      <c r="Q1000" s="533"/>
    </row>
    <row r="1001" spans="1:17" s="537" customFormat="1">
      <c r="A1001" s="533"/>
      <c r="B1001" s="700"/>
      <c r="C1001" s="590"/>
      <c r="D1001" s="591"/>
      <c r="E1001" s="591"/>
      <c r="F1001" s="591"/>
      <c r="G1001" s="592"/>
      <c r="H1001" s="593"/>
      <c r="I1001" s="544"/>
      <c r="J1001" s="536"/>
      <c r="K1001" s="700"/>
      <c r="L1001" s="590"/>
      <c r="M1001" s="591"/>
      <c r="N1001" s="591"/>
      <c r="O1001" s="591"/>
      <c r="P1001" s="591"/>
      <c r="Q1001" s="533"/>
    </row>
    <row r="1002" spans="1:17" s="537" customFormat="1">
      <c r="A1002" s="533"/>
      <c r="B1002" s="700"/>
      <c r="C1002" s="590"/>
      <c r="D1002" s="591"/>
      <c r="E1002" s="591"/>
      <c r="F1002" s="591"/>
      <c r="G1002" s="592"/>
      <c r="H1002" s="593"/>
      <c r="I1002" s="544"/>
      <c r="J1002" s="536"/>
      <c r="K1002" s="700"/>
      <c r="L1002" s="590"/>
      <c r="M1002" s="591"/>
      <c r="N1002" s="591"/>
      <c r="O1002" s="591"/>
      <c r="P1002" s="591"/>
      <c r="Q1002" s="533"/>
    </row>
    <row r="1003" spans="1:17" s="537" customFormat="1">
      <c r="A1003" s="533"/>
      <c r="B1003" s="700"/>
      <c r="C1003" s="590"/>
      <c r="D1003" s="591"/>
      <c r="E1003" s="591"/>
      <c r="F1003" s="591"/>
      <c r="G1003" s="592"/>
      <c r="H1003" s="593"/>
      <c r="I1003" s="544"/>
      <c r="J1003" s="536"/>
      <c r="K1003" s="700"/>
      <c r="L1003" s="590"/>
      <c r="M1003" s="591"/>
      <c r="N1003" s="591"/>
      <c r="O1003" s="591"/>
      <c r="P1003" s="591"/>
      <c r="Q1003" s="533"/>
    </row>
    <row r="1004" spans="1:17" s="537" customFormat="1">
      <c r="A1004" s="533"/>
      <c r="B1004" s="700"/>
      <c r="C1004" s="590"/>
      <c r="D1004" s="591"/>
      <c r="E1004" s="591"/>
      <c r="F1004" s="591"/>
      <c r="G1004" s="592"/>
      <c r="H1004" s="593"/>
      <c r="I1004" s="544"/>
      <c r="J1004" s="536"/>
      <c r="K1004" s="700"/>
      <c r="L1004" s="590"/>
      <c r="M1004" s="591"/>
      <c r="N1004" s="591"/>
      <c r="O1004" s="591"/>
      <c r="P1004" s="591"/>
      <c r="Q1004" s="533"/>
    </row>
    <row r="1005" spans="1:17" s="537" customFormat="1">
      <c r="A1005" s="533"/>
      <c r="B1005" s="700"/>
      <c r="C1005" s="590"/>
      <c r="D1005" s="591"/>
      <c r="E1005" s="591"/>
      <c r="F1005" s="591"/>
      <c r="G1005" s="592"/>
      <c r="H1005" s="593"/>
      <c r="I1005" s="544"/>
      <c r="J1005" s="536"/>
      <c r="K1005" s="700"/>
      <c r="L1005" s="590"/>
      <c r="M1005" s="591"/>
      <c r="N1005" s="591"/>
      <c r="O1005" s="591"/>
      <c r="P1005" s="591"/>
      <c r="Q1005" s="533"/>
    </row>
    <row r="1006" spans="1:17" s="537" customFormat="1">
      <c r="A1006" s="533"/>
      <c r="B1006" s="700"/>
      <c r="C1006" s="590"/>
      <c r="D1006" s="591"/>
      <c r="E1006" s="591"/>
      <c r="F1006" s="591"/>
      <c r="G1006" s="592"/>
      <c r="H1006" s="593"/>
      <c r="I1006" s="544"/>
      <c r="J1006" s="536"/>
      <c r="K1006" s="700"/>
      <c r="L1006" s="590"/>
      <c r="M1006" s="591"/>
      <c r="N1006" s="591"/>
      <c r="O1006" s="591"/>
      <c r="P1006" s="591"/>
      <c r="Q1006" s="533"/>
    </row>
    <row r="1007" spans="1:17" s="537" customFormat="1">
      <c r="A1007" s="533"/>
      <c r="B1007" s="700"/>
      <c r="C1007" s="590"/>
      <c r="D1007" s="591"/>
      <c r="E1007" s="591"/>
      <c r="F1007" s="591"/>
      <c r="G1007" s="592"/>
      <c r="H1007" s="593"/>
      <c r="I1007" s="544"/>
      <c r="J1007" s="536"/>
      <c r="K1007" s="700"/>
      <c r="L1007" s="590"/>
      <c r="M1007" s="591"/>
      <c r="N1007" s="591"/>
      <c r="O1007" s="591"/>
      <c r="P1007" s="591"/>
      <c r="Q1007" s="533"/>
    </row>
    <row r="1008" spans="1:17" s="537" customFormat="1">
      <c r="A1008" s="533"/>
      <c r="B1008" s="700"/>
      <c r="C1008" s="590"/>
      <c r="D1008" s="591"/>
      <c r="E1008" s="591"/>
      <c r="F1008" s="591"/>
      <c r="G1008" s="592"/>
      <c r="H1008" s="593"/>
      <c r="I1008" s="544"/>
      <c r="J1008" s="536"/>
      <c r="K1008" s="700"/>
      <c r="L1008" s="590"/>
      <c r="M1008" s="591"/>
      <c r="N1008" s="591"/>
      <c r="O1008" s="591"/>
      <c r="P1008" s="591"/>
      <c r="Q1008" s="533"/>
    </row>
    <row r="1009" spans="1:17" s="537" customFormat="1">
      <c r="A1009" s="533"/>
      <c r="B1009" s="700"/>
      <c r="C1009" s="590"/>
      <c r="D1009" s="591"/>
      <c r="E1009" s="591"/>
      <c r="F1009" s="591"/>
      <c r="G1009" s="592"/>
      <c r="H1009" s="593"/>
      <c r="I1009" s="544"/>
      <c r="J1009" s="536"/>
      <c r="K1009" s="700"/>
      <c r="L1009" s="590"/>
      <c r="M1009" s="591"/>
      <c r="N1009" s="591"/>
      <c r="O1009" s="591"/>
      <c r="P1009" s="591"/>
      <c r="Q1009" s="533"/>
    </row>
    <row r="1010" spans="1:17" s="537" customFormat="1">
      <c r="A1010" s="533"/>
      <c r="B1010" s="700"/>
      <c r="C1010" s="590"/>
      <c r="D1010" s="591"/>
      <c r="E1010" s="591"/>
      <c r="F1010" s="591"/>
      <c r="G1010" s="592"/>
      <c r="H1010" s="593"/>
      <c r="I1010" s="544"/>
      <c r="J1010" s="536"/>
      <c r="K1010" s="700"/>
      <c r="L1010" s="590"/>
      <c r="M1010" s="591"/>
      <c r="N1010" s="591"/>
      <c r="O1010" s="591"/>
      <c r="P1010" s="591"/>
      <c r="Q1010" s="533"/>
    </row>
    <row r="1011" spans="1:17" s="537" customFormat="1">
      <c r="A1011" s="533"/>
      <c r="B1011" s="700"/>
      <c r="C1011" s="590"/>
      <c r="D1011" s="591"/>
      <c r="E1011" s="591"/>
      <c r="F1011" s="591"/>
      <c r="G1011" s="592"/>
      <c r="H1011" s="593"/>
      <c r="I1011" s="544"/>
      <c r="J1011" s="536"/>
      <c r="K1011" s="700"/>
      <c r="L1011" s="590"/>
      <c r="M1011" s="591"/>
      <c r="N1011" s="591"/>
      <c r="O1011" s="591"/>
      <c r="P1011" s="591"/>
      <c r="Q1011" s="533"/>
    </row>
    <row r="1012" spans="1:17" s="537" customFormat="1">
      <c r="A1012" s="533"/>
      <c r="B1012" s="700"/>
      <c r="C1012" s="590"/>
      <c r="D1012" s="591"/>
      <c r="E1012" s="591"/>
      <c r="F1012" s="591"/>
      <c r="G1012" s="592"/>
      <c r="H1012" s="593"/>
      <c r="I1012" s="544"/>
      <c r="J1012" s="536"/>
      <c r="K1012" s="700"/>
      <c r="L1012" s="590"/>
      <c r="M1012" s="591"/>
      <c r="N1012" s="591"/>
      <c r="O1012" s="591"/>
      <c r="P1012" s="591"/>
      <c r="Q1012" s="533"/>
    </row>
    <row r="1013" spans="1:17" s="537" customFormat="1">
      <c r="A1013" s="533"/>
      <c r="B1013" s="700"/>
      <c r="C1013" s="590"/>
      <c r="D1013" s="591"/>
      <c r="E1013" s="591"/>
      <c r="F1013" s="591"/>
      <c r="G1013" s="592"/>
      <c r="H1013" s="593"/>
      <c r="I1013" s="544"/>
      <c r="J1013" s="536"/>
      <c r="K1013" s="700"/>
      <c r="L1013" s="590"/>
      <c r="M1013" s="591"/>
      <c r="N1013" s="591"/>
      <c r="O1013" s="591"/>
      <c r="P1013" s="591"/>
      <c r="Q1013" s="533"/>
    </row>
    <row r="1014" spans="1:17" s="537" customFormat="1">
      <c r="A1014" s="533"/>
      <c r="B1014" s="700"/>
      <c r="C1014" s="590"/>
      <c r="D1014" s="591"/>
      <c r="E1014" s="591"/>
      <c r="F1014" s="591"/>
      <c r="G1014" s="592"/>
      <c r="H1014" s="593"/>
      <c r="I1014" s="544"/>
      <c r="J1014" s="536"/>
      <c r="K1014" s="700"/>
      <c r="L1014" s="590"/>
      <c r="M1014" s="591"/>
      <c r="N1014" s="591"/>
      <c r="O1014" s="591"/>
      <c r="P1014" s="591"/>
      <c r="Q1014" s="533"/>
    </row>
    <row r="1015" spans="1:17" s="537" customFormat="1">
      <c r="A1015" s="533"/>
      <c r="B1015" s="700"/>
      <c r="C1015" s="590"/>
      <c r="D1015" s="591"/>
      <c r="E1015" s="591"/>
      <c r="F1015" s="591"/>
      <c r="G1015" s="592"/>
      <c r="H1015" s="593"/>
      <c r="I1015" s="544"/>
      <c r="J1015" s="536"/>
      <c r="K1015" s="700"/>
      <c r="L1015" s="590"/>
      <c r="M1015" s="591"/>
      <c r="N1015" s="591"/>
      <c r="O1015" s="591"/>
      <c r="P1015" s="591"/>
      <c r="Q1015" s="533"/>
    </row>
    <row r="1016" spans="1:17" s="537" customFormat="1">
      <c r="A1016" s="533"/>
      <c r="B1016" s="700"/>
      <c r="C1016" s="590"/>
      <c r="D1016" s="591"/>
      <c r="E1016" s="591"/>
      <c r="F1016" s="591"/>
      <c r="G1016" s="592"/>
      <c r="H1016" s="593"/>
      <c r="I1016" s="544"/>
      <c r="J1016" s="536"/>
      <c r="K1016" s="700"/>
      <c r="L1016" s="590"/>
      <c r="M1016" s="591"/>
      <c r="N1016" s="591"/>
      <c r="O1016" s="591"/>
      <c r="P1016" s="591"/>
      <c r="Q1016" s="533"/>
    </row>
    <row r="1017" spans="1:17" s="537" customFormat="1">
      <c r="A1017" s="533"/>
      <c r="B1017" s="700"/>
      <c r="C1017" s="590"/>
      <c r="D1017" s="591"/>
      <c r="E1017" s="591"/>
      <c r="F1017" s="591"/>
      <c r="G1017" s="592"/>
      <c r="H1017" s="593"/>
      <c r="I1017" s="544"/>
      <c r="J1017" s="536"/>
      <c r="K1017" s="700"/>
      <c r="L1017" s="590"/>
      <c r="M1017" s="591"/>
      <c r="N1017" s="591"/>
      <c r="O1017" s="591"/>
      <c r="P1017" s="591"/>
      <c r="Q1017" s="533"/>
    </row>
    <row r="1018" spans="1:17" s="537" customFormat="1">
      <c r="A1018" s="533"/>
      <c r="B1018" s="700"/>
      <c r="C1018" s="590"/>
      <c r="D1018" s="591"/>
      <c r="E1018" s="591"/>
      <c r="F1018" s="591"/>
      <c r="G1018" s="592"/>
      <c r="H1018" s="593"/>
      <c r="I1018" s="544"/>
      <c r="J1018" s="536"/>
      <c r="K1018" s="700"/>
      <c r="L1018" s="590"/>
      <c r="M1018" s="591"/>
      <c r="N1018" s="591"/>
      <c r="O1018" s="591"/>
      <c r="P1018" s="591"/>
      <c r="Q1018" s="533"/>
    </row>
    <row r="1019" spans="1:17" s="537" customFormat="1">
      <c r="A1019" s="533"/>
      <c r="B1019" s="700"/>
      <c r="C1019" s="590"/>
      <c r="D1019" s="591"/>
      <c r="E1019" s="591"/>
      <c r="F1019" s="591"/>
      <c r="G1019" s="592"/>
      <c r="H1019" s="593"/>
      <c r="I1019" s="544"/>
      <c r="J1019" s="536"/>
      <c r="K1019" s="700"/>
      <c r="L1019" s="590"/>
      <c r="M1019" s="591"/>
      <c r="N1019" s="591"/>
      <c r="O1019" s="591"/>
      <c r="P1019" s="591"/>
      <c r="Q1019" s="533"/>
    </row>
    <row r="1020" spans="1:17" s="537" customFormat="1">
      <c r="A1020" s="533"/>
      <c r="B1020" s="700"/>
      <c r="C1020" s="590"/>
      <c r="D1020" s="591"/>
      <c r="E1020" s="591"/>
      <c r="F1020" s="591"/>
      <c r="G1020" s="592"/>
      <c r="H1020" s="593"/>
      <c r="I1020" s="544"/>
      <c r="J1020" s="536"/>
      <c r="K1020" s="700"/>
      <c r="L1020" s="590"/>
      <c r="M1020" s="591"/>
      <c r="N1020" s="591"/>
      <c r="O1020" s="591"/>
      <c r="P1020" s="591"/>
      <c r="Q1020" s="533"/>
    </row>
    <row r="1021" spans="1:17" s="537" customFormat="1">
      <c r="A1021" s="533"/>
      <c r="B1021" s="700"/>
      <c r="C1021" s="590"/>
      <c r="D1021" s="591"/>
      <c r="E1021" s="591"/>
      <c r="F1021" s="591"/>
      <c r="G1021" s="592"/>
      <c r="H1021" s="593"/>
      <c r="I1021" s="544"/>
      <c r="J1021" s="536"/>
      <c r="K1021" s="700"/>
      <c r="L1021" s="590"/>
      <c r="M1021" s="591"/>
      <c r="N1021" s="591"/>
      <c r="O1021" s="591"/>
      <c r="P1021" s="591"/>
      <c r="Q1021" s="533"/>
    </row>
    <row r="1022" spans="1:17" s="537" customFormat="1">
      <c r="A1022" s="533"/>
      <c r="B1022" s="700"/>
      <c r="C1022" s="590"/>
      <c r="D1022" s="591"/>
      <c r="E1022" s="591"/>
      <c r="F1022" s="591"/>
      <c r="G1022" s="592"/>
      <c r="H1022" s="593"/>
      <c r="I1022" s="544"/>
      <c r="J1022" s="536"/>
      <c r="K1022" s="700"/>
      <c r="L1022" s="590"/>
      <c r="M1022" s="591"/>
      <c r="N1022" s="591"/>
      <c r="O1022" s="591"/>
      <c r="P1022" s="591"/>
      <c r="Q1022" s="533"/>
    </row>
    <row r="1023" spans="1:17" s="537" customFormat="1">
      <c r="A1023" s="533"/>
      <c r="B1023" s="700"/>
      <c r="C1023" s="590"/>
      <c r="D1023" s="591"/>
      <c r="E1023" s="591"/>
      <c r="F1023" s="591"/>
      <c r="G1023" s="592"/>
      <c r="H1023" s="593"/>
      <c r="I1023" s="544"/>
      <c r="J1023" s="536"/>
      <c r="K1023" s="700"/>
      <c r="L1023" s="590"/>
      <c r="M1023" s="591"/>
      <c r="N1023" s="591"/>
      <c r="O1023" s="591"/>
      <c r="P1023" s="591"/>
      <c r="Q1023" s="533"/>
    </row>
    <row r="1024" spans="1:17" s="537" customFormat="1">
      <c r="A1024" s="533"/>
      <c r="B1024" s="700"/>
      <c r="C1024" s="590"/>
      <c r="D1024" s="591"/>
      <c r="E1024" s="591"/>
      <c r="F1024" s="591"/>
      <c r="G1024" s="592"/>
      <c r="H1024" s="593"/>
      <c r="I1024" s="544"/>
      <c r="J1024" s="536"/>
      <c r="K1024" s="700"/>
      <c r="L1024" s="590"/>
      <c r="M1024" s="591"/>
      <c r="N1024" s="591"/>
      <c r="O1024" s="591"/>
      <c r="P1024" s="591"/>
      <c r="Q1024" s="533"/>
    </row>
    <row r="1025" spans="1:17" s="537" customFormat="1">
      <c r="A1025" s="533"/>
      <c r="B1025" s="700"/>
      <c r="C1025" s="590"/>
      <c r="D1025" s="591"/>
      <c r="E1025" s="591"/>
      <c r="F1025" s="591"/>
      <c r="G1025" s="592"/>
      <c r="H1025" s="593"/>
      <c r="I1025" s="544"/>
      <c r="J1025" s="536"/>
      <c r="K1025" s="700"/>
      <c r="L1025" s="590"/>
      <c r="M1025" s="591"/>
      <c r="N1025" s="591"/>
      <c r="O1025" s="591"/>
      <c r="P1025" s="591"/>
      <c r="Q1025" s="533"/>
    </row>
    <row r="1026" spans="1:17" s="537" customFormat="1">
      <c r="A1026" s="533"/>
      <c r="B1026" s="700"/>
      <c r="C1026" s="590"/>
      <c r="D1026" s="591"/>
      <c r="E1026" s="591"/>
      <c r="F1026" s="591"/>
      <c r="G1026" s="592"/>
      <c r="H1026" s="593"/>
      <c r="I1026" s="544"/>
      <c r="J1026" s="536"/>
      <c r="K1026" s="700"/>
      <c r="L1026" s="590"/>
      <c r="M1026" s="591"/>
      <c r="N1026" s="591"/>
      <c r="O1026" s="591"/>
      <c r="P1026" s="591"/>
      <c r="Q1026" s="533"/>
    </row>
    <row r="1027" spans="1:17" s="537" customFormat="1">
      <c r="A1027" s="533"/>
      <c r="B1027" s="700"/>
      <c r="C1027" s="590"/>
      <c r="D1027" s="591"/>
      <c r="E1027" s="591"/>
      <c r="F1027" s="591"/>
      <c r="G1027" s="592"/>
      <c r="H1027" s="593"/>
      <c r="I1027" s="544"/>
      <c r="J1027" s="536"/>
      <c r="K1027" s="700"/>
      <c r="L1027" s="590"/>
      <c r="M1027" s="591"/>
      <c r="N1027" s="591"/>
      <c r="O1027" s="591"/>
      <c r="P1027" s="591"/>
      <c r="Q1027" s="533"/>
    </row>
    <row r="1028" spans="1:17" s="537" customFormat="1">
      <c r="A1028" s="533"/>
      <c r="B1028" s="700"/>
      <c r="C1028" s="590"/>
      <c r="D1028" s="591"/>
      <c r="E1028" s="591"/>
      <c r="F1028" s="591"/>
      <c r="G1028" s="592"/>
      <c r="H1028" s="593"/>
      <c r="I1028" s="544"/>
      <c r="J1028" s="536"/>
      <c r="K1028" s="700"/>
      <c r="L1028" s="590"/>
      <c r="M1028" s="591"/>
      <c r="N1028" s="591"/>
      <c r="O1028" s="591"/>
      <c r="P1028" s="591"/>
      <c r="Q1028" s="533"/>
    </row>
    <row r="1029" spans="1:17" s="537" customFormat="1">
      <c r="A1029" s="533"/>
      <c r="B1029" s="700"/>
      <c r="C1029" s="590"/>
      <c r="D1029" s="591"/>
      <c r="E1029" s="591"/>
      <c r="F1029" s="591"/>
      <c r="G1029" s="592"/>
      <c r="H1029" s="593"/>
      <c r="I1029" s="544"/>
      <c r="J1029" s="536"/>
      <c r="K1029" s="700"/>
      <c r="L1029" s="590"/>
      <c r="M1029" s="591"/>
      <c r="N1029" s="591"/>
      <c r="O1029" s="591"/>
      <c r="P1029" s="591"/>
      <c r="Q1029" s="533"/>
    </row>
    <row r="1030" spans="1:17" s="537" customFormat="1">
      <c r="A1030" s="533"/>
      <c r="B1030" s="700"/>
      <c r="C1030" s="590"/>
      <c r="D1030" s="591"/>
      <c r="E1030" s="591"/>
      <c r="F1030" s="591"/>
      <c r="G1030" s="592"/>
      <c r="H1030" s="593"/>
      <c r="I1030" s="544"/>
      <c r="J1030" s="536"/>
      <c r="K1030" s="700"/>
      <c r="L1030" s="590"/>
      <c r="M1030" s="591"/>
      <c r="N1030" s="591"/>
      <c r="O1030" s="591"/>
      <c r="P1030" s="591"/>
      <c r="Q1030" s="533"/>
    </row>
    <row r="1031" spans="1:17" s="537" customFormat="1">
      <c r="A1031" s="533"/>
      <c r="B1031" s="700"/>
      <c r="C1031" s="590"/>
      <c r="D1031" s="591"/>
      <c r="E1031" s="591"/>
      <c r="F1031" s="591"/>
      <c r="G1031" s="592"/>
      <c r="H1031" s="593"/>
      <c r="I1031" s="544"/>
      <c r="J1031" s="536"/>
      <c r="K1031" s="700"/>
      <c r="L1031" s="590"/>
      <c r="M1031" s="591"/>
      <c r="N1031" s="591"/>
      <c r="O1031" s="591"/>
      <c r="P1031" s="591"/>
      <c r="Q1031" s="533"/>
    </row>
    <row r="1032" spans="1:17" s="537" customFormat="1">
      <c r="A1032" s="533"/>
      <c r="B1032" s="700"/>
      <c r="C1032" s="590"/>
      <c r="D1032" s="591"/>
      <c r="E1032" s="591"/>
      <c r="F1032" s="591"/>
      <c r="G1032" s="592"/>
      <c r="H1032" s="593"/>
      <c r="I1032" s="544"/>
      <c r="J1032" s="536"/>
      <c r="K1032" s="700"/>
      <c r="L1032" s="590"/>
      <c r="M1032" s="591"/>
      <c r="N1032" s="591"/>
      <c r="O1032" s="591"/>
      <c r="P1032" s="591"/>
      <c r="Q1032" s="533"/>
    </row>
    <row r="1033" spans="1:17" s="537" customFormat="1">
      <c r="A1033" s="533"/>
      <c r="B1033" s="700"/>
      <c r="C1033" s="590"/>
      <c r="D1033" s="591"/>
      <c r="E1033" s="591"/>
      <c r="F1033" s="591"/>
      <c r="G1033" s="592"/>
      <c r="H1033" s="593"/>
      <c r="I1033" s="544"/>
      <c r="J1033" s="536"/>
      <c r="K1033" s="700"/>
      <c r="L1033" s="590"/>
      <c r="M1033" s="591"/>
      <c r="N1033" s="591"/>
      <c r="O1033" s="591"/>
      <c r="P1033" s="591"/>
      <c r="Q1033" s="533"/>
    </row>
    <row r="1034" spans="1:17" s="537" customFormat="1">
      <c r="A1034" s="533"/>
      <c r="B1034" s="700"/>
      <c r="C1034" s="590"/>
      <c r="D1034" s="591"/>
      <c r="E1034" s="591"/>
      <c r="F1034" s="591"/>
      <c r="G1034" s="592"/>
      <c r="H1034" s="593"/>
      <c r="I1034" s="544"/>
      <c r="J1034" s="536"/>
      <c r="K1034" s="700"/>
      <c r="L1034" s="590"/>
      <c r="M1034" s="591"/>
      <c r="N1034" s="591"/>
      <c r="O1034" s="591"/>
      <c r="P1034" s="591"/>
      <c r="Q1034" s="533"/>
    </row>
    <row r="1035" spans="1:17" s="537" customFormat="1">
      <c r="A1035" s="533"/>
      <c r="B1035" s="700"/>
      <c r="C1035" s="590"/>
      <c r="D1035" s="591"/>
      <c r="E1035" s="591"/>
      <c r="F1035" s="591"/>
      <c r="G1035" s="592"/>
      <c r="H1035" s="593"/>
      <c r="I1035" s="544"/>
      <c r="J1035" s="536"/>
      <c r="K1035" s="700"/>
      <c r="L1035" s="590"/>
      <c r="M1035" s="591"/>
      <c r="N1035" s="591"/>
      <c r="O1035" s="591"/>
      <c r="P1035" s="591"/>
      <c r="Q1035" s="533"/>
    </row>
    <row r="1036" spans="1:17" s="537" customFormat="1">
      <c r="A1036" s="533"/>
      <c r="B1036" s="700"/>
      <c r="C1036" s="590"/>
      <c r="D1036" s="591"/>
      <c r="E1036" s="591"/>
      <c r="F1036" s="591"/>
      <c r="G1036" s="592"/>
      <c r="H1036" s="593"/>
      <c r="I1036" s="544"/>
      <c r="J1036" s="536"/>
      <c r="K1036" s="700"/>
      <c r="L1036" s="590"/>
      <c r="M1036" s="591"/>
      <c r="N1036" s="591"/>
      <c r="O1036" s="591"/>
      <c r="P1036" s="591"/>
      <c r="Q1036" s="533"/>
    </row>
    <row r="1037" spans="1:17" s="537" customFormat="1">
      <c r="A1037" s="533"/>
      <c r="B1037" s="700"/>
      <c r="C1037" s="590"/>
      <c r="D1037" s="591"/>
      <c r="E1037" s="591"/>
      <c r="F1037" s="591"/>
      <c r="G1037" s="592"/>
      <c r="H1037" s="593"/>
      <c r="I1037" s="544"/>
      <c r="J1037" s="536"/>
      <c r="K1037" s="700"/>
      <c r="L1037" s="590"/>
      <c r="M1037" s="591"/>
      <c r="N1037" s="591"/>
      <c r="O1037" s="591"/>
      <c r="P1037" s="591"/>
      <c r="Q1037" s="533"/>
    </row>
    <row r="1038" spans="1:17" s="537" customFormat="1">
      <c r="A1038" s="533"/>
      <c r="B1038" s="700"/>
      <c r="C1038" s="590"/>
      <c r="D1038" s="591"/>
      <c r="E1038" s="591"/>
      <c r="F1038" s="591"/>
      <c r="G1038" s="592"/>
      <c r="H1038" s="593"/>
      <c r="I1038" s="544"/>
      <c r="J1038" s="536"/>
      <c r="K1038" s="700"/>
      <c r="L1038" s="590"/>
      <c r="M1038" s="591"/>
      <c r="N1038" s="591"/>
      <c r="O1038" s="591"/>
      <c r="P1038" s="591"/>
      <c r="Q1038" s="533"/>
    </row>
    <row r="1039" spans="1:17" s="537" customFormat="1">
      <c r="A1039" s="533"/>
      <c r="B1039" s="700"/>
      <c r="C1039" s="590"/>
      <c r="D1039" s="591"/>
      <c r="E1039" s="591"/>
      <c r="F1039" s="591"/>
      <c r="G1039" s="592"/>
      <c r="H1039" s="593"/>
      <c r="I1039" s="544"/>
      <c r="J1039" s="536"/>
      <c r="K1039" s="700"/>
      <c r="L1039" s="590"/>
      <c r="M1039" s="591"/>
      <c r="N1039" s="591"/>
      <c r="O1039" s="591"/>
      <c r="P1039" s="591"/>
      <c r="Q1039" s="533"/>
    </row>
    <row r="1040" spans="1:17" s="537" customFormat="1">
      <c r="A1040" s="533"/>
      <c r="B1040" s="700"/>
      <c r="C1040" s="590"/>
      <c r="D1040" s="591"/>
      <c r="E1040" s="591"/>
      <c r="F1040" s="591"/>
      <c r="G1040" s="592"/>
      <c r="H1040" s="593"/>
      <c r="I1040" s="544"/>
      <c r="J1040" s="536"/>
      <c r="K1040" s="700"/>
      <c r="L1040" s="590"/>
      <c r="M1040" s="591"/>
      <c r="N1040" s="591"/>
      <c r="O1040" s="591"/>
      <c r="P1040" s="591"/>
      <c r="Q1040" s="533"/>
    </row>
    <row r="1041" spans="1:17" s="537" customFormat="1">
      <c r="A1041" s="533"/>
      <c r="B1041" s="700"/>
      <c r="C1041" s="590"/>
      <c r="D1041" s="591"/>
      <c r="E1041" s="591"/>
      <c r="F1041" s="591"/>
      <c r="G1041" s="592"/>
      <c r="H1041" s="593"/>
      <c r="I1041" s="544"/>
      <c r="J1041" s="536"/>
      <c r="K1041" s="700"/>
      <c r="L1041" s="590"/>
      <c r="M1041" s="591"/>
      <c r="N1041" s="591"/>
      <c r="O1041" s="591"/>
      <c r="P1041" s="591"/>
      <c r="Q1041" s="533"/>
    </row>
    <row r="1042" spans="1:17" s="537" customFormat="1">
      <c r="A1042" s="533"/>
      <c r="B1042" s="700"/>
      <c r="C1042" s="590"/>
      <c r="D1042" s="591"/>
      <c r="E1042" s="591"/>
      <c r="F1042" s="591"/>
      <c r="G1042" s="592"/>
      <c r="H1042" s="593"/>
      <c r="I1042" s="544"/>
      <c r="J1042" s="536"/>
      <c r="K1042" s="700"/>
      <c r="L1042" s="590"/>
      <c r="M1042" s="591"/>
      <c r="N1042" s="591"/>
      <c r="O1042" s="591"/>
      <c r="P1042" s="591"/>
      <c r="Q1042" s="533"/>
    </row>
    <row r="1043" spans="1:17" s="537" customFormat="1">
      <c r="A1043" s="533"/>
      <c r="B1043" s="700"/>
      <c r="C1043" s="590"/>
      <c r="D1043" s="591"/>
      <c r="E1043" s="591"/>
      <c r="F1043" s="591"/>
      <c r="G1043" s="592"/>
      <c r="H1043" s="593"/>
      <c r="I1043" s="544"/>
      <c r="J1043" s="536"/>
      <c r="K1043" s="700"/>
      <c r="L1043" s="590"/>
      <c r="M1043" s="591"/>
      <c r="N1043" s="591"/>
      <c r="O1043" s="591"/>
      <c r="P1043" s="591"/>
      <c r="Q1043" s="533"/>
    </row>
    <row r="1044" spans="1:17" s="537" customFormat="1">
      <c r="A1044" s="533"/>
      <c r="B1044" s="700"/>
      <c r="C1044" s="590"/>
      <c r="D1044" s="591"/>
      <c r="E1044" s="591"/>
      <c r="F1044" s="591"/>
      <c r="G1044" s="592"/>
      <c r="H1044" s="593"/>
      <c r="I1044" s="544"/>
      <c r="J1044" s="536"/>
      <c r="K1044" s="700"/>
      <c r="L1044" s="590"/>
      <c r="M1044" s="591"/>
      <c r="N1044" s="591"/>
      <c r="O1044" s="591"/>
      <c r="P1044" s="591"/>
      <c r="Q1044" s="533"/>
    </row>
    <row r="1045" spans="1:17" s="537" customFormat="1">
      <c r="A1045" s="533"/>
      <c r="B1045" s="700"/>
      <c r="C1045" s="590"/>
      <c r="D1045" s="591"/>
      <c r="E1045" s="591"/>
      <c r="F1045" s="591"/>
      <c r="G1045" s="592"/>
      <c r="H1045" s="593"/>
      <c r="I1045" s="544"/>
      <c r="J1045" s="536"/>
      <c r="K1045" s="700"/>
      <c r="L1045" s="590"/>
      <c r="M1045" s="591"/>
      <c r="N1045" s="591"/>
      <c r="O1045" s="591"/>
      <c r="P1045" s="591"/>
      <c r="Q1045" s="533"/>
    </row>
    <row r="1046" spans="1:17" s="537" customFormat="1">
      <c r="A1046" s="533"/>
      <c r="B1046" s="700"/>
      <c r="C1046" s="590"/>
      <c r="D1046" s="591"/>
      <c r="E1046" s="591"/>
      <c r="F1046" s="591"/>
      <c r="G1046" s="592"/>
      <c r="H1046" s="593"/>
      <c r="I1046" s="544"/>
      <c r="J1046" s="536"/>
      <c r="K1046" s="700"/>
      <c r="L1046" s="590"/>
      <c r="M1046" s="591"/>
      <c r="N1046" s="591"/>
      <c r="O1046" s="591"/>
      <c r="P1046" s="591"/>
      <c r="Q1046" s="533"/>
    </row>
    <row r="1047" spans="1:17" s="537" customFormat="1">
      <c r="A1047" s="533"/>
      <c r="B1047" s="700"/>
      <c r="C1047" s="590"/>
      <c r="D1047" s="591"/>
      <c r="E1047" s="591"/>
      <c r="F1047" s="591"/>
      <c r="G1047" s="592"/>
      <c r="H1047" s="593"/>
      <c r="I1047" s="544"/>
      <c r="J1047" s="536"/>
      <c r="K1047" s="700"/>
      <c r="L1047" s="590"/>
      <c r="M1047" s="591"/>
      <c r="N1047" s="591"/>
      <c r="O1047" s="591"/>
      <c r="P1047" s="591"/>
      <c r="Q1047" s="533"/>
    </row>
    <row r="1048" spans="1:17" s="537" customFormat="1">
      <c r="A1048" s="533"/>
      <c r="B1048" s="700"/>
      <c r="C1048" s="590"/>
      <c r="D1048" s="591"/>
      <c r="E1048" s="591"/>
      <c r="F1048" s="591"/>
      <c r="G1048" s="592"/>
      <c r="H1048" s="593"/>
      <c r="I1048" s="544"/>
      <c r="J1048" s="536"/>
      <c r="K1048" s="700"/>
      <c r="L1048" s="590"/>
      <c r="M1048" s="591"/>
      <c r="N1048" s="591"/>
      <c r="O1048" s="591"/>
      <c r="P1048" s="591"/>
      <c r="Q1048" s="533"/>
    </row>
    <row r="1049" spans="1:17" s="537" customFormat="1">
      <c r="A1049" s="533"/>
      <c r="B1049" s="700"/>
      <c r="C1049" s="590"/>
      <c r="D1049" s="591"/>
      <c r="E1049" s="591"/>
      <c r="F1049" s="591"/>
      <c r="G1049" s="592"/>
      <c r="H1049" s="593"/>
      <c r="I1049" s="544"/>
      <c r="J1049" s="536"/>
      <c r="K1049" s="700"/>
      <c r="L1049" s="590"/>
      <c r="M1049" s="591"/>
      <c r="N1049" s="591"/>
      <c r="O1049" s="591"/>
      <c r="P1049" s="591"/>
      <c r="Q1049" s="533"/>
    </row>
    <row r="1050" spans="1:17" s="537" customFormat="1">
      <c r="A1050" s="533"/>
      <c r="B1050" s="700"/>
      <c r="C1050" s="590"/>
      <c r="D1050" s="591"/>
      <c r="E1050" s="591"/>
      <c r="F1050" s="591"/>
      <c r="G1050" s="592"/>
      <c r="H1050" s="593"/>
      <c r="I1050" s="544"/>
      <c r="J1050" s="536"/>
      <c r="K1050" s="700"/>
      <c r="L1050" s="590"/>
      <c r="M1050" s="591"/>
      <c r="N1050" s="591"/>
      <c r="O1050" s="591"/>
      <c r="P1050" s="591"/>
      <c r="Q1050" s="533"/>
    </row>
    <row r="1051" spans="1:17" s="537" customFormat="1">
      <c r="A1051" s="533"/>
      <c r="B1051" s="700"/>
      <c r="C1051" s="590"/>
      <c r="D1051" s="591"/>
      <c r="E1051" s="591"/>
      <c r="F1051" s="591"/>
      <c r="G1051" s="592"/>
      <c r="H1051" s="593"/>
      <c r="I1051" s="544"/>
      <c r="J1051" s="536"/>
      <c r="K1051" s="700"/>
      <c r="L1051" s="590"/>
      <c r="M1051" s="591"/>
      <c r="N1051" s="591"/>
      <c r="O1051" s="591"/>
      <c r="P1051" s="591"/>
      <c r="Q1051" s="533"/>
    </row>
    <row r="1052" spans="1:17" s="537" customFormat="1">
      <c r="A1052" s="533"/>
      <c r="B1052" s="700"/>
      <c r="C1052" s="590"/>
      <c r="D1052" s="591"/>
      <c r="E1052" s="591"/>
      <c r="F1052" s="591"/>
      <c r="G1052" s="592"/>
      <c r="H1052" s="593"/>
      <c r="I1052" s="544"/>
      <c r="J1052" s="536"/>
      <c r="K1052" s="700"/>
      <c r="L1052" s="590"/>
      <c r="M1052" s="591"/>
      <c r="N1052" s="591"/>
      <c r="O1052" s="591"/>
      <c r="P1052" s="591"/>
      <c r="Q1052" s="533"/>
    </row>
    <row r="1053" spans="1:17" s="537" customFormat="1">
      <c r="A1053" s="533"/>
      <c r="B1053" s="700"/>
      <c r="C1053" s="590"/>
      <c r="D1053" s="591"/>
      <c r="E1053" s="591"/>
      <c r="F1053" s="591"/>
      <c r="G1053" s="592"/>
      <c r="H1053" s="593"/>
      <c r="I1053" s="544"/>
      <c r="J1053" s="536"/>
      <c r="K1053" s="700"/>
      <c r="L1053" s="590"/>
      <c r="M1053" s="591"/>
      <c r="N1053" s="591"/>
      <c r="O1053" s="591"/>
      <c r="P1053" s="591"/>
      <c r="Q1053" s="533"/>
    </row>
    <row r="1054" spans="1:17" s="537" customFormat="1">
      <c r="A1054" s="533"/>
      <c r="B1054" s="700"/>
      <c r="C1054" s="590"/>
      <c r="D1054" s="591"/>
      <c r="E1054" s="591"/>
      <c r="F1054" s="591"/>
      <c r="G1054" s="592"/>
      <c r="H1054" s="593"/>
      <c r="I1054" s="544"/>
      <c r="J1054" s="536"/>
      <c r="K1054" s="700"/>
      <c r="L1054" s="590"/>
      <c r="M1054" s="591"/>
      <c r="N1054" s="591"/>
      <c r="O1054" s="591"/>
      <c r="P1054" s="591"/>
      <c r="Q1054" s="533"/>
    </row>
    <row r="1055" spans="1:17" s="537" customFormat="1">
      <c r="A1055" s="533"/>
      <c r="B1055" s="700"/>
      <c r="C1055" s="590"/>
      <c r="D1055" s="591"/>
      <c r="E1055" s="591"/>
      <c r="F1055" s="591"/>
      <c r="G1055" s="592"/>
      <c r="H1055" s="593"/>
      <c r="I1055" s="544"/>
      <c r="J1055" s="536"/>
      <c r="K1055" s="700"/>
      <c r="L1055" s="590"/>
      <c r="M1055" s="591"/>
      <c r="N1055" s="591"/>
      <c r="O1055" s="591"/>
      <c r="P1055" s="591"/>
      <c r="Q1055" s="533"/>
    </row>
    <row r="1056" spans="1:17" s="537" customFormat="1">
      <c r="A1056" s="533"/>
      <c r="B1056" s="700"/>
      <c r="C1056" s="590"/>
      <c r="D1056" s="591"/>
      <c r="E1056" s="591"/>
      <c r="F1056" s="591"/>
      <c r="G1056" s="592"/>
      <c r="H1056" s="593"/>
      <c r="I1056" s="544"/>
      <c r="J1056" s="536"/>
      <c r="K1056" s="700"/>
      <c r="L1056" s="590"/>
      <c r="M1056" s="591"/>
      <c r="N1056" s="591"/>
      <c r="O1056" s="591"/>
      <c r="P1056" s="591"/>
      <c r="Q1056" s="533"/>
    </row>
    <row r="1057" spans="1:17" s="537" customFormat="1">
      <c r="A1057" s="533"/>
      <c r="B1057" s="700"/>
      <c r="C1057" s="590"/>
      <c r="D1057" s="591"/>
      <c r="E1057" s="591"/>
      <c r="F1057" s="591"/>
      <c r="G1057" s="592"/>
      <c r="H1057" s="593"/>
      <c r="I1057" s="544"/>
      <c r="J1057" s="536"/>
      <c r="K1057" s="700"/>
      <c r="L1057" s="590"/>
      <c r="M1057" s="591"/>
      <c r="N1057" s="591"/>
      <c r="O1057" s="591"/>
      <c r="P1057" s="591"/>
      <c r="Q1057" s="533"/>
    </row>
    <row r="1058" spans="1:17" s="537" customFormat="1">
      <c r="A1058" s="533"/>
      <c r="B1058" s="700"/>
      <c r="C1058" s="590"/>
      <c r="D1058" s="591"/>
      <c r="E1058" s="591"/>
      <c r="F1058" s="591"/>
      <c r="G1058" s="592"/>
      <c r="H1058" s="593"/>
      <c r="I1058" s="544"/>
      <c r="J1058" s="536"/>
      <c r="K1058" s="700"/>
      <c r="L1058" s="590"/>
      <c r="M1058" s="591"/>
      <c r="N1058" s="591"/>
      <c r="O1058" s="591"/>
      <c r="P1058" s="591"/>
      <c r="Q1058" s="533"/>
    </row>
    <row r="1059" spans="1:17" s="537" customFormat="1">
      <c r="A1059" s="533"/>
      <c r="B1059" s="700"/>
      <c r="C1059" s="590"/>
      <c r="D1059" s="591"/>
      <c r="E1059" s="591"/>
      <c r="F1059" s="591"/>
      <c r="G1059" s="592"/>
      <c r="H1059" s="593"/>
      <c r="I1059" s="544"/>
      <c r="J1059" s="536"/>
      <c r="K1059" s="700"/>
      <c r="L1059" s="590"/>
      <c r="M1059" s="591"/>
      <c r="N1059" s="591"/>
      <c r="O1059" s="591"/>
      <c r="P1059" s="591"/>
      <c r="Q1059" s="533"/>
    </row>
    <row r="1060" spans="1:17" s="537" customFormat="1">
      <c r="A1060" s="533"/>
      <c r="B1060" s="700"/>
      <c r="C1060" s="590"/>
      <c r="D1060" s="591"/>
      <c r="E1060" s="591"/>
      <c r="F1060" s="591"/>
      <c r="G1060" s="592"/>
      <c r="H1060" s="593"/>
      <c r="I1060" s="544"/>
      <c r="J1060" s="536"/>
      <c r="K1060" s="700"/>
      <c r="L1060" s="590"/>
      <c r="M1060" s="591"/>
      <c r="N1060" s="591"/>
      <c r="O1060" s="591"/>
      <c r="P1060" s="591"/>
      <c r="Q1060" s="533"/>
    </row>
    <row r="1061" spans="1:17" s="537" customFormat="1">
      <c r="A1061" s="533"/>
      <c r="B1061" s="700"/>
      <c r="C1061" s="590"/>
      <c r="D1061" s="591"/>
      <c r="E1061" s="591"/>
      <c r="F1061" s="591"/>
      <c r="G1061" s="592"/>
      <c r="H1061" s="593"/>
      <c r="I1061" s="544"/>
      <c r="J1061" s="536"/>
      <c r="K1061" s="700"/>
      <c r="L1061" s="590"/>
      <c r="M1061" s="591"/>
      <c r="N1061" s="591"/>
      <c r="O1061" s="591"/>
      <c r="P1061" s="591"/>
      <c r="Q1061" s="533"/>
    </row>
    <row r="1062" spans="1:17" s="537" customFormat="1">
      <c r="A1062" s="533"/>
      <c r="B1062" s="700"/>
      <c r="C1062" s="590"/>
      <c r="D1062" s="591"/>
      <c r="E1062" s="591"/>
      <c r="F1062" s="591"/>
      <c r="G1062" s="592"/>
      <c r="H1062" s="593"/>
      <c r="I1062" s="544"/>
      <c r="J1062" s="536"/>
      <c r="K1062" s="700"/>
      <c r="L1062" s="590"/>
      <c r="M1062" s="591"/>
      <c r="N1062" s="591"/>
      <c r="O1062" s="591"/>
      <c r="P1062" s="591"/>
      <c r="Q1062" s="533"/>
    </row>
    <row r="1063" spans="1:17" s="537" customFormat="1">
      <c r="A1063" s="533"/>
      <c r="B1063" s="700"/>
      <c r="C1063" s="590"/>
      <c r="D1063" s="591"/>
      <c r="E1063" s="591"/>
      <c r="F1063" s="591"/>
      <c r="G1063" s="592"/>
      <c r="H1063" s="593"/>
      <c r="I1063" s="544"/>
      <c r="J1063" s="536"/>
      <c r="K1063" s="700"/>
      <c r="L1063" s="590"/>
      <c r="M1063" s="591"/>
      <c r="N1063" s="591"/>
      <c r="O1063" s="591"/>
      <c r="P1063" s="591"/>
      <c r="Q1063" s="533"/>
    </row>
    <row r="1064" spans="1:17" s="537" customFormat="1">
      <c r="A1064" s="533"/>
      <c r="B1064" s="700"/>
      <c r="C1064" s="590"/>
      <c r="D1064" s="591"/>
      <c r="E1064" s="591"/>
      <c r="F1064" s="591"/>
      <c r="G1064" s="592"/>
      <c r="H1064" s="593"/>
      <c r="I1064" s="544"/>
      <c r="J1064" s="536"/>
      <c r="K1064" s="700"/>
      <c r="L1064" s="590"/>
      <c r="M1064" s="591"/>
      <c r="N1064" s="591"/>
      <c r="O1064" s="591"/>
      <c r="P1064" s="591"/>
      <c r="Q1064" s="533"/>
    </row>
    <row r="1065" spans="1:17" s="537" customFormat="1">
      <c r="A1065" s="533"/>
      <c r="B1065" s="700"/>
      <c r="C1065" s="590"/>
      <c r="D1065" s="591"/>
      <c r="E1065" s="591"/>
      <c r="F1065" s="591"/>
      <c r="G1065" s="592"/>
      <c r="H1065" s="593"/>
      <c r="I1065" s="544"/>
      <c r="J1065" s="536"/>
      <c r="K1065" s="700"/>
      <c r="L1065" s="590"/>
      <c r="M1065" s="591"/>
      <c r="N1065" s="591"/>
      <c r="O1065" s="591"/>
      <c r="P1065" s="591"/>
      <c r="Q1065" s="533"/>
    </row>
    <row r="1066" spans="1:17" s="537" customFormat="1">
      <c r="A1066" s="533"/>
      <c r="B1066" s="700"/>
      <c r="C1066" s="590"/>
      <c r="D1066" s="591"/>
      <c r="E1066" s="591"/>
      <c r="F1066" s="591"/>
      <c r="G1066" s="592"/>
      <c r="H1066" s="593"/>
      <c r="I1066" s="544"/>
      <c r="J1066" s="536"/>
      <c r="K1066" s="700"/>
      <c r="L1066" s="590"/>
      <c r="M1066" s="591"/>
      <c r="N1066" s="591"/>
      <c r="O1066" s="591"/>
      <c r="P1066" s="591"/>
      <c r="Q1066" s="533"/>
    </row>
    <row r="1067" spans="1:17" s="537" customFormat="1">
      <c r="A1067" s="533"/>
      <c r="B1067" s="700"/>
      <c r="C1067" s="590"/>
      <c r="D1067" s="591"/>
      <c r="E1067" s="591"/>
      <c r="F1067" s="591"/>
      <c r="G1067" s="592"/>
      <c r="H1067" s="593"/>
      <c r="I1067" s="544"/>
      <c r="J1067" s="536"/>
      <c r="K1067" s="700"/>
      <c r="L1067" s="590"/>
      <c r="M1067" s="591"/>
      <c r="N1067" s="591"/>
      <c r="O1067" s="591"/>
      <c r="P1067" s="591"/>
      <c r="Q1067" s="533"/>
    </row>
    <row r="1068" spans="1:17" s="537" customFormat="1">
      <c r="A1068" s="533"/>
      <c r="B1068" s="700"/>
      <c r="C1068" s="590"/>
      <c r="D1068" s="591"/>
      <c r="E1068" s="591"/>
      <c r="F1068" s="591"/>
      <c r="G1068" s="592"/>
      <c r="H1068" s="593"/>
      <c r="I1068" s="544"/>
      <c r="J1068" s="536"/>
      <c r="K1068" s="700"/>
      <c r="L1068" s="590"/>
      <c r="M1068" s="591"/>
      <c r="N1068" s="591"/>
      <c r="O1068" s="591"/>
      <c r="P1068" s="591"/>
      <c r="Q1068" s="533"/>
    </row>
    <row r="1069" spans="1:17" s="537" customFormat="1">
      <c r="A1069" s="533"/>
      <c r="B1069" s="700"/>
      <c r="C1069" s="590"/>
      <c r="D1069" s="591"/>
      <c r="E1069" s="591"/>
      <c r="F1069" s="591"/>
      <c r="G1069" s="592"/>
      <c r="H1069" s="593"/>
      <c r="I1069" s="544"/>
      <c r="J1069" s="536"/>
      <c r="K1069" s="700"/>
      <c r="L1069" s="590"/>
      <c r="M1069" s="591"/>
      <c r="N1069" s="591"/>
      <c r="O1069" s="591"/>
      <c r="P1069" s="591"/>
      <c r="Q1069" s="533"/>
    </row>
    <row r="1070" spans="1:17" s="537" customFormat="1">
      <c r="A1070" s="533"/>
      <c r="B1070" s="700"/>
      <c r="C1070" s="590"/>
      <c r="D1070" s="591"/>
      <c r="E1070" s="591"/>
      <c r="F1070" s="591"/>
      <c r="G1070" s="592"/>
      <c r="H1070" s="593"/>
      <c r="I1070" s="544"/>
      <c r="J1070" s="536"/>
      <c r="K1070" s="700"/>
      <c r="L1070" s="590"/>
      <c r="M1070" s="591"/>
      <c r="N1070" s="591"/>
      <c r="O1070" s="591"/>
      <c r="P1070" s="591"/>
      <c r="Q1070" s="533"/>
    </row>
    <row r="1071" spans="1:17" s="537" customFormat="1">
      <c r="A1071" s="533"/>
      <c r="B1071" s="700"/>
      <c r="C1071" s="590"/>
      <c r="D1071" s="591"/>
      <c r="E1071" s="591"/>
      <c r="F1071" s="591"/>
      <c r="G1071" s="592"/>
      <c r="H1071" s="593"/>
      <c r="I1071" s="544"/>
      <c r="J1071" s="536"/>
      <c r="K1071" s="700"/>
      <c r="L1071" s="590"/>
      <c r="M1071" s="591"/>
      <c r="N1071" s="591"/>
      <c r="O1071" s="591"/>
      <c r="P1071" s="591"/>
      <c r="Q1071" s="533"/>
    </row>
    <row r="1072" spans="1:17" s="537" customFormat="1">
      <c r="A1072" s="533"/>
      <c r="B1072" s="700"/>
      <c r="C1072" s="590"/>
      <c r="D1072" s="591"/>
      <c r="E1072" s="591"/>
      <c r="F1072" s="591"/>
      <c r="G1072" s="592"/>
      <c r="H1072" s="593"/>
      <c r="I1072" s="544"/>
      <c r="J1072" s="536"/>
      <c r="K1072" s="700"/>
      <c r="L1072" s="590"/>
      <c r="M1072" s="591"/>
      <c r="N1072" s="591"/>
      <c r="O1072" s="591"/>
      <c r="P1072" s="591"/>
      <c r="Q1072" s="533"/>
    </row>
    <row r="1073" spans="1:17" s="537" customFormat="1">
      <c r="A1073" s="533"/>
      <c r="B1073" s="700"/>
      <c r="C1073" s="590"/>
      <c r="D1073" s="591"/>
      <c r="E1073" s="591"/>
      <c r="F1073" s="591"/>
      <c r="G1073" s="592"/>
      <c r="H1073" s="593"/>
      <c r="I1073" s="544"/>
      <c r="J1073" s="536"/>
      <c r="K1073" s="700"/>
      <c r="L1073" s="590"/>
      <c r="M1073" s="591"/>
      <c r="N1073" s="591"/>
      <c r="O1073" s="591"/>
      <c r="P1073" s="591"/>
      <c r="Q1073" s="533"/>
    </row>
    <row r="1074" spans="1:17" s="537" customFormat="1">
      <c r="A1074" s="533"/>
      <c r="B1074" s="700"/>
      <c r="C1074" s="590"/>
      <c r="D1074" s="591"/>
      <c r="E1074" s="591"/>
      <c r="F1074" s="591"/>
      <c r="G1074" s="592"/>
      <c r="H1074" s="593"/>
      <c r="I1074" s="544"/>
      <c r="J1074" s="536"/>
      <c r="K1074" s="700"/>
      <c r="L1074" s="590"/>
      <c r="M1074" s="591"/>
      <c r="N1074" s="591"/>
      <c r="O1074" s="591"/>
      <c r="P1074" s="591"/>
      <c r="Q1074" s="533"/>
    </row>
    <row r="1075" spans="1:17" s="537" customFormat="1">
      <c r="A1075" s="533"/>
      <c r="B1075" s="700"/>
      <c r="C1075" s="590"/>
      <c r="D1075" s="591"/>
      <c r="E1075" s="591"/>
      <c r="F1075" s="591"/>
      <c r="G1075" s="592"/>
      <c r="H1075" s="593"/>
      <c r="I1075" s="544"/>
      <c r="J1075" s="536"/>
      <c r="K1075" s="700"/>
      <c r="L1075" s="590"/>
      <c r="M1075" s="591"/>
      <c r="N1075" s="591"/>
      <c r="O1075" s="591"/>
      <c r="P1075" s="591"/>
      <c r="Q1075" s="533"/>
    </row>
    <row r="1076" spans="1:17" s="537" customFormat="1">
      <c r="A1076" s="533"/>
      <c r="B1076" s="700"/>
      <c r="C1076" s="590"/>
      <c r="D1076" s="591"/>
      <c r="E1076" s="591"/>
      <c r="F1076" s="591"/>
      <c r="G1076" s="592"/>
      <c r="H1076" s="593"/>
      <c r="I1076" s="544"/>
      <c r="J1076" s="536"/>
      <c r="K1076" s="700"/>
      <c r="L1076" s="590"/>
      <c r="M1076" s="591"/>
      <c r="N1076" s="591"/>
      <c r="O1076" s="591"/>
      <c r="P1076" s="591"/>
      <c r="Q1076" s="533"/>
    </row>
    <row r="1077" spans="1:17" s="537" customFormat="1">
      <c r="A1077" s="533"/>
      <c r="B1077" s="700"/>
      <c r="C1077" s="590"/>
      <c r="D1077" s="591"/>
      <c r="E1077" s="591"/>
      <c r="F1077" s="591"/>
      <c r="G1077" s="592"/>
      <c r="H1077" s="593"/>
      <c r="I1077" s="544"/>
      <c r="J1077" s="536"/>
      <c r="K1077" s="700"/>
      <c r="L1077" s="590"/>
      <c r="M1077" s="591"/>
      <c r="N1077" s="591"/>
      <c r="O1077" s="591"/>
      <c r="P1077" s="591"/>
      <c r="Q1077" s="533"/>
    </row>
    <row r="1078" spans="1:17" s="537" customFormat="1">
      <c r="A1078" s="533"/>
      <c r="B1078" s="700"/>
      <c r="C1078" s="590"/>
      <c r="D1078" s="591"/>
      <c r="E1078" s="591"/>
      <c r="F1078" s="591"/>
      <c r="G1078" s="592"/>
      <c r="H1078" s="593"/>
      <c r="I1078" s="544"/>
      <c r="J1078" s="536"/>
      <c r="K1078" s="700"/>
      <c r="L1078" s="590"/>
      <c r="M1078" s="591"/>
      <c r="N1078" s="591"/>
      <c r="O1078" s="591"/>
      <c r="P1078" s="591"/>
      <c r="Q1078" s="533"/>
    </row>
    <row r="1079" spans="1:17" s="537" customFormat="1">
      <c r="A1079" s="533"/>
      <c r="B1079" s="700"/>
      <c r="C1079" s="590"/>
      <c r="D1079" s="591"/>
      <c r="E1079" s="591"/>
      <c r="F1079" s="591"/>
      <c r="G1079" s="592"/>
      <c r="H1079" s="593"/>
      <c r="I1079" s="544"/>
      <c r="J1079" s="536"/>
      <c r="K1079" s="700"/>
      <c r="L1079" s="590"/>
      <c r="M1079" s="591"/>
      <c r="N1079" s="591"/>
      <c r="O1079" s="591"/>
      <c r="P1079" s="591"/>
      <c r="Q1079" s="533"/>
    </row>
    <row r="1080" spans="1:17" s="537" customFormat="1">
      <c r="A1080" s="533"/>
      <c r="B1080" s="700"/>
      <c r="C1080" s="590"/>
      <c r="D1080" s="591"/>
      <c r="E1080" s="591"/>
      <c r="F1080" s="591"/>
      <c r="G1080" s="592"/>
      <c r="H1080" s="593"/>
      <c r="I1080" s="544"/>
      <c r="J1080" s="536"/>
      <c r="K1080" s="700"/>
      <c r="L1080" s="590"/>
      <c r="M1080" s="591"/>
      <c r="N1080" s="591"/>
      <c r="O1080" s="591"/>
      <c r="P1080" s="591"/>
      <c r="Q1080" s="533"/>
    </row>
    <row r="1081" spans="1:17" s="537" customFormat="1">
      <c r="A1081" s="533"/>
      <c r="B1081" s="700"/>
      <c r="C1081" s="590"/>
      <c r="D1081" s="591"/>
      <c r="E1081" s="591"/>
      <c r="F1081" s="591"/>
      <c r="G1081" s="592"/>
      <c r="H1081" s="593"/>
      <c r="I1081" s="544"/>
      <c r="J1081" s="536"/>
      <c r="K1081" s="700"/>
      <c r="L1081" s="590"/>
      <c r="M1081" s="591"/>
      <c r="N1081" s="591"/>
      <c r="O1081" s="591"/>
      <c r="P1081" s="591"/>
      <c r="Q1081" s="533"/>
    </row>
    <row r="1082" spans="1:17" s="537" customFormat="1">
      <c r="A1082" s="533"/>
      <c r="B1082" s="700"/>
      <c r="C1082" s="590"/>
      <c r="D1082" s="591"/>
      <c r="E1082" s="591"/>
      <c r="F1082" s="591"/>
      <c r="G1082" s="592"/>
      <c r="H1082" s="593"/>
      <c r="I1082" s="544"/>
      <c r="J1082" s="536"/>
      <c r="K1082" s="700"/>
      <c r="L1082" s="590"/>
      <c r="M1082" s="591"/>
      <c r="N1082" s="591"/>
      <c r="O1082" s="591"/>
      <c r="P1082" s="591"/>
      <c r="Q1082" s="533"/>
    </row>
    <row r="1083" spans="1:17" s="537" customFormat="1">
      <c r="A1083" s="533"/>
      <c r="B1083" s="700"/>
      <c r="C1083" s="590"/>
      <c r="D1083" s="591"/>
      <c r="E1083" s="591"/>
      <c r="F1083" s="591"/>
      <c r="G1083" s="592"/>
      <c r="H1083" s="593"/>
      <c r="I1083" s="544"/>
      <c r="J1083" s="536"/>
      <c r="K1083" s="700"/>
      <c r="L1083" s="590"/>
      <c r="M1083" s="591"/>
      <c r="N1083" s="591"/>
      <c r="O1083" s="591"/>
      <c r="P1083" s="591"/>
      <c r="Q1083" s="533"/>
    </row>
    <row r="1084" spans="1:17" s="537" customFormat="1">
      <c r="A1084" s="533"/>
      <c r="B1084" s="700"/>
      <c r="C1084" s="590"/>
      <c r="D1084" s="591"/>
      <c r="E1084" s="591"/>
      <c r="F1084" s="591"/>
      <c r="G1084" s="592"/>
      <c r="H1084" s="593"/>
      <c r="I1084" s="544"/>
      <c r="J1084" s="536"/>
      <c r="K1084" s="700"/>
      <c r="L1084" s="590"/>
      <c r="M1084" s="591"/>
      <c r="N1084" s="591"/>
      <c r="O1084" s="591"/>
      <c r="P1084" s="591"/>
      <c r="Q1084" s="533"/>
    </row>
    <row r="1085" spans="1:17" s="537" customFormat="1">
      <c r="A1085" s="533"/>
      <c r="B1085" s="700"/>
      <c r="C1085" s="590"/>
      <c r="D1085" s="591"/>
      <c r="E1085" s="591"/>
      <c r="F1085" s="591"/>
      <c r="G1085" s="592"/>
      <c r="H1085" s="593"/>
      <c r="I1085" s="544"/>
      <c r="J1085" s="536"/>
      <c r="K1085" s="700"/>
      <c r="L1085" s="590"/>
      <c r="M1085" s="591"/>
      <c r="N1085" s="591"/>
      <c r="O1085" s="591"/>
      <c r="P1085" s="591"/>
      <c r="Q1085" s="533"/>
    </row>
    <row r="1086" spans="1:17" s="537" customFormat="1">
      <c r="A1086" s="533"/>
      <c r="B1086" s="700"/>
      <c r="C1086" s="590"/>
      <c r="D1086" s="591"/>
      <c r="E1086" s="591"/>
      <c r="F1086" s="591"/>
      <c r="G1086" s="592"/>
      <c r="H1086" s="593"/>
      <c r="I1086" s="544"/>
      <c r="J1086" s="536"/>
      <c r="K1086" s="700"/>
      <c r="L1086" s="590"/>
      <c r="M1086" s="591"/>
      <c r="N1086" s="591"/>
      <c r="O1086" s="591"/>
      <c r="P1086" s="591"/>
      <c r="Q1086" s="533"/>
    </row>
    <row r="1087" spans="1:17" s="537" customFormat="1">
      <c r="A1087" s="533"/>
      <c r="B1087" s="700"/>
      <c r="C1087" s="590"/>
      <c r="D1087" s="591"/>
      <c r="E1087" s="591"/>
      <c r="F1087" s="591"/>
      <c r="G1087" s="592"/>
      <c r="H1087" s="593"/>
      <c r="I1087" s="544"/>
      <c r="J1087" s="536"/>
      <c r="K1087" s="700"/>
      <c r="L1087" s="590"/>
      <c r="M1087" s="591"/>
      <c r="N1087" s="591"/>
      <c r="O1087" s="591"/>
      <c r="P1087" s="591"/>
      <c r="Q1087" s="533"/>
    </row>
    <row r="1088" spans="1:17" s="537" customFormat="1">
      <c r="A1088" s="533"/>
      <c r="B1088" s="700"/>
      <c r="C1088" s="590"/>
      <c r="D1088" s="591"/>
      <c r="E1088" s="591"/>
      <c r="F1088" s="591"/>
      <c r="G1088" s="592"/>
      <c r="H1088" s="593"/>
      <c r="I1088" s="544"/>
      <c r="J1088" s="536"/>
      <c r="K1088" s="700"/>
      <c r="L1088" s="590"/>
      <c r="M1088" s="591"/>
      <c r="N1088" s="591"/>
      <c r="O1088" s="591"/>
      <c r="P1088" s="591"/>
      <c r="Q1088" s="533"/>
    </row>
    <row r="1089" spans="1:17" s="537" customFormat="1">
      <c r="A1089" s="533"/>
      <c r="B1089" s="700"/>
      <c r="C1089" s="590"/>
      <c r="D1089" s="591"/>
      <c r="E1089" s="591"/>
      <c r="F1089" s="591"/>
      <c r="G1089" s="592"/>
      <c r="H1089" s="593"/>
      <c r="I1089" s="544"/>
      <c r="J1089" s="536"/>
      <c r="K1089" s="700"/>
      <c r="L1089" s="590"/>
      <c r="M1089" s="591"/>
      <c r="N1089" s="591"/>
      <c r="O1089" s="591"/>
      <c r="P1089" s="591"/>
      <c r="Q1089" s="533"/>
    </row>
    <row r="1090" spans="1:17" s="537" customFormat="1">
      <c r="A1090" s="533"/>
      <c r="B1090" s="700"/>
      <c r="C1090" s="590"/>
      <c r="D1090" s="591"/>
      <c r="E1090" s="591"/>
      <c r="F1090" s="591"/>
      <c r="G1090" s="592"/>
      <c r="H1090" s="593"/>
      <c r="I1090" s="544"/>
      <c r="J1090" s="536"/>
      <c r="K1090" s="700"/>
      <c r="L1090" s="590"/>
      <c r="M1090" s="591"/>
      <c r="N1090" s="591"/>
      <c r="O1090" s="591"/>
      <c r="P1090" s="591"/>
      <c r="Q1090" s="533"/>
    </row>
    <row r="1091" spans="1:17" s="537" customFormat="1">
      <c r="A1091" s="533"/>
      <c r="B1091" s="700"/>
      <c r="C1091" s="590"/>
      <c r="D1091" s="591"/>
      <c r="E1091" s="591"/>
      <c r="F1091" s="591"/>
      <c r="G1091" s="592"/>
      <c r="H1091" s="593"/>
      <c r="I1091" s="544"/>
      <c r="J1091" s="536"/>
      <c r="K1091" s="700"/>
      <c r="L1091" s="590"/>
      <c r="M1091" s="591"/>
      <c r="N1091" s="591"/>
      <c r="O1091" s="591"/>
      <c r="P1091" s="591"/>
      <c r="Q1091" s="533"/>
    </row>
    <row r="1092" spans="1:17" s="537" customFormat="1">
      <c r="A1092" s="533"/>
      <c r="B1092" s="700"/>
      <c r="C1092" s="590"/>
      <c r="D1092" s="591"/>
      <c r="E1092" s="591"/>
      <c r="F1092" s="591"/>
      <c r="G1092" s="592"/>
      <c r="H1092" s="593"/>
      <c r="I1092" s="544"/>
      <c r="J1092" s="536"/>
      <c r="K1092" s="700"/>
      <c r="L1092" s="590"/>
      <c r="M1092" s="591"/>
      <c r="N1092" s="591"/>
      <c r="O1092" s="591"/>
      <c r="P1092" s="591"/>
      <c r="Q1092" s="533"/>
    </row>
    <row r="1093" spans="1:17" s="537" customFormat="1">
      <c r="A1093" s="533"/>
      <c r="B1093" s="700"/>
      <c r="C1093" s="590"/>
      <c r="D1093" s="591"/>
      <c r="E1093" s="591"/>
      <c r="F1093" s="591"/>
      <c r="G1093" s="592"/>
      <c r="H1093" s="593"/>
      <c r="I1093" s="544"/>
      <c r="J1093" s="536"/>
      <c r="K1093" s="700"/>
      <c r="L1093" s="590"/>
      <c r="M1093" s="591"/>
      <c r="N1093" s="591"/>
      <c r="O1093" s="591"/>
      <c r="P1093" s="591"/>
      <c r="Q1093" s="533"/>
    </row>
    <row r="1094" spans="1:17" s="537" customFormat="1">
      <c r="A1094" s="533"/>
      <c r="B1094" s="700"/>
      <c r="C1094" s="590"/>
      <c r="D1094" s="591"/>
      <c r="E1094" s="591"/>
      <c r="F1094" s="591"/>
      <c r="G1094" s="592"/>
      <c r="H1094" s="593"/>
      <c r="I1094" s="544"/>
      <c r="J1094" s="536"/>
      <c r="K1094" s="700"/>
      <c r="L1094" s="590"/>
      <c r="M1094" s="591"/>
      <c r="N1094" s="591"/>
      <c r="O1094" s="591"/>
      <c r="P1094" s="591"/>
      <c r="Q1094" s="533"/>
    </row>
    <row r="1095" spans="1:17" s="537" customFormat="1">
      <c r="A1095" s="533"/>
      <c r="B1095" s="700"/>
      <c r="C1095" s="590"/>
      <c r="D1095" s="591"/>
      <c r="E1095" s="591"/>
      <c r="F1095" s="591"/>
      <c r="G1095" s="592"/>
      <c r="H1095" s="593"/>
      <c r="I1095" s="544"/>
      <c r="J1095" s="536"/>
      <c r="K1095" s="700"/>
      <c r="L1095" s="590"/>
      <c r="M1095" s="591"/>
      <c r="N1095" s="591"/>
      <c r="O1095" s="591"/>
      <c r="P1095" s="591"/>
      <c r="Q1095" s="533"/>
    </row>
    <row r="1096" spans="1:17" s="537" customFormat="1">
      <c r="A1096" s="533"/>
      <c r="B1096" s="700"/>
      <c r="C1096" s="590"/>
      <c r="D1096" s="591"/>
      <c r="E1096" s="591"/>
      <c r="F1096" s="591"/>
      <c r="G1096" s="592"/>
      <c r="H1096" s="593"/>
      <c r="I1096" s="544"/>
      <c r="J1096" s="536"/>
      <c r="K1096" s="700"/>
      <c r="L1096" s="590"/>
      <c r="M1096" s="591"/>
      <c r="N1096" s="591"/>
      <c r="O1096" s="591"/>
      <c r="P1096" s="591"/>
      <c r="Q1096" s="533"/>
    </row>
    <row r="1097" spans="1:17" s="537" customFormat="1">
      <c r="A1097" s="533"/>
      <c r="B1097" s="700"/>
      <c r="C1097" s="590"/>
      <c r="D1097" s="591"/>
      <c r="E1097" s="591"/>
      <c r="F1097" s="591"/>
      <c r="G1097" s="592"/>
      <c r="H1097" s="593"/>
      <c r="I1097" s="544"/>
      <c r="J1097" s="536"/>
      <c r="K1097" s="700"/>
      <c r="L1097" s="590"/>
      <c r="M1097" s="591"/>
      <c r="N1097" s="591"/>
      <c r="O1097" s="591"/>
      <c r="P1097" s="591"/>
      <c r="Q1097" s="533"/>
    </row>
    <row r="1098" spans="1:17" s="537" customFormat="1">
      <c r="A1098" s="533"/>
      <c r="B1098" s="700"/>
      <c r="C1098" s="590"/>
      <c r="D1098" s="591"/>
      <c r="E1098" s="591"/>
      <c r="F1098" s="591"/>
      <c r="G1098" s="592"/>
      <c r="H1098" s="593"/>
      <c r="I1098" s="544"/>
      <c r="J1098" s="536"/>
      <c r="K1098" s="700"/>
      <c r="L1098" s="590"/>
      <c r="M1098" s="591"/>
      <c r="N1098" s="591"/>
      <c r="O1098" s="591"/>
      <c r="P1098" s="591"/>
      <c r="Q1098" s="533"/>
    </row>
    <row r="1099" spans="1:17" s="537" customFormat="1">
      <c r="A1099" s="533"/>
      <c r="B1099" s="700"/>
      <c r="C1099" s="590"/>
      <c r="D1099" s="591"/>
      <c r="E1099" s="591"/>
      <c r="F1099" s="591"/>
      <c r="G1099" s="592"/>
      <c r="H1099" s="593"/>
      <c r="I1099" s="544"/>
      <c r="J1099" s="536"/>
      <c r="K1099" s="700"/>
      <c r="L1099" s="590"/>
      <c r="M1099" s="591"/>
      <c r="N1099" s="591"/>
      <c r="O1099" s="591"/>
      <c r="P1099" s="591"/>
      <c r="Q1099" s="533"/>
    </row>
    <row r="1100" spans="1:17" s="537" customFormat="1">
      <c r="A1100" s="533"/>
      <c r="B1100" s="700"/>
      <c r="C1100" s="590"/>
      <c r="D1100" s="591"/>
      <c r="E1100" s="591"/>
      <c r="F1100" s="591"/>
      <c r="G1100" s="592"/>
      <c r="H1100" s="593"/>
      <c r="I1100" s="544"/>
      <c r="J1100" s="536"/>
      <c r="K1100" s="700"/>
      <c r="L1100" s="590"/>
      <c r="M1100" s="591"/>
      <c r="N1100" s="591"/>
      <c r="O1100" s="591"/>
      <c r="P1100" s="591"/>
      <c r="Q1100" s="533"/>
    </row>
    <row r="1101" spans="1:17" s="537" customFormat="1">
      <c r="A1101" s="533"/>
      <c r="B1101" s="700"/>
      <c r="C1101" s="590"/>
      <c r="D1101" s="591"/>
      <c r="E1101" s="591"/>
      <c r="F1101" s="591"/>
      <c r="G1101" s="592"/>
      <c r="H1101" s="593"/>
      <c r="I1101" s="544"/>
      <c r="J1101" s="536"/>
      <c r="K1101" s="700"/>
      <c r="L1101" s="590"/>
      <c r="M1101" s="591"/>
      <c r="N1101" s="591"/>
      <c r="O1101" s="591"/>
      <c r="P1101" s="591"/>
      <c r="Q1101" s="533"/>
    </row>
    <row r="1102" spans="1:17" s="537" customFormat="1">
      <c r="A1102" s="533"/>
      <c r="B1102" s="700"/>
      <c r="C1102" s="590"/>
      <c r="D1102" s="591"/>
      <c r="E1102" s="591"/>
      <c r="F1102" s="591"/>
      <c r="G1102" s="592"/>
      <c r="H1102" s="593"/>
      <c r="I1102" s="544"/>
      <c r="J1102" s="536"/>
      <c r="K1102" s="700"/>
      <c r="L1102" s="590"/>
      <c r="M1102" s="591"/>
      <c r="N1102" s="591"/>
      <c r="O1102" s="591"/>
      <c r="P1102" s="591"/>
      <c r="Q1102" s="533"/>
    </row>
    <row r="1103" spans="1:17" s="537" customFormat="1">
      <c r="A1103" s="533"/>
      <c r="B1103" s="700"/>
      <c r="C1103" s="590"/>
      <c r="D1103" s="591"/>
      <c r="E1103" s="591"/>
      <c r="F1103" s="591"/>
      <c r="G1103" s="592"/>
      <c r="H1103" s="593"/>
      <c r="I1103" s="544"/>
      <c r="J1103" s="536"/>
      <c r="K1103" s="700"/>
      <c r="L1103" s="590"/>
      <c r="M1103" s="591"/>
      <c r="N1103" s="591"/>
      <c r="O1103" s="591"/>
      <c r="P1103" s="591"/>
      <c r="Q1103" s="533"/>
    </row>
    <row r="1104" spans="1:17" s="537" customFormat="1">
      <c r="A1104" s="533"/>
      <c r="B1104" s="700"/>
      <c r="C1104" s="590"/>
      <c r="D1104" s="591"/>
      <c r="E1104" s="591"/>
      <c r="F1104" s="591"/>
      <c r="G1104" s="592"/>
      <c r="H1104" s="593"/>
      <c r="I1104" s="544"/>
      <c r="J1104" s="536"/>
      <c r="K1104" s="700"/>
      <c r="L1104" s="590"/>
      <c r="M1104" s="591"/>
      <c r="N1104" s="591"/>
      <c r="O1104" s="591"/>
      <c r="P1104" s="591"/>
      <c r="Q1104" s="533"/>
    </row>
    <row r="1105" spans="1:17" s="537" customFormat="1">
      <c r="A1105" s="533"/>
      <c r="B1105" s="700"/>
      <c r="C1105" s="590"/>
      <c r="D1105" s="591"/>
      <c r="E1105" s="591"/>
      <c r="F1105" s="591"/>
      <c r="G1105" s="592"/>
      <c r="H1105" s="593"/>
      <c r="I1105" s="544"/>
      <c r="J1105" s="536"/>
      <c r="K1105" s="700"/>
      <c r="L1105" s="590"/>
      <c r="M1105" s="591"/>
      <c r="N1105" s="591"/>
      <c r="O1105" s="591"/>
      <c r="P1105" s="591"/>
      <c r="Q1105" s="533"/>
    </row>
    <row r="1106" spans="1:17" s="537" customFormat="1">
      <c r="A1106" s="533"/>
      <c r="B1106" s="700"/>
      <c r="C1106" s="590"/>
      <c r="D1106" s="591"/>
      <c r="E1106" s="591"/>
      <c r="F1106" s="591"/>
      <c r="G1106" s="592"/>
      <c r="H1106" s="593"/>
      <c r="I1106" s="544"/>
      <c r="J1106" s="536"/>
      <c r="K1106" s="700"/>
      <c r="L1106" s="590"/>
      <c r="M1106" s="591"/>
      <c r="N1106" s="591"/>
      <c r="O1106" s="591"/>
      <c r="P1106" s="591"/>
      <c r="Q1106" s="533"/>
    </row>
    <row r="1107" spans="1:17" s="537" customFormat="1">
      <c r="A1107" s="533"/>
      <c r="B1107" s="700"/>
      <c r="C1107" s="590"/>
      <c r="D1107" s="591"/>
      <c r="E1107" s="591"/>
      <c r="F1107" s="591"/>
      <c r="G1107" s="592"/>
      <c r="H1107" s="593"/>
      <c r="I1107" s="544"/>
      <c r="J1107" s="536"/>
      <c r="K1107" s="700"/>
      <c r="L1107" s="590"/>
      <c r="M1107" s="591"/>
      <c r="N1107" s="591"/>
      <c r="O1107" s="591"/>
      <c r="P1107" s="591"/>
      <c r="Q1107" s="533"/>
    </row>
    <row r="1108" spans="1:17" s="537" customFormat="1">
      <c r="A1108" s="533"/>
      <c r="B1108" s="700"/>
      <c r="C1108" s="590"/>
      <c r="D1108" s="591"/>
      <c r="E1108" s="591"/>
      <c r="F1108" s="591"/>
      <c r="G1108" s="592"/>
      <c r="H1108" s="593"/>
      <c r="I1108" s="544"/>
      <c r="J1108" s="536"/>
      <c r="K1108" s="700"/>
      <c r="L1108" s="590"/>
      <c r="M1108" s="591"/>
      <c r="N1108" s="591"/>
      <c r="O1108" s="591"/>
      <c r="P1108" s="591"/>
      <c r="Q1108" s="533"/>
    </row>
    <row r="1109" spans="1:17" s="537" customFormat="1">
      <c r="A1109" s="533"/>
      <c r="B1109" s="700"/>
      <c r="C1109" s="590"/>
      <c r="D1109" s="591"/>
      <c r="E1109" s="591"/>
      <c r="F1109" s="591"/>
      <c r="G1109" s="592"/>
      <c r="H1109" s="593"/>
      <c r="I1109" s="544"/>
      <c r="J1109" s="536"/>
      <c r="K1109" s="700"/>
      <c r="L1109" s="590"/>
      <c r="M1109" s="591"/>
      <c r="N1109" s="591"/>
      <c r="O1109" s="591"/>
      <c r="P1109" s="591"/>
      <c r="Q1109" s="533"/>
    </row>
    <row r="1110" spans="1:17" s="537" customFormat="1">
      <c r="A1110" s="533"/>
      <c r="B1110" s="700"/>
      <c r="C1110" s="590"/>
      <c r="D1110" s="591"/>
      <c r="E1110" s="591"/>
      <c r="F1110" s="591"/>
      <c r="G1110" s="592"/>
      <c r="H1110" s="593"/>
      <c r="I1110" s="544"/>
      <c r="J1110" s="536"/>
      <c r="K1110" s="700"/>
      <c r="L1110" s="590"/>
      <c r="M1110" s="591"/>
      <c r="N1110" s="591"/>
      <c r="O1110" s="591"/>
      <c r="P1110" s="591"/>
      <c r="Q1110" s="533"/>
    </row>
    <row r="1111" spans="1:17" s="537" customFormat="1">
      <c r="A1111" s="533"/>
      <c r="B1111" s="700"/>
      <c r="C1111" s="590"/>
      <c r="D1111" s="591"/>
      <c r="E1111" s="591"/>
      <c r="F1111" s="591"/>
      <c r="G1111" s="592"/>
      <c r="H1111" s="593"/>
      <c r="I1111" s="544"/>
      <c r="J1111" s="536"/>
      <c r="K1111" s="700"/>
      <c r="L1111" s="590"/>
      <c r="M1111" s="591"/>
      <c r="N1111" s="591"/>
      <c r="O1111" s="591"/>
      <c r="P1111" s="591"/>
      <c r="Q1111" s="533"/>
    </row>
    <row r="1112" spans="1:17" s="537" customFormat="1">
      <c r="A1112" s="533"/>
      <c r="B1112" s="700"/>
      <c r="C1112" s="590"/>
      <c r="D1112" s="591"/>
      <c r="E1112" s="591"/>
      <c r="F1112" s="591"/>
      <c r="G1112" s="592"/>
      <c r="H1112" s="593"/>
      <c r="I1112" s="544"/>
      <c r="J1112" s="536"/>
      <c r="K1112" s="700"/>
      <c r="L1112" s="590"/>
      <c r="M1112" s="591"/>
      <c r="N1112" s="591"/>
      <c r="O1112" s="591"/>
      <c r="P1112" s="591"/>
      <c r="Q1112" s="533"/>
    </row>
    <row r="1113" spans="1:17" s="537" customFormat="1">
      <c r="A1113" s="533"/>
      <c r="B1113" s="700"/>
      <c r="C1113" s="590"/>
      <c r="D1113" s="591"/>
      <c r="E1113" s="591"/>
      <c r="F1113" s="591"/>
      <c r="G1113" s="592"/>
      <c r="H1113" s="593"/>
      <c r="I1113" s="544"/>
      <c r="J1113" s="536"/>
      <c r="K1113" s="700"/>
      <c r="L1113" s="590"/>
      <c r="M1113" s="591"/>
      <c r="N1113" s="591"/>
      <c r="O1113" s="591"/>
      <c r="P1113" s="591"/>
      <c r="Q1113" s="533"/>
    </row>
    <row r="1114" spans="1:17" s="537" customFormat="1">
      <c r="A1114" s="533"/>
      <c r="B1114" s="700"/>
      <c r="C1114" s="590"/>
      <c r="D1114" s="591"/>
      <c r="E1114" s="591"/>
      <c r="F1114" s="591"/>
      <c r="G1114" s="592"/>
      <c r="H1114" s="593"/>
      <c r="I1114" s="544"/>
      <c r="J1114" s="536"/>
      <c r="K1114" s="700"/>
      <c r="L1114" s="590"/>
      <c r="M1114" s="591"/>
      <c r="N1114" s="591"/>
      <c r="O1114" s="591"/>
      <c r="P1114" s="591"/>
      <c r="Q1114" s="533"/>
    </row>
    <row r="1115" spans="1:17" s="537" customFormat="1">
      <c r="A1115" s="533"/>
      <c r="B1115" s="700"/>
      <c r="C1115" s="590"/>
      <c r="D1115" s="591"/>
      <c r="E1115" s="591"/>
      <c r="F1115" s="591"/>
      <c r="G1115" s="592"/>
      <c r="H1115" s="593"/>
      <c r="I1115" s="544"/>
      <c r="J1115" s="536"/>
      <c r="K1115" s="700"/>
      <c r="L1115" s="590"/>
      <c r="M1115" s="591"/>
      <c r="N1115" s="591"/>
      <c r="O1115" s="591"/>
      <c r="P1115" s="591"/>
      <c r="Q1115" s="533"/>
    </row>
    <row r="1116" spans="1:17" s="537" customFormat="1">
      <c r="A1116" s="533"/>
      <c r="B1116" s="700"/>
      <c r="C1116" s="590"/>
      <c r="D1116" s="591"/>
      <c r="E1116" s="591"/>
      <c r="F1116" s="591"/>
      <c r="G1116" s="592"/>
      <c r="H1116" s="593"/>
      <c r="I1116" s="544"/>
      <c r="J1116" s="536"/>
      <c r="K1116" s="700"/>
      <c r="L1116" s="590"/>
      <c r="M1116" s="591"/>
      <c r="N1116" s="591"/>
      <c r="O1116" s="591"/>
      <c r="P1116" s="591"/>
      <c r="Q1116" s="533"/>
    </row>
    <row r="1117" spans="1:17" s="537" customFormat="1">
      <c r="A1117" s="533"/>
      <c r="B1117" s="700"/>
      <c r="C1117" s="590"/>
      <c r="D1117" s="591"/>
      <c r="E1117" s="591"/>
      <c r="F1117" s="591"/>
      <c r="G1117" s="592"/>
      <c r="H1117" s="593"/>
      <c r="I1117" s="544"/>
      <c r="J1117" s="536"/>
      <c r="K1117" s="700"/>
      <c r="L1117" s="590"/>
      <c r="M1117" s="591"/>
      <c r="N1117" s="591"/>
      <c r="O1117" s="591"/>
      <c r="P1117" s="591"/>
      <c r="Q1117" s="533"/>
    </row>
    <row r="1118" spans="1:17" s="537" customFormat="1">
      <c r="A1118" s="533"/>
      <c r="B1118" s="700"/>
      <c r="C1118" s="590"/>
      <c r="D1118" s="591"/>
      <c r="E1118" s="591"/>
      <c r="F1118" s="591"/>
      <c r="G1118" s="592"/>
      <c r="H1118" s="593"/>
      <c r="I1118" s="544"/>
      <c r="J1118" s="536"/>
      <c r="K1118" s="700"/>
      <c r="L1118" s="590"/>
      <c r="M1118" s="591"/>
      <c r="N1118" s="591"/>
      <c r="O1118" s="591"/>
      <c r="P1118" s="591"/>
      <c r="Q1118" s="533"/>
    </row>
    <row r="1119" spans="1:17" s="537" customFormat="1">
      <c r="A1119" s="533"/>
      <c r="B1119" s="700"/>
      <c r="C1119" s="590"/>
      <c r="D1119" s="591"/>
      <c r="E1119" s="591"/>
      <c r="F1119" s="591"/>
      <c r="G1119" s="592"/>
      <c r="H1119" s="593"/>
      <c r="I1119" s="544"/>
      <c r="J1119" s="536"/>
      <c r="K1119" s="700"/>
      <c r="L1119" s="590"/>
      <c r="M1119" s="591"/>
      <c r="N1119" s="591"/>
      <c r="O1119" s="591"/>
      <c r="P1119" s="591"/>
      <c r="Q1119" s="533"/>
    </row>
    <row r="1120" spans="1:17" s="537" customFormat="1">
      <c r="A1120" s="533"/>
      <c r="B1120" s="700"/>
      <c r="C1120" s="590"/>
      <c r="D1120" s="591"/>
      <c r="E1120" s="591"/>
      <c r="F1120" s="591"/>
      <c r="G1120" s="592"/>
      <c r="H1120" s="593"/>
      <c r="I1120" s="544"/>
      <c r="J1120" s="536"/>
      <c r="K1120" s="700"/>
      <c r="L1120" s="590"/>
      <c r="M1120" s="591"/>
      <c r="N1120" s="591"/>
      <c r="O1120" s="591"/>
      <c r="P1120" s="591"/>
      <c r="Q1120" s="533"/>
    </row>
    <row r="1121" spans="1:17" s="537" customFormat="1">
      <c r="A1121" s="533"/>
      <c r="B1121" s="700"/>
      <c r="C1121" s="590"/>
      <c r="D1121" s="591"/>
      <c r="E1121" s="591"/>
      <c r="F1121" s="591"/>
      <c r="G1121" s="592"/>
      <c r="H1121" s="593"/>
      <c r="I1121" s="544"/>
      <c r="J1121" s="536"/>
      <c r="K1121" s="700"/>
      <c r="L1121" s="590"/>
      <c r="M1121" s="591"/>
      <c r="N1121" s="591"/>
      <c r="O1121" s="591"/>
      <c r="P1121" s="591"/>
      <c r="Q1121" s="533"/>
    </row>
    <row r="1122" spans="1:17" s="537" customFormat="1">
      <c r="A1122" s="533"/>
      <c r="B1122" s="700"/>
      <c r="C1122" s="590"/>
      <c r="D1122" s="591"/>
      <c r="E1122" s="591"/>
      <c r="F1122" s="591"/>
      <c r="G1122" s="592"/>
      <c r="H1122" s="593"/>
      <c r="I1122" s="544"/>
      <c r="J1122" s="536"/>
      <c r="K1122" s="700"/>
      <c r="L1122" s="590"/>
      <c r="M1122" s="591"/>
      <c r="N1122" s="591"/>
      <c r="O1122" s="591"/>
      <c r="P1122" s="591"/>
      <c r="Q1122" s="533"/>
    </row>
    <row r="1123" spans="1:17" s="537" customFormat="1">
      <c r="A1123" s="533"/>
      <c r="B1123" s="700"/>
      <c r="C1123" s="590"/>
      <c r="D1123" s="591"/>
      <c r="E1123" s="591"/>
      <c r="F1123" s="591"/>
      <c r="G1123" s="592"/>
      <c r="H1123" s="593"/>
      <c r="I1123" s="544"/>
      <c r="J1123" s="536"/>
      <c r="K1123" s="700"/>
      <c r="L1123" s="590"/>
      <c r="M1123" s="591"/>
      <c r="N1123" s="591"/>
      <c r="O1123" s="591"/>
      <c r="P1123" s="591"/>
      <c r="Q1123" s="533"/>
    </row>
    <row r="1124" spans="1:17" s="537" customFormat="1">
      <c r="A1124" s="533"/>
      <c r="B1124" s="700"/>
      <c r="C1124" s="590"/>
      <c r="D1124" s="591"/>
      <c r="E1124" s="591"/>
      <c r="F1124" s="591"/>
      <c r="G1124" s="592"/>
      <c r="H1124" s="593"/>
      <c r="I1124" s="544"/>
      <c r="J1124" s="536"/>
      <c r="K1124" s="700"/>
      <c r="L1124" s="590"/>
      <c r="M1124" s="591"/>
      <c r="N1124" s="591"/>
      <c r="O1124" s="591"/>
      <c r="P1124" s="591"/>
      <c r="Q1124" s="533"/>
    </row>
    <row r="1125" spans="1:17" s="537" customFormat="1">
      <c r="A1125" s="533"/>
      <c r="B1125" s="700"/>
      <c r="C1125" s="590"/>
      <c r="D1125" s="591"/>
      <c r="E1125" s="591"/>
      <c r="F1125" s="591"/>
      <c r="G1125" s="592"/>
      <c r="H1125" s="593"/>
      <c r="I1125" s="544"/>
      <c r="J1125" s="536"/>
      <c r="K1125" s="700"/>
      <c r="L1125" s="590"/>
      <c r="M1125" s="591"/>
      <c r="N1125" s="591"/>
      <c r="O1125" s="591"/>
      <c r="P1125" s="591"/>
      <c r="Q1125" s="533"/>
    </row>
    <row r="1126" spans="1:17" s="537" customFormat="1">
      <c r="A1126" s="533"/>
      <c r="B1126" s="700"/>
      <c r="C1126" s="590"/>
      <c r="D1126" s="591"/>
      <c r="E1126" s="591"/>
      <c r="F1126" s="591"/>
      <c r="G1126" s="592"/>
      <c r="H1126" s="593"/>
      <c r="I1126" s="544"/>
      <c r="J1126" s="536"/>
      <c r="K1126" s="700"/>
      <c r="L1126" s="590"/>
      <c r="M1126" s="591"/>
      <c r="N1126" s="591"/>
      <c r="O1126" s="591"/>
      <c r="P1126" s="591"/>
      <c r="Q1126" s="533"/>
    </row>
    <row r="1127" spans="1:17" s="537" customFormat="1">
      <c r="A1127" s="533"/>
      <c r="B1127" s="700"/>
      <c r="C1127" s="590"/>
      <c r="D1127" s="591"/>
      <c r="E1127" s="591"/>
      <c r="F1127" s="591"/>
      <c r="G1127" s="592"/>
      <c r="H1127" s="593"/>
      <c r="I1127" s="544"/>
      <c r="J1127" s="536"/>
      <c r="K1127" s="700"/>
      <c r="L1127" s="590"/>
      <c r="M1127" s="591"/>
      <c r="N1127" s="591"/>
      <c r="O1127" s="591"/>
      <c r="P1127" s="591"/>
      <c r="Q1127" s="533"/>
    </row>
    <row r="1128" spans="1:17" s="537" customFormat="1">
      <c r="A1128" s="533"/>
      <c r="B1128" s="700"/>
      <c r="C1128" s="590"/>
      <c r="D1128" s="591"/>
      <c r="E1128" s="591"/>
      <c r="F1128" s="591"/>
      <c r="G1128" s="592"/>
      <c r="H1128" s="593"/>
      <c r="I1128" s="544"/>
      <c r="J1128" s="536"/>
      <c r="K1128" s="700"/>
      <c r="L1128" s="590"/>
      <c r="M1128" s="591"/>
      <c r="N1128" s="591"/>
      <c r="O1128" s="591"/>
      <c r="P1128" s="591"/>
      <c r="Q1128" s="533"/>
    </row>
    <row r="1129" spans="1:17" s="537" customFormat="1">
      <c r="A1129" s="533"/>
      <c r="B1129" s="700"/>
      <c r="C1129" s="590"/>
      <c r="D1129" s="591"/>
      <c r="E1129" s="591"/>
      <c r="F1129" s="591"/>
      <c r="G1129" s="592"/>
      <c r="H1129" s="593"/>
      <c r="I1129" s="544"/>
      <c r="J1129" s="536"/>
      <c r="K1129" s="700"/>
      <c r="L1129" s="590"/>
      <c r="M1129" s="591"/>
      <c r="N1129" s="591"/>
      <c r="O1129" s="591"/>
      <c r="P1129" s="591"/>
      <c r="Q1129" s="533"/>
    </row>
    <row r="1130" spans="1:17" s="537" customFormat="1">
      <c r="A1130" s="533"/>
      <c r="B1130" s="700"/>
      <c r="C1130" s="590"/>
      <c r="D1130" s="591"/>
      <c r="E1130" s="591"/>
      <c r="F1130" s="591"/>
      <c r="G1130" s="592"/>
      <c r="H1130" s="593"/>
      <c r="I1130" s="544"/>
      <c r="J1130" s="536"/>
      <c r="K1130" s="700"/>
      <c r="L1130" s="590"/>
      <c r="M1130" s="591"/>
      <c r="N1130" s="591"/>
      <c r="O1130" s="591"/>
      <c r="P1130" s="591"/>
      <c r="Q1130" s="533"/>
    </row>
    <row r="1131" spans="1:17" s="537" customFormat="1">
      <c r="A1131" s="533"/>
      <c r="B1131" s="700"/>
      <c r="C1131" s="590"/>
      <c r="D1131" s="591"/>
      <c r="E1131" s="591"/>
      <c r="F1131" s="591"/>
      <c r="G1131" s="592"/>
      <c r="H1131" s="593"/>
      <c r="I1131" s="544"/>
      <c r="J1131" s="536"/>
      <c r="K1131" s="700"/>
      <c r="L1131" s="590"/>
      <c r="M1131" s="591"/>
      <c r="N1131" s="591"/>
      <c r="O1131" s="591"/>
      <c r="P1131" s="591"/>
      <c r="Q1131" s="533"/>
    </row>
    <row r="1132" spans="1:17" s="537" customFormat="1">
      <c r="A1132" s="533"/>
      <c r="B1132" s="700"/>
      <c r="C1132" s="590"/>
      <c r="D1132" s="591"/>
      <c r="E1132" s="591"/>
      <c r="F1132" s="591"/>
      <c r="G1132" s="592"/>
      <c r="H1132" s="593"/>
      <c r="I1132" s="544"/>
      <c r="J1132" s="536"/>
      <c r="K1132" s="700"/>
      <c r="L1132" s="590"/>
      <c r="M1132" s="591"/>
      <c r="N1132" s="591"/>
      <c r="O1132" s="591"/>
      <c r="P1132" s="591"/>
      <c r="Q1132" s="533"/>
    </row>
    <row r="1133" spans="1:17" s="537" customFormat="1">
      <c r="A1133" s="533"/>
      <c r="B1133" s="700"/>
      <c r="C1133" s="590"/>
      <c r="D1133" s="591"/>
      <c r="E1133" s="591"/>
      <c r="F1133" s="591"/>
      <c r="G1133" s="592"/>
      <c r="H1133" s="593"/>
      <c r="I1133" s="544"/>
      <c r="J1133" s="536"/>
      <c r="K1133" s="700"/>
      <c r="L1133" s="590"/>
      <c r="M1133" s="591"/>
      <c r="N1133" s="591"/>
      <c r="O1133" s="591"/>
      <c r="P1133" s="591"/>
      <c r="Q1133" s="533"/>
    </row>
    <row r="1134" spans="1:17" s="537" customFormat="1">
      <c r="A1134" s="533"/>
      <c r="B1134" s="700"/>
      <c r="C1134" s="590"/>
      <c r="D1134" s="591"/>
      <c r="E1134" s="591"/>
      <c r="F1134" s="591"/>
      <c r="G1134" s="592"/>
      <c r="H1134" s="593"/>
      <c r="I1134" s="544"/>
      <c r="J1134" s="536"/>
      <c r="K1134" s="700"/>
      <c r="L1134" s="590"/>
      <c r="M1134" s="591"/>
      <c r="N1134" s="591"/>
      <c r="O1134" s="591"/>
      <c r="P1134" s="591"/>
      <c r="Q1134" s="533"/>
    </row>
    <row r="1135" spans="1:17" s="537" customFormat="1">
      <c r="A1135" s="533"/>
      <c r="B1135" s="700"/>
      <c r="C1135" s="590"/>
      <c r="D1135" s="591"/>
      <c r="E1135" s="591"/>
      <c r="F1135" s="591"/>
      <c r="G1135" s="592"/>
      <c r="H1135" s="593"/>
      <c r="I1135" s="544"/>
      <c r="J1135" s="536"/>
      <c r="K1135" s="700"/>
      <c r="L1135" s="590"/>
      <c r="M1135" s="591"/>
      <c r="N1135" s="591"/>
      <c r="O1135" s="591"/>
      <c r="P1135" s="591"/>
      <c r="Q1135" s="533"/>
    </row>
    <row r="1136" spans="1:17" s="537" customFormat="1">
      <c r="A1136" s="533"/>
      <c r="B1136" s="700"/>
      <c r="C1136" s="590"/>
      <c r="D1136" s="591"/>
      <c r="E1136" s="591"/>
      <c r="F1136" s="591"/>
      <c r="G1136" s="592"/>
      <c r="H1136" s="593"/>
      <c r="I1136" s="544"/>
      <c r="J1136" s="536"/>
      <c r="K1136" s="700"/>
      <c r="L1136" s="590"/>
      <c r="M1136" s="591"/>
      <c r="N1136" s="591"/>
      <c r="O1136" s="591"/>
      <c r="P1136" s="591"/>
      <c r="Q1136" s="533"/>
    </row>
    <row r="1137" spans="1:17" s="537" customFormat="1">
      <c r="A1137" s="533"/>
      <c r="B1137" s="700"/>
      <c r="C1137" s="590"/>
      <c r="D1137" s="591"/>
      <c r="E1137" s="591"/>
      <c r="F1137" s="591"/>
      <c r="G1137" s="592"/>
      <c r="H1137" s="593"/>
      <c r="I1137" s="544"/>
      <c r="J1137" s="536"/>
      <c r="K1137" s="700"/>
      <c r="L1137" s="590"/>
      <c r="M1137" s="591"/>
      <c r="N1137" s="591"/>
      <c r="O1137" s="591"/>
      <c r="P1137" s="591"/>
      <c r="Q1137" s="533"/>
    </row>
    <row r="1138" spans="1:17" s="537" customFormat="1">
      <c r="A1138" s="533"/>
      <c r="B1138" s="700"/>
      <c r="C1138" s="590"/>
      <c r="D1138" s="591"/>
      <c r="E1138" s="591"/>
      <c r="F1138" s="591"/>
      <c r="G1138" s="592"/>
      <c r="H1138" s="593"/>
      <c r="I1138" s="544"/>
      <c r="J1138" s="536"/>
      <c r="K1138" s="700"/>
      <c r="L1138" s="590"/>
      <c r="M1138" s="591"/>
      <c r="N1138" s="591"/>
      <c r="O1138" s="591"/>
      <c r="P1138" s="591"/>
      <c r="Q1138" s="533"/>
    </row>
    <row r="1139" spans="1:17" s="537" customFormat="1">
      <c r="A1139" s="533"/>
      <c r="B1139" s="700"/>
      <c r="C1139" s="590"/>
      <c r="D1139" s="591"/>
      <c r="E1139" s="591"/>
      <c r="F1139" s="591"/>
      <c r="G1139" s="592"/>
      <c r="H1139" s="593"/>
      <c r="I1139" s="544"/>
      <c r="J1139" s="536"/>
      <c r="K1139" s="700"/>
      <c r="L1139" s="590"/>
      <c r="M1139" s="591"/>
      <c r="N1139" s="591"/>
      <c r="O1139" s="591"/>
      <c r="P1139" s="591"/>
      <c r="Q1139" s="533"/>
    </row>
    <row r="1140" spans="1:17" s="537" customFormat="1">
      <c r="A1140" s="533"/>
      <c r="B1140" s="700"/>
      <c r="C1140" s="590"/>
      <c r="D1140" s="591"/>
      <c r="E1140" s="591"/>
      <c r="F1140" s="591"/>
      <c r="G1140" s="592"/>
      <c r="H1140" s="593"/>
      <c r="I1140" s="544"/>
      <c r="J1140" s="536"/>
      <c r="K1140" s="700"/>
      <c r="L1140" s="590"/>
      <c r="M1140" s="591"/>
      <c r="N1140" s="591"/>
      <c r="O1140" s="591"/>
      <c r="P1140" s="591"/>
      <c r="Q1140" s="533"/>
    </row>
    <row r="1141" spans="1:17" s="537" customFormat="1">
      <c r="A1141" s="533"/>
      <c r="B1141" s="700"/>
      <c r="C1141" s="590"/>
      <c r="D1141" s="591"/>
      <c r="E1141" s="591"/>
      <c r="F1141" s="591"/>
      <c r="G1141" s="592"/>
      <c r="H1141" s="593"/>
      <c r="I1141" s="544"/>
      <c r="J1141" s="536"/>
      <c r="K1141" s="700"/>
      <c r="L1141" s="590"/>
      <c r="M1141" s="591"/>
      <c r="N1141" s="591"/>
      <c r="O1141" s="591"/>
      <c r="P1141" s="591"/>
      <c r="Q1141" s="533"/>
    </row>
    <row r="1142" spans="1:17" s="537" customFormat="1">
      <c r="A1142" s="533"/>
      <c r="B1142" s="700"/>
      <c r="C1142" s="590"/>
      <c r="D1142" s="591"/>
      <c r="E1142" s="591"/>
      <c r="F1142" s="591"/>
      <c r="G1142" s="592"/>
      <c r="H1142" s="593"/>
      <c r="I1142" s="544"/>
      <c r="J1142" s="536"/>
      <c r="K1142" s="700"/>
      <c r="L1142" s="590"/>
      <c r="M1142" s="591"/>
      <c r="N1142" s="591"/>
      <c r="O1142" s="591"/>
      <c r="P1142" s="591"/>
      <c r="Q1142" s="533"/>
    </row>
    <row r="1143" spans="1:17" s="537" customFormat="1">
      <c r="A1143" s="533"/>
      <c r="B1143" s="700"/>
      <c r="C1143" s="590"/>
      <c r="D1143" s="591"/>
      <c r="E1143" s="591"/>
      <c r="F1143" s="591"/>
      <c r="G1143" s="592"/>
      <c r="H1143" s="593"/>
      <c r="I1143" s="544"/>
      <c r="J1143" s="536"/>
      <c r="K1143" s="700"/>
      <c r="L1143" s="590"/>
      <c r="M1143" s="591"/>
      <c r="N1143" s="591"/>
      <c r="O1143" s="591"/>
      <c r="P1143" s="591"/>
      <c r="Q1143" s="533"/>
    </row>
    <row r="1144" spans="1:17" s="537" customFormat="1">
      <c r="A1144" s="533"/>
      <c r="B1144" s="700"/>
      <c r="C1144" s="590"/>
      <c r="D1144" s="591"/>
      <c r="E1144" s="591"/>
      <c r="F1144" s="591"/>
      <c r="G1144" s="592"/>
      <c r="H1144" s="593"/>
      <c r="I1144" s="544"/>
      <c r="J1144" s="536"/>
      <c r="K1144" s="700"/>
      <c r="L1144" s="590"/>
      <c r="M1144" s="591"/>
      <c r="N1144" s="591"/>
      <c r="O1144" s="591"/>
      <c r="P1144" s="591"/>
      <c r="Q1144" s="533"/>
    </row>
    <row r="1145" spans="1:17" s="537" customFormat="1">
      <c r="A1145" s="533"/>
      <c r="B1145" s="700"/>
      <c r="C1145" s="590"/>
      <c r="D1145" s="591"/>
      <c r="E1145" s="591"/>
      <c r="F1145" s="591"/>
      <c r="G1145" s="592"/>
      <c r="H1145" s="593"/>
      <c r="I1145" s="544"/>
      <c r="J1145" s="536"/>
      <c r="K1145" s="700"/>
      <c r="L1145" s="590"/>
      <c r="M1145" s="591"/>
      <c r="N1145" s="591"/>
      <c r="O1145" s="591"/>
      <c r="P1145" s="591"/>
      <c r="Q1145" s="533"/>
    </row>
    <row r="1146" spans="1:17" s="537" customFormat="1">
      <c r="A1146" s="533"/>
      <c r="B1146" s="700"/>
      <c r="C1146" s="590"/>
      <c r="D1146" s="591"/>
      <c r="E1146" s="591"/>
      <c r="F1146" s="591"/>
      <c r="G1146" s="592"/>
      <c r="H1146" s="593"/>
      <c r="I1146" s="544"/>
      <c r="J1146" s="536"/>
      <c r="K1146" s="700"/>
      <c r="L1146" s="590"/>
      <c r="M1146" s="591"/>
      <c r="N1146" s="591"/>
      <c r="O1146" s="591"/>
      <c r="P1146" s="591"/>
      <c r="Q1146" s="533"/>
    </row>
    <row r="1147" spans="1:17" s="537" customFormat="1">
      <c r="A1147" s="533"/>
      <c r="B1147" s="700"/>
      <c r="C1147" s="590"/>
      <c r="D1147" s="591"/>
      <c r="E1147" s="591"/>
      <c r="F1147" s="591"/>
      <c r="G1147" s="592"/>
      <c r="H1147" s="593"/>
      <c r="I1147" s="544"/>
      <c r="J1147" s="536"/>
      <c r="K1147" s="700"/>
      <c r="L1147" s="590"/>
      <c r="M1147" s="591"/>
      <c r="N1147" s="591"/>
      <c r="O1147" s="591"/>
      <c r="P1147" s="591"/>
      <c r="Q1147" s="533"/>
    </row>
    <row r="1148" spans="1:17" s="537" customFormat="1">
      <c r="A1148" s="533"/>
      <c r="B1148" s="700"/>
      <c r="C1148" s="590"/>
      <c r="D1148" s="591"/>
      <c r="E1148" s="591"/>
      <c r="F1148" s="591"/>
      <c r="G1148" s="592"/>
      <c r="H1148" s="593"/>
      <c r="I1148" s="544"/>
      <c r="J1148" s="536"/>
      <c r="K1148" s="700"/>
      <c r="L1148" s="590"/>
      <c r="M1148" s="591"/>
      <c r="N1148" s="591"/>
      <c r="O1148" s="591"/>
      <c r="P1148" s="591"/>
      <c r="Q1148" s="533"/>
    </row>
    <row r="1149" spans="1:17" s="537" customFormat="1">
      <c r="A1149" s="533"/>
      <c r="B1149" s="700"/>
      <c r="C1149" s="590"/>
      <c r="D1149" s="591"/>
      <c r="E1149" s="591"/>
      <c r="F1149" s="591"/>
      <c r="G1149" s="592"/>
      <c r="H1149" s="593"/>
      <c r="I1149" s="544"/>
      <c r="J1149" s="536"/>
      <c r="K1149" s="700"/>
      <c r="L1149" s="590"/>
      <c r="M1149" s="591"/>
      <c r="N1149" s="591"/>
      <c r="O1149" s="591"/>
      <c r="P1149" s="591"/>
      <c r="Q1149" s="533"/>
    </row>
    <row r="1150" spans="1:17" s="537" customFormat="1">
      <c r="A1150" s="533"/>
      <c r="B1150" s="700"/>
      <c r="C1150" s="590"/>
      <c r="D1150" s="591"/>
      <c r="E1150" s="591"/>
      <c r="F1150" s="591"/>
      <c r="G1150" s="592"/>
      <c r="H1150" s="593"/>
      <c r="I1150" s="544"/>
      <c r="J1150" s="536"/>
      <c r="K1150" s="700"/>
      <c r="L1150" s="590"/>
      <c r="M1150" s="591"/>
      <c r="N1150" s="591"/>
      <c r="O1150" s="591"/>
      <c r="P1150" s="591"/>
      <c r="Q1150" s="533"/>
    </row>
    <row r="1151" spans="1:17" s="537" customFormat="1">
      <c r="A1151" s="533"/>
      <c r="B1151" s="700"/>
      <c r="C1151" s="590"/>
      <c r="D1151" s="591"/>
      <c r="E1151" s="591"/>
      <c r="F1151" s="591"/>
      <c r="G1151" s="592"/>
      <c r="H1151" s="593"/>
      <c r="I1151" s="544"/>
      <c r="J1151" s="536"/>
      <c r="K1151" s="700"/>
      <c r="L1151" s="590"/>
      <c r="M1151" s="591"/>
      <c r="N1151" s="591"/>
      <c r="O1151" s="591"/>
      <c r="P1151" s="591"/>
      <c r="Q1151" s="533"/>
    </row>
    <row r="1152" spans="1:17" s="537" customFormat="1">
      <c r="A1152" s="533"/>
      <c r="B1152" s="700"/>
      <c r="C1152" s="590"/>
      <c r="D1152" s="591"/>
      <c r="E1152" s="591"/>
      <c r="F1152" s="591"/>
      <c r="G1152" s="592"/>
      <c r="H1152" s="593"/>
      <c r="I1152" s="544"/>
      <c r="J1152" s="536"/>
      <c r="K1152" s="700"/>
      <c r="L1152" s="590"/>
      <c r="M1152" s="591"/>
      <c r="N1152" s="591"/>
      <c r="O1152" s="591"/>
      <c r="P1152" s="591"/>
      <c r="Q1152" s="533"/>
    </row>
    <row r="1153" spans="1:17" s="537" customFormat="1">
      <c r="A1153" s="533"/>
      <c r="B1153" s="700"/>
      <c r="C1153" s="590"/>
      <c r="D1153" s="591"/>
      <c r="E1153" s="591"/>
      <c r="F1153" s="591"/>
      <c r="G1153" s="592"/>
      <c r="H1153" s="593"/>
      <c r="I1153" s="544"/>
      <c r="J1153" s="536"/>
      <c r="K1153" s="700"/>
      <c r="L1153" s="590"/>
      <c r="M1153" s="591"/>
      <c r="N1153" s="591"/>
      <c r="O1153" s="591"/>
      <c r="P1153" s="591"/>
      <c r="Q1153" s="533"/>
    </row>
    <row r="1154" spans="1:17" s="537" customFormat="1">
      <c r="A1154" s="533"/>
      <c r="B1154" s="700"/>
      <c r="C1154" s="590"/>
      <c r="D1154" s="591"/>
      <c r="E1154" s="591"/>
      <c r="F1154" s="591"/>
      <c r="G1154" s="592"/>
      <c r="H1154" s="593"/>
      <c r="I1154" s="544"/>
      <c r="J1154" s="536"/>
      <c r="K1154" s="700"/>
      <c r="L1154" s="590"/>
      <c r="M1154" s="591"/>
      <c r="N1154" s="591"/>
      <c r="O1154" s="591"/>
      <c r="P1154" s="591"/>
      <c r="Q1154" s="533"/>
    </row>
    <row r="1155" spans="1:17" s="537" customFormat="1">
      <c r="A1155" s="533"/>
      <c r="B1155" s="700"/>
      <c r="C1155" s="590"/>
      <c r="D1155" s="591"/>
      <c r="E1155" s="591"/>
      <c r="F1155" s="591"/>
      <c r="G1155" s="592"/>
      <c r="H1155" s="593"/>
      <c r="I1155" s="544"/>
      <c r="J1155" s="536"/>
      <c r="K1155" s="700"/>
      <c r="L1155" s="590"/>
      <c r="M1155" s="591"/>
      <c r="N1155" s="591"/>
      <c r="O1155" s="591"/>
      <c r="P1155" s="591"/>
      <c r="Q1155" s="533"/>
    </row>
    <row r="1156" spans="1:17" s="537" customFormat="1">
      <c r="A1156" s="533"/>
      <c r="B1156" s="700"/>
      <c r="C1156" s="590"/>
      <c r="D1156" s="591"/>
      <c r="E1156" s="591"/>
      <c r="F1156" s="591"/>
      <c r="G1156" s="592"/>
      <c r="H1156" s="593"/>
      <c r="I1156" s="544"/>
      <c r="J1156" s="536"/>
      <c r="K1156" s="700"/>
      <c r="L1156" s="590"/>
      <c r="M1156" s="591"/>
      <c r="N1156" s="591"/>
      <c r="O1156" s="591"/>
      <c r="P1156" s="591"/>
      <c r="Q1156" s="533"/>
    </row>
    <row r="1157" spans="1:17" s="537" customFormat="1">
      <c r="A1157" s="533"/>
      <c r="B1157" s="700"/>
      <c r="C1157" s="590"/>
      <c r="D1157" s="591"/>
      <c r="E1157" s="591"/>
      <c r="F1157" s="591"/>
      <c r="G1157" s="592"/>
      <c r="H1157" s="593"/>
      <c r="I1157" s="544"/>
      <c r="J1157" s="536"/>
      <c r="K1157" s="700"/>
      <c r="L1157" s="590"/>
      <c r="M1157" s="591"/>
      <c r="N1157" s="591"/>
      <c r="O1157" s="591"/>
      <c r="P1157" s="591"/>
      <c r="Q1157" s="533"/>
    </row>
    <row r="1158" spans="1:17" s="537" customFormat="1">
      <c r="A1158" s="533"/>
      <c r="B1158" s="700"/>
      <c r="C1158" s="590"/>
      <c r="D1158" s="591"/>
      <c r="E1158" s="591"/>
      <c r="F1158" s="591"/>
      <c r="G1158" s="592"/>
      <c r="H1158" s="593"/>
      <c r="I1158" s="544"/>
      <c r="J1158" s="536"/>
      <c r="K1158" s="700"/>
      <c r="L1158" s="590"/>
      <c r="M1158" s="591"/>
      <c r="N1158" s="591"/>
      <c r="O1158" s="591"/>
      <c r="P1158" s="591"/>
      <c r="Q1158" s="533"/>
    </row>
    <row r="1159" spans="1:17" s="537" customFormat="1">
      <c r="A1159" s="533"/>
      <c r="B1159" s="700"/>
      <c r="C1159" s="590"/>
      <c r="D1159" s="591"/>
      <c r="E1159" s="591"/>
      <c r="F1159" s="591"/>
      <c r="G1159" s="592"/>
      <c r="H1159" s="593"/>
      <c r="I1159" s="544"/>
      <c r="J1159" s="536"/>
      <c r="K1159" s="700"/>
      <c r="L1159" s="590"/>
      <c r="M1159" s="591"/>
      <c r="N1159" s="591"/>
      <c r="O1159" s="591"/>
      <c r="P1159" s="591"/>
      <c r="Q1159" s="533"/>
    </row>
    <row r="1160" spans="1:17" s="537" customFormat="1">
      <c r="A1160" s="533"/>
      <c r="B1160" s="700"/>
      <c r="C1160" s="590"/>
      <c r="D1160" s="591"/>
      <c r="E1160" s="591"/>
      <c r="F1160" s="591"/>
      <c r="G1160" s="592"/>
      <c r="H1160" s="593"/>
      <c r="I1160" s="544"/>
      <c r="J1160" s="536"/>
      <c r="K1160" s="700"/>
      <c r="L1160" s="590"/>
      <c r="M1160" s="591"/>
      <c r="N1160" s="591"/>
      <c r="O1160" s="591"/>
      <c r="P1160" s="591"/>
      <c r="Q1160" s="533"/>
    </row>
    <row r="1161" spans="1:17" s="537" customFormat="1">
      <c r="A1161" s="533"/>
      <c r="B1161" s="700"/>
      <c r="C1161" s="590"/>
      <c r="D1161" s="591"/>
      <c r="E1161" s="591"/>
      <c r="F1161" s="591"/>
      <c r="G1161" s="592"/>
      <c r="H1161" s="593"/>
      <c r="I1161" s="544"/>
      <c r="J1161" s="536"/>
      <c r="K1161" s="700"/>
      <c r="L1161" s="590"/>
      <c r="M1161" s="591"/>
      <c r="N1161" s="591"/>
      <c r="O1161" s="591"/>
      <c r="P1161" s="591"/>
      <c r="Q1161" s="533"/>
    </row>
    <row r="1162" spans="1:17" s="537" customFormat="1">
      <c r="A1162" s="533"/>
      <c r="B1162" s="700"/>
      <c r="C1162" s="590"/>
      <c r="D1162" s="591"/>
      <c r="E1162" s="591"/>
      <c r="F1162" s="591"/>
      <c r="G1162" s="592"/>
      <c r="H1162" s="593"/>
      <c r="I1162" s="544"/>
      <c r="J1162" s="536"/>
      <c r="K1162" s="700"/>
      <c r="L1162" s="590"/>
      <c r="M1162" s="591"/>
      <c r="N1162" s="591"/>
      <c r="O1162" s="591"/>
      <c r="P1162" s="591"/>
      <c r="Q1162" s="533"/>
    </row>
    <row r="1163" spans="1:17" s="537" customFormat="1">
      <c r="A1163" s="533"/>
      <c r="B1163" s="700"/>
      <c r="C1163" s="590"/>
      <c r="D1163" s="591"/>
      <c r="E1163" s="591"/>
      <c r="F1163" s="591"/>
      <c r="G1163" s="592"/>
      <c r="H1163" s="593"/>
      <c r="I1163" s="544"/>
      <c r="J1163" s="536"/>
      <c r="K1163" s="700"/>
      <c r="L1163" s="590"/>
      <c r="M1163" s="591"/>
      <c r="N1163" s="591"/>
      <c r="O1163" s="591"/>
      <c r="P1163" s="591"/>
      <c r="Q1163" s="533"/>
    </row>
    <row r="1164" spans="1:17" s="537" customFormat="1">
      <c r="A1164" s="533"/>
      <c r="B1164" s="700"/>
      <c r="C1164" s="590"/>
      <c r="D1164" s="591"/>
      <c r="E1164" s="591"/>
      <c r="F1164" s="591"/>
      <c r="G1164" s="592"/>
      <c r="H1164" s="593"/>
      <c r="I1164" s="544"/>
      <c r="J1164" s="536"/>
      <c r="K1164" s="700"/>
      <c r="L1164" s="590"/>
      <c r="M1164" s="591"/>
      <c r="N1164" s="591"/>
      <c r="O1164" s="591"/>
      <c r="P1164" s="591"/>
      <c r="Q1164" s="533"/>
    </row>
    <row r="1165" spans="1:17" s="537" customFormat="1">
      <c r="A1165" s="533"/>
      <c r="B1165" s="700"/>
      <c r="C1165" s="590"/>
      <c r="D1165" s="591"/>
      <c r="E1165" s="591"/>
      <c r="F1165" s="591"/>
      <c r="G1165" s="592"/>
      <c r="H1165" s="593"/>
      <c r="I1165" s="544"/>
      <c r="J1165" s="536"/>
      <c r="K1165" s="700"/>
      <c r="L1165" s="590"/>
      <c r="M1165" s="591"/>
      <c r="N1165" s="591"/>
      <c r="O1165" s="591"/>
      <c r="P1165" s="591"/>
      <c r="Q1165" s="533"/>
    </row>
    <row r="1166" spans="1:17" s="537" customFormat="1">
      <c r="A1166" s="533"/>
      <c r="B1166" s="700"/>
      <c r="C1166" s="590"/>
      <c r="D1166" s="591"/>
      <c r="E1166" s="591"/>
      <c r="F1166" s="591"/>
      <c r="G1166" s="592"/>
      <c r="H1166" s="593"/>
      <c r="I1166" s="544"/>
      <c r="J1166" s="536"/>
      <c r="K1166" s="700"/>
      <c r="L1166" s="590"/>
      <c r="M1166" s="591"/>
      <c r="N1166" s="591"/>
      <c r="O1166" s="591"/>
      <c r="P1166" s="591"/>
      <c r="Q1166" s="533"/>
    </row>
    <row r="1167" spans="1:17" s="537" customFormat="1">
      <c r="A1167" s="533"/>
      <c r="B1167" s="700"/>
      <c r="C1167" s="590"/>
      <c r="D1167" s="591"/>
      <c r="E1167" s="591"/>
      <c r="F1167" s="591"/>
      <c r="G1167" s="592"/>
      <c r="H1167" s="593"/>
      <c r="I1167" s="544"/>
      <c r="J1167" s="536"/>
      <c r="K1167" s="700"/>
      <c r="L1167" s="590"/>
      <c r="M1167" s="591"/>
      <c r="N1167" s="591"/>
      <c r="O1167" s="591"/>
      <c r="P1167" s="591"/>
      <c r="Q1167" s="533"/>
    </row>
    <row r="1168" spans="1:17" s="537" customFormat="1">
      <c r="A1168" s="533"/>
      <c r="B1168" s="700"/>
      <c r="C1168" s="590"/>
      <c r="D1168" s="591"/>
      <c r="E1168" s="591"/>
      <c r="F1168" s="591"/>
      <c r="G1168" s="592"/>
      <c r="H1168" s="593"/>
      <c r="I1168" s="544"/>
      <c r="J1168" s="536"/>
      <c r="K1168" s="700"/>
      <c r="L1168" s="590"/>
      <c r="M1168" s="591"/>
      <c r="N1168" s="591"/>
      <c r="O1168" s="591"/>
      <c r="P1168" s="591"/>
      <c r="Q1168" s="533"/>
    </row>
    <row r="1169" spans="1:17" s="537" customFormat="1">
      <c r="A1169" s="533"/>
      <c r="B1169" s="700"/>
      <c r="C1169" s="590"/>
      <c r="D1169" s="591"/>
      <c r="E1169" s="591"/>
      <c r="F1169" s="591"/>
      <c r="G1169" s="592"/>
      <c r="H1169" s="593"/>
      <c r="I1169" s="544"/>
      <c r="J1169" s="536"/>
      <c r="K1169" s="700"/>
      <c r="L1169" s="590"/>
      <c r="M1169" s="591"/>
      <c r="N1169" s="591"/>
      <c r="O1169" s="591"/>
      <c r="P1169" s="591"/>
      <c r="Q1169" s="533"/>
    </row>
    <row r="1170" spans="1:17" s="537" customFormat="1">
      <c r="A1170" s="533"/>
      <c r="B1170" s="700"/>
      <c r="C1170" s="590"/>
      <c r="D1170" s="591"/>
      <c r="E1170" s="591"/>
      <c r="F1170" s="591"/>
      <c r="G1170" s="592"/>
      <c r="H1170" s="593"/>
      <c r="I1170" s="544"/>
      <c r="J1170" s="536"/>
      <c r="K1170" s="700"/>
      <c r="L1170" s="590"/>
      <c r="M1170" s="591"/>
      <c r="N1170" s="591"/>
      <c r="O1170" s="591"/>
      <c r="P1170" s="591"/>
      <c r="Q1170" s="533"/>
    </row>
    <row r="1171" spans="1:17" s="537" customFormat="1">
      <c r="A1171" s="533"/>
      <c r="B1171" s="700"/>
      <c r="C1171" s="590"/>
      <c r="D1171" s="591"/>
      <c r="E1171" s="591"/>
      <c r="F1171" s="591"/>
      <c r="G1171" s="592"/>
      <c r="H1171" s="593"/>
      <c r="I1171" s="544"/>
      <c r="J1171" s="536"/>
      <c r="K1171" s="700"/>
      <c r="L1171" s="590"/>
      <c r="M1171" s="591"/>
      <c r="N1171" s="591"/>
      <c r="O1171" s="591"/>
      <c r="P1171" s="591"/>
      <c r="Q1171" s="533"/>
    </row>
    <row r="1172" spans="1:17" s="537" customFormat="1">
      <c r="A1172" s="533"/>
      <c r="B1172" s="700"/>
      <c r="C1172" s="590"/>
      <c r="D1172" s="591"/>
      <c r="E1172" s="591"/>
      <c r="F1172" s="591"/>
      <c r="G1172" s="592"/>
      <c r="H1172" s="593"/>
      <c r="I1172" s="544"/>
      <c r="J1172" s="536"/>
      <c r="K1172" s="700"/>
      <c r="L1172" s="590"/>
      <c r="M1172" s="591"/>
      <c r="N1172" s="591"/>
      <c r="O1172" s="591"/>
      <c r="P1172" s="591"/>
      <c r="Q1172" s="533"/>
    </row>
    <row r="1173" spans="1:17" s="537" customFormat="1">
      <c r="A1173" s="533"/>
      <c r="B1173" s="700"/>
      <c r="C1173" s="590"/>
      <c r="D1173" s="591"/>
      <c r="E1173" s="591"/>
      <c r="F1173" s="591"/>
      <c r="G1173" s="592"/>
      <c r="H1173" s="593"/>
      <c r="I1173" s="544"/>
      <c r="J1173" s="536"/>
      <c r="K1173" s="700"/>
      <c r="L1173" s="590"/>
      <c r="M1173" s="591"/>
      <c r="N1173" s="591"/>
      <c r="O1173" s="591"/>
      <c r="P1173" s="591"/>
      <c r="Q1173" s="533"/>
    </row>
    <row r="1174" spans="1:17" s="537" customFormat="1">
      <c r="A1174" s="533"/>
      <c r="B1174" s="700"/>
      <c r="C1174" s="590"/>
      <c r="D1174" s="591"/>
      <c r="E1174" s="591"/>
      <c r="F1174" s="591"/>
      <c r="G1174" s="592"/>
      <c r="H1174" s="593"/>
      <c r="I1174" s="544"/>
      <c r="J1174" s="536"/>
      <c r="K1174" s="700"/>
      <c r="L1174" s="590"/>
      <c r="M1174" s="591"/>
      <c r="N1174" s="591"/>
      <c r="O1174" s="591"/>
      <c r="P1174" s="591"/>
      <c r="Q1174" s="533"/>
    </row>
    <row r="1175" spans="1:17" s="537" customFormat="1">
      <c r="A1175" s="533"/>
      <c r="B1175" s="700"/>
      <c r="C1175" s="590"/>
      <c r="D1175" s="591"/>
      <c r="E1175" s="591"/>
      <c r="F1175" s="591"/>
      <c r="G1175" s="592"/>
      <c r="H1175" s="593"/>
      <c r="I1175" s="544"/>
      <c r="J1175" s="536"/>
      <c r="K1175" s="700"/>
      <c r="L1175" s="590"/>
      <c r="M1175" s="591"/>
      <c r="N1175" s="591"/>
      <c r="O1175" s="591"/>
      <c r="P1175" s="591"/>
      <c r="Q1175" s="533"/>
    </row>
    <row r="1176" spans="1:17" s="537" customFormat="1">
      <c r="A1176" s="533"/>
      <c r="B1176" s="700"/>
      <c r="C1176" s="590"/>
      <c r="D1176" s="591"/>
      <c r="E1176" s="591"/>
      <c r="F1176" s="591"/>
      <c r="G1176" s="592"/>
      <c r="H1176" s="593"/>
      <c r="I1176" s="544"/>
      <c r="J1176" s="536"/>
      <c r="K1176" s="700"/>
      <c r="L1176" s="590"/>
      <c r="M1176" s="591"/>
      <c r="N1176" s="591"/>
      <c r="O1176" s="591"/>
      <c r="P1176" s="591"/>
      <c r="Q1176" s="533"/>
    </row>
    <row r="1177" spans="1:17" s="537" customFormat="1">
      <c r="A1177" s="533"/>
      <c r="B1177" s="700"/>
      <c r="C1177" s="590"/>
      <c r="D1177" s="591"/>
      <c r="E1177" s="591"/>
      <c r="F1177" s="591"/>
      <c r="G1177" s="592"/>
      <c r="H1177" s="593"/>
      <c r="I1177" s="544"/>
      <c r="J1177" s="536"/>
      <c r="K1177" s="700"/>
      <c r="L1177" s="590"/>
      <c r="M1177" s="591"/>
      <c r="N1177" s="591"/>
      <c r="O1177" s="591"/>
      <c r="P1177" s="591"/>
      <c r="Q1177" s="533"/>
    </row>
    <row r="1178" spans="1:17" s="537" customFormat="1">
      <c r="A1178" s="533"/>
      <c r="B1178" s="700"/>
      <c r="C1178" s="590"/>
      <c r="D1178" s="591"/>
      <c r="E1178" s="591"/>
      <c r="F1178" s="591"/>
      <c r="G1178" s="592"/>
      <c r="H1178" s="593"/>
      <c r="I1178" s="544"/>
      <c r="J1178" s="536"/>
      <c r="K1178" s="700"/>
      <c r="L1178" s="590"/>
      <c r="M1178" s="591"/>
      <c r="N1178" s="591"/>
      <c r="O1178" s="591"/>
      <c r="P1178" s="591"/>
      <c r="Q1178" s="533"/>
    </row>
    <row r="1179" spans="1:17" s="537" customFormat="1">
      <c r="A1179" s="533"/>
      <c r="B1179" s="700"/>
      <c r="C1179" s="590"/>
      <c r="D1179" s="591"/>
      <c r="E1179" s="591"/>
      <c r="F1179" s="591"/>
      <c r="G1179" s="592"/>
      <c r="H1179" s="593"/>
      <c r="I1179" s="544"/>
      <c r="J1179" s="536"/>
      <c r="K1179" s="700"/>
      <c r="L1179" s="590"/>
      <c r="M1179" s="591"/>
      <c r="N1179" s="591"/>
      <c r="O1179" s="591"/>
      <c r="P1179" s="591"/>
      <c r="Q1179" s="533"/>
    </row>
    <row r="1180" spans="1:17" s="537" customFormat="1">
      <c r="A1180" s="533"/>
      <c r="B1180" s="700"/>
      <c r="C1180" s="590"/>
      <c r="D1180" s="591"/>
      <c r="E1180" s="591"/>
      <c r="F1180" s="591"/>
      <c r="G1180" s="592"/>
      <c r="H1180" s="593"/>
      <c r="I1180" s="544"/>
      <c r="J1180" s="536"/>
      <c r="K1180" s="700"/>
      <c r="L1180" s="590"/>
      <c r="M1180" s="591"/>
      <c r="N1180" s="591"/>
      <c r="O1180" s="591"/>
      <c r="P1180" s="591"/>
      <c r="Q1180" s="533"/>
    </row>
    <row r="1181" spans="1:17" s="537" customFormat="1">
      <c r="A1181" s="533"/>
      <c r="B1181" s="700"/>
      <c r="C1181" s="590"/>
      <c r="D1181" s="591"/>
      <c r="E1181" s="591"/>
      <c r="F1181" s="591"/>
      <c r="G1181" s="592"/>
      <c r="H1181" s="593"/>
      <c r="I1181" s="544"/>
      <c r="J1181" s="536"/>
      <c r="K1181" s="700"/>
      <c r="L1181" s="590"/>
      <c r="M1181" s="591"/>
      <c r="N1181" s="591"/>
      <c r="O1181" s="591"/>
      <c r="P1181" s="591"/>
      <c r="Q1181" s="533"/>
    </row>
    <row r="1182" spans="1:17" s="537" customFormat="1">
      <c r="A1182" s="533"/>
      <c r="B1182" s="700"/>
      <c r="C1182" s="590"/>
      <c r="D1182" s="591"/>
      <c r="E1182" s="591"/>
      <c r="F1182" s="591"/>
      <c r="G1182" s="592"/>
      <c r="H1182" s="593"/>
      <c r="I1182" s="544"/>
      <c r="J1182" s="536"/>
      <c r="K1182" s="700"/>
      <c r="L1182" s="590"/>
      <c r="M1182" s="591"/>
      <c r="N1182" s="591"/>
      <c r="O1182" s="591"/>
      <c r="P1182" s="591"/>
      <c r="Q1182" s="533"/>
    </row>
    <row r="1183" spans="1:17" s="537" customFormat="1">
      <c r="A1183" s="533"/>
      <c r="B1183" s="700"/>
      <c r="C1183" s="590"/>
      <c r="D1183" s="591"/>
      <c r="E1183" s="591"/>
      <c r="F1183" s="591"/>
      <c r="G1183" s="592"/>
      <c r="H1183" s="593"/>
      <c r="I1183" s="544"/>
      <c r="J1183" s="536"/>
      <c r="K1183" s="700"/>
      <c r="L1183" s="590"/>
      <c r="M1183" s="591"/>
      <c r="N1183" s="591"/>
      <c r="O1183" s="591"/>
      <c r="P1183" s="591"/>
      <c r="Q1183" s="533"/>
    </row>
    <row r="1184" spans="1:17" s="537" customFormat="1">
      <c r="A1184" s="533"/>
      <c r="B1184" s="700"/>
      <c r="C1184" s="590"/>
      <c r="D1184" s="591"/>
      <c r="E1184" s="591"/>
      <c r="F1184" s="591"/>
      <c r="G1184" s="592"/>
      <c r="H1184" s="593"/>
      <c r="I1184" s="544"/>
      <c r="J1184" s="536"/>
      <c r="K1184" s="700"/>
      <c r="L1184" s="590"/>
      <c r="M1184" s="591"/>
      <c r="N1184" s="591"/>
      <c r="O1184" s="591"/>
      <c r="P1184" s="591"/>
      <c r="Q1184" s="533"/>
    </row>
    <row r="1185" spans="1:17" s="537" customFormat="1">
      <c r="A1185" s="533"/>
      <c r="B1185" s="700"/>
      <c r="C1185" s="590"/>
      <c r="D1185" s="591"/>
      <c r="E1185" s="591"/>
      <c r="F1185" s="591"/>
      <c r="G1185" s="592"/>
      <c r="H1185" s="593"/>
      <c r="I1185" s="544"/>
      <c r="J1185" s="536"/>
      <c r="K1185" s="700"/>
      <c r="L1185" s="590"/>
      <c r="M1185" s="591"/>
      <c r="N1185" s="591"/>
      <c r="O1185" s="591"/>
      <c r="P1185" s="591"/>
      <c r="Q1185" s="533"/>
    </row>
    <row r="1186" spans="1:17" s="537" customFormat="1">
      <c r="A1186" s="533"/>
      <c r="B1186" s="700"/>
      <c r="C1186" s="590"/>
      <c r="D1186" s="591"/>
      <c r="E1186" s="591"/>
      <c r="F1186" s="591"/>
      <c r="G1186" s="592"/>
      <c r="H1186" s="593"/>
      <c r="I1186" s="544"/>
      <c r="J1186" s="536"/>
      <c r="K1186" s="700"/>
      <c r="L1186" s="590"/>
      <c r="M1186" s="591"/>
      <c r="N1186" s="591"/>
      <c r="O1186" s="591"/>
      <c r="P1186" s="591"/>
      <c r="Q1186" s="533"/>
    </row>
    <row r="1187" spans="1:17" s="537" customFormat="1">
      <c r="A1187" s="533"/>
      <c r="B1187" s="700"/>
      <c r="C1187" s="590"/>
      <c r="D1187" s="591"/>
      <c r="E1187" s="591"/>
      <c r="F1187" s="591"/>
      <c r="G1187" s="592"/>
      <c r="H1187" s="593"/>
      <c r="I1187" s="544"/>
      <c r="J1187" s="536"/>
      <c r="K1187" s="700"/>
      <c r="L1187" s="590"/>
      <c r="M1187" s="591"/>
      <c r="N1187" s="591"/>
      <c r="O1187" s="591"/>
      <c r="P1187" s="591"/>
      <c r="Q1187" s="533"/>
    </row>
    <row r="1188" spans="1:17" s="537" customFormat="1">
      <c r="A1188" s="533"/>
      <c r="B1188" s="700"/>
      <c r="C1188" s="590"/>
      <c r="D1188" s="591"/>
      <c r="E1188" s="591"/>
      <c r="F1188" s="591"/>
      <c r="G1188" s="592"/>
      <c r="H1188" s="593"/>
      <c r="I1188" s="544"/>
      <c r="J1188" s="536"/>
      <c r="K1188" s="700"/>
      <c r="L1188" s="590"/>
      <c r="M1188" s="591"/>
      <c r="N1188" s="591"/>
      <c r="O1188" s="591"/>
      <c r="P1188" s="591"/>
      <c r="Q1188" s="533"/>
    </row>
    <row r="1189" spans="1:17" s="537" customFormat="1">
      <c r="A1189" s="533"/>
      <c r="B1189" s="700"/>
      <c r="C1189" s="590"/>
      <c r="D1189" s="591"/>
      <c r="E1189" s="591"/>
      <c r="F1189" s="591"/>
      <c r="G1189" s="592"/>
      <c r="H1189" s="593"/>
      <c r="I1189" s="544"/>
      <c r="J1189" s="536"/>
      <c r="K1189" s="700"/>
      <c r="L1189" s="590"/>
      <c r="M1189" s="591"/>
      <c r="N1189" s="591"/>
      <c r="O1189" s="591"/>
      <c r="P1189" s="591"/>
      <c r="Q1189" s="533"/>
    </row>
    <row r="1190" spans="1:17" s="537" customFormat="1">
      <c r="A1190" s="533"/>
      <c r="B1190" s="700"/>
      <c r="C1190" s="590"/>
      <c r="D1190" s="591"/>
      <c r="E1190" s="591"/>
      <c r="F1190" s="591"/>
      <c r="G1190" s="592"/>
      <c r="H1190" s="593"/>
      <c r="I1190" s="544"/>
      <c r="J1190" s="536"/>
      <c r="K1190" s="700"/>
      <c r="L1190" s="590"/>
      <c r="M1190" s="591"/>
      <c r="N1190" s="591"/>
      <c r="O1190" s="591"/>
      <c r="P1190" s="591"/>
      <c r="Q1190" s="533"/>
    </row>
    <row r="1191" spans="1:17" s="537" customFormat="1">
      <c r="A1191" s="533"/>
      <c r="B1191" s="700"/>
      <c r="C1191" s="590"/>
      <c r="D1191" s="591"/>
      <c r="E1191" s="591"/>
      <c r="F1191" s="591"/>
      <c r="G1191" s="592"/>
      <c r="H1191" s="593"/>
      <c r="I1191" s="544"/>
      <c r="J1191" s="536"/>
      <c r="K1191" s="700"/>
      <c r="L1191" s="590"/>
      <c r="M1191" s="591"/>
      <c r="N1191" s="591"/>
      <c r="O1191" s="591"/>
      <c r="P1191" s="591"/>
      <c r="Q1191" s="533"/>
    </row>
    <row r="1192" spans="1:17" s="537" customFormat="1">
      <c r="A1192" s="533"/>
      <c r="B1192" s="700"/>
      <c r="C1192" s="590"/>
      <c r="D1192" s="591"/>
      <c r="E1192" s="591"/>
      <c r="F1192" s="591"/>
      <c r="G1192" s="592"/>
      <c r="H1192" s="593"/>
      <c r="I1192" s="544"/>
      <c r="J1192" s="536"/>
      <c r="K1192" s="700"/>
      <c r="L1192" s="590"/>
      <c r="M1192" s="591"/>
      <c r="N1192" s="591"/>
      <c r="O1192" s="591"/>
      <c r="P1192" s="591"/>
      <c r="Q1192" s="533"/>
    </row>
    <row r="1193" spans="1:17" s="537" customFormat="1">
      <c r="A1193" s="533"/>
      <c r="B1193" s="700"/>
      <c r="C1193" s="590"/>
      <c r="D1193" s="591"/>
      <c r="E1193" s="591"/>
      <c r="F1193" s="591"/>
      <c r="G1193" s="592"/>
      <c r="H1193" s="593"/>
      <c r="I1193" s="544"/>
      <c r="J1193" s="536"/>
      <c r="K1193" s="700"/>
      <c r="L1193" s="590"/>
      <c r="M1193" s="591"/>
      <c r="N1193" s="591"/>
      <c r="O1193" s="591"/>
      <c r="P1193" s="591"/>
      <c r="Q1193" s="533"/>
    </row>
    <row r="1194" spans="1:17" s="537" customFormat="1">
      <c r="A1194" s="533"/>
      <c r="B1194" s="700"/>
      <c r="C1194" s="590"/>
      <c r="D1194" s="591"/>
      <c r="E1194" s="591"/>
      <c r="F1194" s="591"/>
      <c r="G1194" s="592"/>
      <c r="H1194" s="593"/>
      <c r="I1194" s="544"/>
      <c r="J1194" s="536"/>
      <c r="K1194" s="700"/>
      <c r="L1194" s="590"/>
      <c r="M1194" s="591"/>
      <c r="N1194" s="591"/>
      <c r="O1194" s="591"/>
      <c r="P1194" s="591"/>
      <c r="Q1194" s="533"/>
    </row>
    <row r="1195" spans="1:17" s="537" customFormat="1">
      <c r="A1195" s="533"/>
      <c r="B1195" s="700"/>
      <c r="C1195" s="590"/>
      <c r="D1195" s="591"/>
      <c r="E1195" s="591"/>
      <c r="F1195" s="591"/>
      <c r="G1195" s="592"/>
      <c r="H1195" s="593"/>
      <c r="I1195" s="544"/>
      <c r="J1195" s="536"/>
      <c r="K1195" s="700"/>
      <c r="L1195" s="590"/>
      <c r="M1195" s="591"/>
      <c r="N1195" s="591"/>
      <c r="O1195" s="591"/>
      <c r="P1195" s="591"/>
      <c r="Q1195" s="533"/>
    </row>
    <row r="1196" spans="1:17" s="537" customFormat="1">
      <c r="A1196" s="533"/>
      <c r="B1196" s="700"/>
      <c r="C1196" s="590"/>
      <c r="D1196" s="591"/>
      <c r="E1196" s="591"/>
      <c r="F1196" s="591"/>
      <c r="G1196" s="592"/>
      <c r="H1196" s="593"/>
      <c r="I1196" s="544"/>
      <c r="J1196" s="536"/>
      <c r="K1196" s="700"/>
      <c r="L1196" s="590"/>
      <c r="M1196" s="591"/>
      <c r="N1196" s="591"/>
      <c r="O1196" s="591"/>
      <c r="P1196" s="591"/>
      <c r="Q1196" s="533"/>
    </row>
    <row r="1197" spans="1:17" s="537" customFormat="1">
      <c r="A1197" s="533"/>
      <c r="B1197" s="700"/>
      <c r="C1197" s="590"/>
      <c r="D1197" s="591"/>
      <c r="E1197" s="591"/>
      <c r="F1197" s="591"/>
      <c r="G1197" s="592"/>
      <c r="H1197" s="593"/>
      <c r="I1197" s="544"/>
      <c r="J1197" s="536"/>
      <c r="K1197" s="700"/>
      <c r="L1197" s="590"/>
      <c r="M1197" s="591"/>
      <c r="N1197" s="591"/>
      <c r="O1197" s="591"/>
      <c r="P1197" s="591"/>
      <c r="Q1197" s="533"/>
    </row>
    <row r="1198" spans="1:17" s="537" customFormat="1">
      <c r="A1198" s="533"/>
      <c r="B1198" s="700"/>
      <c r="C1198" s="590"/>
      <c r="D1198" s="591"/>
      <c r="E1198" s="591"/>
      <c r="F1198" s="591"/>
      <c r="G1198" s="592"/>
      <c r="H1198" s="593"/>
      <c r="I1198" s="544"/>
      <c r="J1198" s="536"/>
      <c r="K1198" s="700"/>
      <c r="L1198" s="590"/>
      <c r="M1198" s="591"/>
      <c r="N1198" s="591"/>
      <c r="O1198" s="591"/>
      <c r="P1198" s="591"/>
      <c r="Q1198" s="533"/>
    </row>
    <row r="1199" spans="1:17" s="537" customFormat="1">
      <c r="A1199" s="533"/>
      <c r="B1199" s="700"/>
      <c r="C1199" s="590"/>
      <c r="D1199" s="591"/>
      <c r="E1199" s="591"/>
      <c r="F1199" s="591"/>
      <c r="G1199" s="592"/>
      <c r="H1199" s="593"/>
      <c r="I1199" s="544"/>
      <c r="J1199" s="536"/>
      <c r="K1199" s="700"/>
      <c r="L1199" s="590"/>
      <c r="M1199" s="591"/>
      <c r="N1199" s="591"/>
      <c r="O1199" s="591"/>
      <c r="P1199" s="591"/>
      <c r="Q1199" s="533"/>
    </row>
    <row r="1200" spans="1:17" s="537" customFormat="1">
      <c r="A1200" s="533"/>
      <c r="B1200" s="700"/>
      <c r="C1200" s="590"/>
      <c r="D1200" s="591"/>
      <c r="E1200" s="591"/>
      <c r="F1200" s="591"/>
      <c r="G1200" s="592"/>
      <c r="H1200" s="593"/>
      <c r="I1200" s="544"/>
      <c r="J1200" s="536"/>
      <c r="K1200" s="700"/>
      <c r="L1200" s="590"/>
      <c r="M1200" s="591"/>
      <c r="N1200" s="591"/>
      <c r="O1200" s="591"/>
      <c r="P1200" s="591"/>
      <c r="Q1200" s="533"/>
    </row>
    <row r="1201" spans="1:17" s="537" customFormat="1">
      <c r="A1201" s="533"/>
      <c r="B1201" s="700"/>
      <c r="C1201" s="590"/>
      <c r="D1201" s="591"/>
      <c r="E1201" s="591"/>
      <c r="F1201" s="591"/>
      <c r="G1201" s="592"/>
      <c r="H1201" s="593"/>
      <c r="I1201" s="544"/>
      <c r="J1201" s="536"/>
      <c r="K1201" s="700"/>
      <c r="L1201" s="590"/>
      <c r="M1201" s="591"/>
      <c r="N1201" s="591"/>
      <c r="O1201" s="591"/>
      <c r="P1201" s="591"/>
      <c r="Q1201" s="533"/>
    </row>
    <row r="1202" spans="1:17" s="537" customFormat="1">
      <c r="A1202" s="533"/>
      <c r="B1202" s="700"/>
      <c r="C1202" s="590"/>
      <c r="D1202" s="591"/>
      <c r="E1202" s="591"/>
      <c r="F1202" s="591"/>
      <c r="G1202" s="592"/>
      <c r="H1202" s="593"/>
      <c r="I1202" s="544"/>
      <c r="J1202" s="536"/>
      <c r="K1202" s="700"/>
      <c r="L1202" s="590"/>
      <c r="M1202" s="591"/>
      <c r="N1202" s="591"/>
      <c r="O1202" s="591"/>
      <c r="P1202" s="591"/>
      <c r="Q1202" s="533"/>
    </row>
    <row r="1203" spans="1:17" s="537" customFormat="1">
      <c r="A1203" s="533"/>
      <c r="B1203" s="700"/>
      <c r="C1203" s="590"/>
      <c r="D1203" s="591"/>
      <c r="E1203" s="591"/>
      <c r="F1203" s="591"/>
      <c r="G1203" s="592"/>
      <c r="H1203" s="593"/>
      <c r="I1203" s="544"/>
      <c r="J1203" s="536"/>
      <c r="K1203" s="700"/>
      <c r="L1203" s="590"/>
      <c r="M1203" s="591"/>
      <c r="N1203" s="591"/>
      <c r="O1203" s="591"/>
      <c r="P1203" s="591"/>
      <c r="Q1203" s="533"/>
    </row>
    <row r="1204" spans="1:17" s="537" customFormat="1">
      <c r="A1204" s="533"/>
      <c r="B1204" s="700"/>
      <c r="C1204" s="590"/>
      <c r="D1204" s="591"/>
      <c r="E1204" s="591"/>
      <c r="F1204" s="591"/>
      <c r="G1204" s="592"/>
      <c r="H1204" s="593"/>
      <c r="I1204" s="544"/>
      <c r="J1204" s="536"/>
      <c r="K1204" s="700"/>
      <c r="L1204" s="590"/>
      <c r="M1204" s="591"/>
      <c r="N1204" s="591"/>
      <c r="O1204" s="591"/>
      <c r="P1204" s="591"/>
      <c r="Q1204" s="533"/>
    </row>
    <row r="1205" spans="1:17" s="537" customFormat="1">
      <c r="A1205" s="533"/>
      <c r="B1205" s="700"/>
      <c r="C1205" s="590"/>
      <c r="D1205" s="591"/>
      <c r="E1205" s="591"/>
      <c r="F1205" s="591"/>
      <c r="G1205" s="592"/>
      <c r="H1205" s="593"/>
      <c r="I1205" s="544"/>
      <c r="J1205" s="536"/>
      <c r="K1205" s="700"/>
      <c r="L1205" s="590"/>
      <c r="M1205" s="591"/>
      <c r="N1205" s="591"/>
      <c r="O1205" s="591"/>
      <c r="P1205" s="591"/>
      <c r="Q1205" s="533"/>
    </row>
    <row r="1206" spans="1:17" s="537" customFormat="1">
      <c r="A1206" s="533"/>
      <c r="B1206" s="700"/>
      <c r="C1206" s="590"/>
      <c r="D1206" s="591"/>
      <c r="E1206" s="591"/>
      <c r="F1206" s="591"/>
      <c r="G1206" s="592"/>
      <c r="H1206" s="593"/>
      <c r="I1206" s="544"/>
      <c r="J1206" s="536"/>
      <c r="K1206" s="700"/>
      <c r="L1206" s="590"/>
      <c r="M1206" s="591"/>
      <c r="N1206" s="591"/>
      <c r="O1206" s="591"/>
      <c r="P1206" s="591"/>
      <c r="Q1206" s="533"/>
    </row>
    <row r="1207" spans="1:17" s="537" customFormat="1">
      <c r="A1207" s="533"/>
      <c r="B1207" s="700"/>
      <c r="C1207" s="590"/>
      <c r="D1207" s="591"/>
      <c r="E1207" s="591"/>
      <c r="F1207" s="591"/>
      <c r="G1207" s="592"/>
      <c r="H1207" s="593"/>
      <c r="I1207" s="544"/>
      <c r="J1207" s="536"/>
      <c r="K1207" s="700"/>
      <c r="L1207" s="590"/>
      <c r="M1207" s="591"/>
      <c r="N1207" s="591"/>
      <c r="O1207" s="591"/>
      <c r="P1207" s="591"/>
      <c r="Q1207" s="533"/>
    </row>
    <row r="1208" spans="1:17" s="537" customFormat="1">
      <c r="A1208" s="533"/>
      <c r="B1208" s="700"/>
      <c r="C1208" s="590"/>
      <c r="D1208" s="591"/>
      <c r="E1208" s="591"/>
      <c r="F1208" s="591"/>
      <c r="G1208" s="592"/>
      <c r="H1208" s="593"/>
      <c r="I1208" s="544"/>
      <c r="J1208" s="536"/>
      <c r="K1208" s="700"/>
      <c r="L1208" s="590"/>
      <c r="M1208" s="591"/>
      <c r="N1208" s="591"/>
      <c r="O1208" s="591"/>
      <c r="P1208" s="591"/>
      <c r="Q1208" s="533"/>
    </row>
    <row r="1209" spans="1:17" s="537" customFormat="1">
      <c r="A1209" s="533"/>
      <c r="B1209" s="700"/>
      <c r="C1209" s="590"/>
      <c r="D1209" s="591"/>
      <c r="E1209" s="591"/>
      <c r="F1209" s="591"/>
      <c r="G1209" s="592"/>
      <c r="H1209" s="593"/>
      <c r="I1209" s="544"/>
      <c r="J1209" s="536"/>
      <c r="K1209" s="700"/>
      <c r="L1209" s="590"/>
      <c r="M1209" s="591"/>
      <c r="N1209" s="591"/>
      <c r="O1209" s="591"/>
      <c r="P1209" s="591"/>
      <c r="Q1209" s="533"/>
    </row>
    <row r="1210" spans="1:17" s="537" customFormat="1">
      <c r="A1210" s="533"/>
      <c r="B1210" s="700"/>
      <c r="C1210" s="590"/>
      <c r="D1210" s="591"/>
      <c r="E1210" s="591"/>
      <c r="F1210" s="591"/>
      <c r="G1210" s="592"/>
      <c r="H1210" s="593"/>
      <c r="I1210" s="544"/>
      <c r="J1210" s="536"/>
      <c r="K1210" s="700"/>
      <c r="L1210" s="590"/>
      <c r="M1210" s="591"/>
      <c r="N1210" s="591"/>
      <c r="O1210" s="591"/>
      <c r="P1210" s="591"/>
      <c r="Q1210" s="533"/>
    </row>
    <row r="1211" spans="1:17" s="537" customFormat="1">
      <c r="A1211" s="533"/>
      <c r="B1211" s="700"/>
      <c r="C1211" s="590"/>
      <c r="D1211" s="591"/>
      <c r="E1211" s="591"/>
      <c r="F1211" s="591"/>
      <c r="G1211" s="592"/>
      <c r="H1211" s="593"/>
      <c r="I1211" s="544"/>
      <c r="J1211" s="536"/>
      <c r="K1211" s="700"/>
      <c r="L1211" s="590"/>
      <c r="M1211" s="591"/>
      <c r="N1211" s="591"/>
      <c r="O1211" s="591"/>
      <c r="P1211" s="591"/>
      <c r="Q1211" s="533"/>
    </row>
    <row r="1212" spans="1:17" s="537" customFormat="1">
      <c r="A1212" s="533"/>
      <c r="B1212" s="700"/>
      <c r="C1212" s="590"/>
      <c r="D1212" s="591"/>
      <c r="E1212" s="591"/>
      <c r="F1212" s="591"/>
      <c r="G1212" s="592"/>
      <c r="H1212" s="593"/>
      <c r="I1212" s="544"/>
      <c r="J1212" s="536"/>
      <c r="K1212" s="700"/>
      <c r="L1212" s="590"/>
      <c r="M1212" s="591"/>
      <c r="N1212" s="591"/>
      <c r="O1212" s="591"/>
      <c r="P1212" s="591"/>
      <c r="Q1212" s="533"/>
    </row>
    <row r="1213" spans="1:17" s="537" customFormat="1">
      <c r="A1213" s="533"/>
      <c r="B1213" s="700"/>
      <c r="C1213" s="590"/>
      <c r="D1213" s="591"/>
      <c r="E1213" s="591"/>
      <c r="F1213" s="591"/>
      <c r="G1213" s="592"/>
      <c r="H1213" s="593"/>
      <c r="I1213" s="544"/>
      <c r="J1213" s="536"/>
      <c r="K1213" s="700"/>
      <c r="L1213" s="590"/>
      <c r="M1213" s="591"/>
      <c r="N1213" s="591"/>
      <c r="O1213" s="591"/>
      <c r="P1213" s="591"/>
      <c r="Q1213" s="533"/>
    </row>
    <row r="1214" spans="1:17" s="537" customFormat="1">
      <c r="A1214" s="533"/>
      <c r="B1214" s="700"/>
      <c r="C1214" s="590"/>
      <c r="D1214" s="591"/>
      <c r="E1214" s="591"/>
      <c r="F1214" s="591"/>
      <c r="G1214" s="592"/>
      <c r="H1214" s="593"/>
      <c r="I1214" s="544"/>
      <c r="J1214" s="536"/>
      <c r="K1214" s="700"/>
      <c r="L1214" s="590"/>
      <c r="M1214" s="591"/>
      <c r="N1214" s="591"/>
      <c r="O1214" s="591"/>
      <c r="P1214" s="591"/>
      <c r="Q1214" s="533"/>
    </row>
    <row r="1215" spans="1:17" s="537" customFormat="1">
      <c r="A1215" s="533"/>
      <c r="B1215" s="700"/>
      <c r="C1215" s="590"/>
      <c r="D1215" s="591"/>
      <c r="E1215" s="591"/>
      <c r="F1215" s="591"/>
      <c r="G1215" s="592"/>
      <c r="H1215" s="593"/>
      <c r="I1215" s="544"/>
      <c r="J1215" s="536"/>
      <c r="K1215" s="700"/>
      <c r="L1215" s="590"/>
      <c r="M1215" s="591"/>
      <c r="N1215" s="591"/>
      <c r="O1215" s="591"/>
      <c r="P1215" s="591"/>
      <c r="Q1215" s="533"/>
    </row>
    <row r="1216" spans="1:17" s="537" customFormat="1">
      <c r="A1216" s="533"/>
      <c r="B1216" s="700"/>
      <c r="C1216" s="590"/>
      <c r="D1216" s="591"/>
      <c r="E1216" s="591"/>
      <c r="F1216" s="591"/>
      <c r="G1216" s="592"/>
      <c r="H1216" s="593"/>
      <c r="I1216" s="544"/>
      <c r="J1216" s="536"/>
      <c r="K1216" s="700"/>
      <c r="L1216" s="590"/>
      <c r="M1216" s="591"/>
      <c r="N1216" s="591"/>
      <c r="O1216" s="591"/>
      <c r="P1216" s="591"/>
      <c r="Q1216" s="533"/>
    </row>
    <row r="1217" spans="1:17" s="537" customFormat="1">
      <c r="A1217" s="533"/>
      <c r="B1217" s="700"/>
      <c r="C1217" s="590"/>
      <c r="D1217" s="591"/>
      <c r="E1217" s="591"/>
      <c r="F1217" s="591"/>
      <c r="G1217" s="592"/>
      <c r="H1217" s="593"/>
      <c r="I1217" s="544"/>
      <c r="J1217" s="536"/>
      <c r="K1217" s="700"/>
      <c r="L1217" s="590"/>
      <c r="M1217" s="591"/>
      <c r="N1217" s="591"/>
      <c r="O1217" s="591"/>
      <c r="P1217" s="591"/>
      <c r="Q1217" s="533"/>
    </row>
    <row r="1218" spans="1:17" s="537" customFormat="1">
      <c r="A1218" s="533"/>
      <c r="B1218" s="700"/>
      <c r="C1218" s="590"/>
      <c r="D1218" s="591"/>
      <c r="E1218" s="591"/>
      <c r="F1218" s="591"/>
      <c r="G1218" s="592"/>
      <c r="H1218" s="593"/>
      <c r="I1218" s="544"/>
      <c r="J1218" s="536"/>
      <c r="K1218" s="700"/>
      <c r="L1218" s="590"/>
      <c r="M1218" s="591"/>
      <c r="N1218" s="591"/>
      <c r="O1218" s="591"/>
      <c r="P1218" s="591"/>
      <c r="Q1218" s="533"/>
    </row>
    <row r="1219" spans="1:17" s="537" customFormat="1">
      <c r="A1219" s="533"/>
      <c r="B1219" s="700"/>
      <c r="C1219" s="590"/>
      <c r="D1219" s="591"/>
      <c r="E1219" s="591"/>
      <c r="F1219" s="591"/>
      <c r="G1219" s="592"/>
      <c r="H1219" s="593"/>
      <c r="I1219" s="544"/>
      <c r="J1219" s="536"/>
      <c r="K1219" s="700"/>
      <c r="L1219" s="590"/>
      <c r="M1219" s="591"/>
      <c r="N1219" s="591"/>
      <c r="O1219" s="591"/>
      <c r="P1219" s="591"/>
      <c r="Q1219" s="533"/>
    </row>
    <row r="1220" spans="1:17" s="537" customFormat="1">
      <c r="A1220" s="533"/>
      <c r="B1220" s="700"/>
      <c r="C1220" s="590"/>
      <c r="D1220" s="591"/>
      <c r="E1220" s="591"/>
      <c r="F1220" s="591"/>
      <c r="G1220" s="592"/>
      <c r="H1220" s="593"/>
      <c r="I1220" s="544"/>
      <c r="J1220" s="536"/>
      <c r="K1220" s="700"/>
      <c r="L1220" s="590"/>
      <c r="M1220" s="591"/>
      <c r="N1220" s="591"/>
      <c r="O1220" s="591"/>
      <c r="P1220" s="591"/>
      <c r="Q1220" s="533"/>
    </row>
    <row r="1221" spans="1:17" s="537" customFormat="1">
      <c r="A1221" s="533"/>
      <c r="B1221" s="700"/>
      <c r="C1221" s="590"/>
      <c r="D1221" s="591"/>
      <c r="E1221" s="591"/>
      <c r="F1221" s="591"/>
      <c r="G1221" s="592"/>
      <c r="H1221" s="593"/>
      <c r="I1221" s="544"/>
      <c r="J1221" s="536"/>
      <c r="K1221" s="700"/>
      <c r="L1221" s="590"/>
      <c r="M1221" s="591"/>
      <c r="N1221" s="591"/>
      <c r="O1221" s="591"/>
      <c r="P1221" s="591"/>
      <c r="Q1221" s="533"/>
    </row>
    <row r="1222" spans="1:17" s="537" customFormat="1">
      <c r="A1222" s="533"/>
      <c r="B1222" s="700"/>
      <c r="C1222" s="590"/>
      <c r="D1222" s="591"/>
      <c r="E1222" s="591"/>
      <c r="F1222" s="591"/>
      <c r="G1222" s="592"/>
      <c r="H1222" s="593"/>
      <c r="I1222" s="544"/>
      <c r="J1222" s="536"/>
      <c r="K1222" s="700"/>
      <c r="L1222" s="590"/>
      <c r="M1222" s="591"/>
      <c r="N1222" s="591"/>
      <c r="O1222" s="591"/>
      <c r="P1222" s="591"/>
      <c r="Q1222" s="533"/>
    </row>
    <row r="1223" spans="1:17" s="537" customFormat="1">
      <c r="A1223" s="533"/>
      <c r="B1223" s="700"/>
      <c r="C1223" s="590"/>
      <c r="D1223" s="591"/>
      <c r="E1223" s="591"/>
      <c r="F1223" s="591"/>
      <c r="G1223" s="592"/>
      <c r="H1223" s="593"/>
      <c r="I1223" s="544"/>
      <c r="J1223" s="536"/>
      <c r="K1223" s="700"/>
      <c r="L1223" s="590"/>
      <c r="M1223" s="591"/>
      <c r="N1223" s="591"/>
      <c r="O1223" s="591"/>
      <c r="P1223" s="591"/>
      <c r="Q1223" s="533"/>
    </row>
    <row r="1224" spans="1:17" s="537" customFormat="1">
      <c r="A1224" s="533"/>
      <c r="B1224" s="700"/>
      <c r="C1224" s="590"/>
      <c r="D1224" s="591"/>
      <c r="E1224" s="591"/>
      <c r="F1224" s="591"/>
      <c r="G1224" s="592"/>
      <c r="H1224" s="593"/>
      <c r="I1224" s="544"/>
      <c r="J1224" s="536"/>
      <c r="K1224" s="700"/>
      <c r="L1224" s="590"/>
      <c r="M1224" s="591"/>
      <c r="N1224" s="591"/>
      <c r="O1224" s="591"/>
      <c r="P1224" s="591"/>
      <c r="Q1224" s="533"/>
    </row>
    <row r="1225" spans="1:17" s="537" customFormat="1">
      <c r="A1225" s="533"/>
      <c r="B1225" s="700"/>
      <c r="C1225" s="590"/>
      <c r="D1225" s="591"/>
      <c r="E1225" s="591"/>
      <c r="F1225" s="591"/>
      <c r="G1225" s="592"/>
      <c r="H1225" s="593"/>
      <c r="I1225" s="544"/>
      <c r="J1225" s="536"/>
      <c r="K1225" s="700"/>
      <c r="L1225" s="590"/>
      <c r="M1225" s="591"/>
      <c r="N1225" s="591"/>
      <c r="O1225" s="591"/>
      <c r="P1225" s="591"/>
      <c r="Q1225" s="533"/>
    </row>
    <row r="1226" spans="1:17" s="537" customFormat="1">
      <c r="A1226" s="533"/>
      <c r="B1226" s="700"/>
      <c r="C1226" s="590"/>
      <c r="D1226" s="591"/>
      <c r="E1226" s="591"/>
      <c r="F1226" s="591"/>
      <c r="G1226" s="592"/>
      <c r="H1226" s="593"/>
      <c r="I1226" s="544"/>
      <c r="J1226" s="536"/>
      <c r="K1226" s="700"/>
      <c r="L1226" s="590"/>
      <c r="M1226" s="591"/>
      <c r="N1226" s="591"/>
      <c r="O1226" s="591"/>
      <c r="P1226" s="591"/>
      <c r="Q1226" s="533"/>
    </row>
    <row r="1227" spans="1:17" s="537" customFormat="1">
      <c r="A1227" s="533"/>
      <c r="B1227" s="700"/>
      <c r="C1227" s="590"/>
      <c r="D1227" s="591"/>
      <c r="E1227" s="591"/>
      <c r="F1227" s="591"/>
      <c r="G1227" s="592"/>
      <c r="H1227" s="593"/>
      <c r="I1227" s="544"/>
      <c r="J1227" s="536"/>
      <c r="K1227" s="700"/>
      <c r="L1227" s="590"/>
      <c r="M1227" s="591"/>
      <c r="N1227" s="591"/>
      <c r="O1227" s="591"/>
      <c r="P1227" s="591"/>
      <c r="Q1227" s="533"/>
    </row>
    <row r="1228" spans="1:17" s="537" customFormat="1">
      <c r="A1228" s="533"/>
      <c r="B1228" s="700"/>
      <c r="C1228" s="590"/>
      <c r="D1228" s="591"/>
      <c r="E1228" s="591"/>
      <c r="F1228" s="591"/>
      <c r="G1228" s="592"/>
      <c r="H1228" s="593"/>
      <c r="I1228" s="544"/>
      <c r="J1228" s="536"/>
      <c r="K1228" s="700"/>
      <c r="L1228" s="590"/>
      <c r="M1228" s="591"/>
      <c r="N1228" s="591"/>
      <c r="O1228" s="591"/>
      <c r="P1228" s="591"/>
      <c r="Q1228" s="533"/>
    </row>
    <row r="1229" spans="1:17" s="537" customFormat="1">
      <c r="A1229" s="533"/>
      <c r="B1229" s="700"/>
      <c r="C1229" s="590"/>
      <c r="D1229" s="591"/>
      <c r="E1229" s="591"/>
      <c r="F1229" s="591"/>
      <c r="G1229" s="592"/>
      <c r="H1229" s="593"/>
      <c r="I1229" s="544"/>
      <c r="J1229" s="536"/>
      <c r="K1229" s="700"/>
      <c r="L1229" s="590"/>
      <c r="M1229" s="591"/>
      <c r="N1229" s="591"/>
      <c r="O1229" s="591"/>
      <c r="P1229" s="591"/>
      <c r="Q1229" s="533"/>
    </row>
    <row r="1230" spans="1:17" s="537" customFormat="1">
      <c r="A1230" s="533"/>
      <c r="B1230" s="700"/>
      <c r="C1230" s="590"/>
      <c r="D1230" s="591"/>
      <c r="E1230" s="591"/>
      <c r="F1230" s="591"/>
      <c r="G1230" s="592"/>
      <c r="H1230" s="593"/>
      <c r="I1230" s="544"/>
      <c r="J1230" s="536"/>
      <c r="K1230" s="700"/>
      <c r="L1230" s="590"/>
      <c r="M1230" s="591"/>
      <c r="N1230" s="591"/>
      <c r="O1230" s="591"/>
      <c r="P1230" s="591"/>
      <c r="Q1230" s="533"/>
    </row>
    <row r="1231" spans="1:17" s="537" customFormat="1">
      <c r="A1231" s="533"/>
      <c r="B1231" s="700"/>
      <c r="C1231" s="590"/>
      <c r="D1231" s="591"/>
      <c r="E1231" s="591"/>
      <c r="F1231" s="591"/>
      <c r="G1231" s="592"/>
      <c r="H1231" s="593"/>
      <c r="I1231" s="544"/>
      <c r="J1231" s="536"/>
      <c r="K1231" s="700"/>
      <c r="L1231" s="590"/>
      <c r="M1231" s="591"/>
      <c r="N1231" s="591"/>
      <c r="O1231" s="591"/>
      <c r="P1231" s="591"/>
      <c r="Q1231" s="533"/>
    </row>
    <row r="1232" spans="1:17" s="537" customFormat="1">
      <c r="A1232" s="533"/>
      <c r="B1232" s="700"/>
      <c r="C1232" s="590"/>
      <c r="D1232" s="591"/>
      <c r="E1232" s="591"/>
      <c r="F1232" s="591"/>
      <c r="G1232" s="592"/>
      <c r="H1232" s="593"/>
      <c r="I1232" s="544"/>
      <c r="J1232" s="536"/>
      <c r="K1232" s="700"/>
      <c r="L1232" s="590"/>
      <c r="M1232" s="591"/>
      <c r="N1232" s="591"/>
      <c r="O1232" s="591"/>
      <c r="P1232" s="591"/>
      <c r="Q1232" s="533"/>
    </row>
    <row r="1233" spans="1:17" s="537" customFormat="1">
      <c r="A1233" s="533"/>
      <c r="B1233" s="700"/>
      <c r="C1233" s="590"/>
      <c r="D1233" s="591"/>
      <c r="E1233" s="591"/>
      <c r="F1233" s="591"/>
      <c r="G1233" s="592"/>
      <c r="H1233" s="593"/>
      <c r="I1233" s="544"/>
      <c r="J1233" s="536"/>
      <c r="K1233" s="700"/>
      <c r="L1233" s="590"/>
      <c r="M1233" s="591"/>
      <c r="N1233" s="591"/>
      <c r="O1233" s="591"/>
      <c r="P1233" s="591"/>
      <c r="Q1233" s="533"/>
    </row>
    <row r="1234" spans="1:17" s="537" customFormat="1">
      <c r="A1234" s="533"/>
      <c r="B1234" s="700"/>
      <c r="C1234" s="590"/>
      <c r="D1234" s="591"/>
      <c r="E1234" s="591"/>
      <c r="F1234" s="591"/>
      <c r="G1234" s="592"/>
      <c r="H1234" s="593"/>
      <c r="I1234" s="544"/>
      <c r="J1234" s="536"/>
      <c r="K1234" s="700"/>
      <c r="L1234" s="590"/>
      <c r="M1234" s="591"/>
      <c r="N1234" s="591"/>
      <c r="O1234" s="591"/>
      <c r="P1234" s="591"/>
      <c r="Q1234" s="533"/>
    </row>
    <row r="1235" spans="1:17" s="537" customFormat="1">
      <c r="A1235" s="533"/>
      <c r="B1235" s="700"/>
      <c r="C1235" s="590"/>
      <c r="D1235" s="591"/>
      <c r="E1235" s="591"/>
      <c r="F1235" s="591"/>
      <c r="G1235" s="592"/>
      <c r="H1235" s="593"/>
      <c r="I1235" s="544"/>
      <c r="J1235" s="536"/>
      <c r="K1235" s="700"/>
      <c r="L1235" s="590"/>
      <c r="M1235" s="591"/>
      <c r="N1235" s="591"/>
      <c r="O1235" s="591"/>
      <c r="P1235" s="591"/>
      <c r="Q1235" s="533"/>
    </row>
    <row r="1236" spans="1:17" s="537" customFormat="1">
      <c r="A1236" s="533"/>
      <c r="B1236" s="700"/>
      <c r="C1236" s="590"/>
      <c r="D1236" s="591"/>
      <c r="E1236" s="591"/>
      <c r="F1236" s="591"/>
      <c r="G1236" s="592"/>
      <c r="H1236" s="593"/>
      <c r="I1236" s="544"/>
      <c r="J1236" s="536"/>
      <c r="K1236" s="700"/>
      <c r="L1236" s="590"/>
      <c r="M1236" s="591"/>
      <c r="N1236" s="591"/>
      <c r="O1236" s="591"/>
      <c r="P1236" s="591"/>
      <c r="Q1236" s="533"/>
    </row>
    <row r="1237" spans="1:17" s="537" customFormat="1">
      <c r="A1237" s="533"/>
      <c r="B1237" s="700"/>
      <c r="C1237" s="590"/>
      <c r="D1237" s="591"/>
      <c r="E1237" s="591"/>
      <c r="F1237" s="591"/>
      <c r="G1237" s="592"/>
      <c r="H1237" s="593"/>
      <c r="I1237" s="544"/>
      <c r="J1237" s="536"/>
      <c r="K1237" s="700"/>
      <c r="L1237" s="590"/>
      <c r="M1237" s="591"/>
      <c r="N1237" s="591"/>
      <c r="O1237" s="591"/>
      <c r="P1237" s="591"/>
      <c r="Q1237" s="533"/>
    </row>
    <row r="1238" spans="1:17" s="537" customFormat="1">
      <c r="A1238" s="533"/>
      <c r="B1238" s="700"/>
      <c r="C1238" s="590"/>
      <c r="D1238" s="591"/>
      <c r="E1238" s="591"/>
      <c r="F1238" s="591"/>
      <c r="G1238" s="592"/>
      <c r="H1238" s="593"/>
      <c r="I1238" s="544"/>
      <c r="J1238" s="536"/>
      <c r="K1238" s="700"/>
      <c r="L1238" s="590"/>
      <c r="M1238" s="591"/>
      <c r="N1238" s="591"/>
      <c r="O1238" s="591"/>
      <c r="P1238" s="591"/>
      <c r="Q1238" s="533"/>
    </row>
    <row r="1239" spans="1:17" s="537" customFormat="1">
      <c r="A1239" s="533"/>
      <c r="B1239" s="700"/>
      <c r="C1239" s="590"/>
      <c r="D1239" s="591"/>
      <c r="E1239" s="591"/>
      <c r="F1239" s="591"/>
      <c r="G1239" s="592"/>
      <c r="H1239" s="593"/>
      <c r="I1239" s="544"/>
      <c r="J1239" s="536"/>
      <c r="K1239" s="700"/>
      <c r="L1239" s="590"/>
      <c r="M1239" s="591"/>
      <c r="N1239" s="591"/>
      <c r="O1239" s="591"/>
      <c r="P1239" s="591"/>
      <c r="Q1239" s="533"/>
    </row>
    <row r="1240" spans="1:17" s="537" customFormat="1">
      <c r="A1240" s="533"/>
      <c r="B1240" s="700"/>
      <c r="C1240" s="590"/>
      <c r="D1240" s="591"/>
      <c r="E1240" s="591"/>
      <c r="F1240" s="591"/>
      <c r="G1240" s="592"/>
      <c r="H1240" s="593"/>
      <c r="I1240" s="544"/>
      <c r="J1240" s="536"/>
      <c r="K1240" s="700"/>
      <c r="L1240" s="590"/>
      <c r="M1240" s="591"/>
      <c r="N1240" s="591"/>
      <c r="O1240" s="591"/>
      <c r="P1240" s="591"/>
      <c r="Q1240" s="533"/>
    </row>
    <row r="1241" spans="1:17" s="537" customFormat="1">
      <c r="A1241" s="533"/>
      <c r="B1241" s="700"/>
      <c r="C1241" s="590"/>
      <c r="D1241" s="591"/>
      <c r="E1241" s="591"/>
      <c r="F1241" s="591"/>
      <c r="G1241" s="592"/>
      <c r="H1241" s="593"/>
      <c r="I1241" s="544"/>
      <c r="J1241" s="536"/>
      <c r="K1241" s="700"/>
      <c r="L1241" s="590"/>
      <c r="M1241" s="591"/>
      <c r="N1241" s="591"/>
      <c r="O1241" s="591"/>
      <c r="P1241" s="591"/>
      <c r="Q1241" s="533"/>
    </row>
    <row r="1242" spans="1:17" s="537" customFormat="1">
      <c r="A1242" s="533"/>
      <c r="B1242" s="700"/>
      <c r="C1242" s="590"/>
      <c r="D1242" s="591"/>
      <c r="E1242" s="591"/>
      <c r="F1242" s="591"/>
      <c r="G1242" s="592"/>
      <c r="H1242" s="593"/>
      <c r="I1242" s="544"/>
      <c r="J1242" s="536"/>
      <c r="K1242" s="700"/>
      <c r="L1242" s="590"/>
      <c r="M1242" s="591"/>
      <c r="N1242" s="591"/>
      <c r="O1242" s="591"/>
      <c r="P1242" s="591"/>
      <c r="Q1242" s="533"/>
    </row>
    <row r="1243" spans="1:17" s="537" customFormat="1">
      <c r="A1243" s="533"/>
      <c r="B1243" s="700"/>
      <c r="C1243" s="590"/>
      <c r="D1243" s="591"/>
      <c r="E1243" s="591"/>
      <c r="F1243" s="591"/>
      <c r="G1243" s="592"/>
      <c r="H1243" s="593"/>
      <c r="I1243" s="544"/>
      <c r="J1243" s="536"/>
      <c r="K1243" s="700"/>
      <c r="L1243" s="590"/>
      <c r="M1243" s="591"/>
      <c r="N1243" s="591"/>
      <c r="O1243" s="591"/>
      <c r="P1243" s="591"/>
      <c r="Q1243" s="533"/>
    </row>
    <row r="1244" spans="1:17" s="537" customFormat="1">
      <c r="A1244" s="533"/>
      <c r="B1244" s="700"/>
      <c r="C1244" s="590"/>
      <c r="D1244" s="591"/>
      <c r="E1244" s="591"/>
      <c r="F1244" s="591"/>
      <c r="G1244" s="592"/>
      <c r="H1244" s="593"/>
      <c r="I1244" s="544"/>
      <c r="J1244" s="536"/>
      <c r="K1244" s="700"/>
      <c r="L1244" s="590"/>
      <c r="M1244" s="591"/>
      <c r="N1244" s="591"/>
      <c r="O1244" s="591"/>
      <c r="P1244" s="591"/>
      <c r="Q1244" s="533"/>
    </row>
    <row r="1245" spans="1:17" s="537" customFormat="1">
      <c r="A1245" s="533"/>
      <c r="B1245" s="700"/>
      <c r="C1245" s="590"/>
      <c r="D1245" s="591"/>
      <c r="E1245" s="591"/>
      <c r="F1245" s="591"/>
      <c r="G1245" s="592"/>
      <c r="H1245" s="593"/>
      <c r="I1245" s="544"/>
      <c r="J1245" s="536"/>
      <c r="K1245" s="700"/>
      <c r="L1245" s="590"/>
      <c r="M1245" s="591"/>
      <c r="N1245" s="591"/>
      <c r="O1245" s="591"/>
      <c r="P1245" s="591"/>
      <c r="Q1245" s="533"/>
    </row>
    <row r="1246" spans="1:17" s="537" customFormat="1">
      <c r="A1246" s="533"/>
      <c r="B1246" s="700"/>
      <c r="C1246" s="590"/>
      <c r="D1246" s="591"/>
      <c r="E1246" s="591"/>
      <c r="F1246" s="591"/>
      <c r="G1246" s="592"/>
      <c r="H1246" s="593"/>
      <c r="I1246" s="544"/>
      <c r="J1246" s="536"/>
      <c r="K1246" s="700"/>
      <c r="L1246" s="590"/>
      <c r="M1246" s="591"/>
      <c r="N1246" s="591"/>
      <c r="O1246" s="591"/>
      <c r="P1246" s="591"/>
      <c r="Q1246" s="533"/>
    </row>
    <row r="1247" spans="1:17" s="537" customFormat="1">
      <c r="A1247" s="533"/>
      <c r="B1247" s="700"/>
      <c r="C1247" s="590"/>
      <c r="D1247" s="591"/>
      <c r="E1247" s="591"/>
      <c r="F1247" s="591"/>
      <c r="G1247" s="592"/>
      <c r="H1247" s="593"/>
      <c r="I1247" s="544"/>
      <c r="J1247" s="536"/>
      <c r="K1247" s="700"/>
      <c r="L1247" s="590"/>
      <c r="M1247" s="591"/>
      <c r="N1247" s="591"/>
      <c r="O1247" s="591"/>
      <c r="P1247" s="591"/>
      <c r="Q1247" s="533"/>
    </row>
    <row r="1248" spans="1:17" s="537" customFormat="1">
      <c r="A1248" s="533"/>
      <c r="B1248" s="700"/>
      <c r="C1248" s="590"/>
      <c r="D1248" s="591"/>
      <c r="E1248" s="591"/>
      <c r="F1248" s="591"/>
      <c r="G1248" s="592"/>
      <c r="H1248" s="593"/>
      <c r="I1248" s="544"/>
      <c r="J1248" s="536"/>
      <c r="K1248" s="700"/>
      <c r="L1248" s="590"/>
      <c r="M1248" s="591"/>
      <c r="N1248" s="591"/>
      <c r="O1248" s="591"/>
      <c r="P1248" s="591"/>
      <c r="Q1248" s="533"/>
    </row>
    <row r="1249" spans="1:17" s="537" customFormat="1">
      <c r="A1249" s="533"/>
      <c r="B1249" s="700"/>
      <c r="C1249" s="590"/>
      <c r="D1249" s="591"/>
      <c r="E1249" s="591"/>
      <c r="F1249" s="591"/>
      <c r="G1249" s="592"/>
      <c r="H1249" s="593"/>
      <c r="I1249" s="544"/>
      <c r="J1249" s="536"/>
      <c r="K1249" s="700"/>
      <c r="L1249" s="590"/>
      <c r="M1249" s="591"/>
      <c r="N1249" s="591"/>
      <c r="O1249" s="591"/>
      <c r="P1249" s="591"/>
      <c r="Q1249" s="533"/>
    </row>
    <row r="1250" spans="1:17" s="537" customFormat="1">
      <c r="A1250" s="533"/>
      <c r="B1250" s="700"/>
      <c r="C1250" s="590"/>
      <c r="D1250" s="591"/>
      <c r="E1250" s="591"/>
      <c r="F1250" s="591"/>
      <c r="G1250" s="592"/>
      <c r="H1250" s="593"/>
      <c r="I1250" s="544"/>
      <c r="J1250" s="536"/>
      <c r="K1250" s="700"/>
      <c r="L1250" s="590"/>
      <c r="M1250" s="591"/>
      <c r="N1250" s="591"/>
      <c r="O1250" s="591"/>
      <c r="P1250" s="591"/>
      <c r="Q1250" s="533"/>
    </row>
    <row r="1251" spans="1:17" s="537" customFormat="1">
      <c r="A1251" s="533"/>
      <c r="B1251" s="700"/>
      <c r="C1251" s="590"/>
      <c r="D1251" s="591"/>
      <c r="E1251" s="591"/>
      <c r="F1251" s="591"/>
      <c r="G1251" s="592"/>
      <c r="H1251" s="593"/>
      <c r="I1251" s="544"/>
      <c r="J1251" s="536"/>
      <c r="K1251" s="700"/>
      <c r="L1251" s="590"/>
      <c r="M1251" s="591"/>
      <c r="N1251" s="591"/>
      <c r="O1251" s="591"/>
      <c r="P1251" s="591"/>
      <c r="Q1251" s="533"/>
    </row>
    <row r="1252" spans="1:17" s="537" customFormat="1">
      <c r="A1252" s="533"/>
      <c r="B1252" s="700"/>
      <c r="C1252" s="590"/>
      <c r="D1252" s="591"/>
      <c r="E1252" s="591"/>
      <c r="F1252" s="591"/>
      <c r="G1252" s="592"/>
      <c r="H1252" s="593"/>
      <c r="I1252" s="544"/>
      <c r="J1252" s="536"/>
      <c r="K1252" s="700"/>
      <c r="L1252" s="590"/>
      <c r="M1252" s="591"/>
      <c r="N1252" s="591"/>
      <c r="O1252" s="591"/>
      <c r="P1252" s="591"/>
      <c r="Q1252" s="533"/>
    </row>
    <row r="1253" spans="1:17" s="537" customFormat="1">
      <c r="A1253" s="533"/>
      <c r="B1253" s="700"/>
      <c r="C1253" s="590"/>
      <c r="D1253" s="591"/>
      <c r="E1253" s="591"/>
      <c r="F1253" s="591"/>
      <c r="G1253" s="592"/>
      <c r="H1253" s="593"/>
      <c r="I1253" s="544"/>
      <c r="J1253" s="536"/>
      <c r="K1253" s="700"/>
      <c r="L1253" s="590"/>
      <c r="M1253" s="591"/>
      <c r="N1253" s="591"/>
      <c r="O1253" s="591"/>
      <c r="P1253" s="591"/>
      <c r="Q1253" s="533"/>
    </row>
    <row r="1254" spans="1:17" s="537" customFormat="1">
      <c r="A1254" s="533"/>
      <c r="B1254" s="700"/>
      <c r="C1254" s="590"/>
      <c r="D1254" s="591"/>
      <c r="E1254" s="591"/>
      <c r="F1254" s="591"/>
      <c r="G1254" s="592"/>
      <c r="H1254" s="593"/>
      <c r="I1254" s="544"/>
      <c r="J1254" s="536"/>
      <c r="K1254" s="700"/>
      <c r="L1254" s="590"/>
      <c r="M1254" s="591"/>
      <c r="N1254" s="591"/>
      <c r="O1254" s="591"/>
      <c r="P1254" s="591"/>
      <c r="Q1254" s="533"/>
    </row>
    <row r="1255" spans="1:17" s="537" customFormat="1">
      <c r="A1255" s="533"/>
      <c r="B1255" s="700"/>
      <c r="C1255" s="590"/>
      <c r="D1255" s="591"/>
      <c r="E1255" s="591"/>
      <c r="F1255" s="591"/>
      <c r="G1255" s="592"/>
      <c r="H1255" s="593"/>
      <c r="I1255" s="544"/>
      <c r="J1255" s="536"/>
      <c r="K1255" s="700"/>
      <c r="L1255" s="590"/>
      <c r="M1255" s="591"/>
      <c r="N1255" s="591"/>
      <c r="O1255" s="591"/>
      <c r="P1255" s="591"/>
      <c r="Q1255" s="533"/>
    </row>
    <row r="1256" spans="1:17" s="537" customFormat="1">
      <c r="A1256" s="533"/>
      <c r="B1256" s="700"/>
      <c r="C1256" s="590"/>
      <c r="D1256" s="591"/>
      <c r="E1256" s="591"/>
      <c r="F1256" s="591"/>
      <c r="G1256" s="592"/>
      <c r="H1256" s="593"/>
      <c r="I1256" s="544"/>
      <c r="J1256" s="536"/>
      <c r="K1256" s="700"/>
      <c r="L1256" s="590"/>
      <c r="M1256" s="591"/>
      <c r="N1256" s="591"/>
      <c r="O1256" s="591"/>
      <c r="P1256" s="591"/>
      <c r="Q1256" s="533"/>
    </row>
    <row r="1257" spans="1:17" s="537" customFormat="1">
      <c r="A1257" s="533"/>
      <c r="B1257" s="700"/>
      <c r="C1257" s="590"/>
      <c r="D1257" s="591"/>
      <c r="E1257" s="591"/>
      <c r="F1257" s="591"/>
      <c r="G1257" s="592"/>
      <c r="H1257" s="593"/>
      <c r="I1257" s="544"/>
      <c r="J1257" s="536"/>
      <c r="K1257" s="700"/>
      <c r="L1257" s="590"/>
      <c r="M1257" s="591"/>
      <c r="N1257" s="591"/>
      <c r="O1257" s="591"/>
      <c r="P1257" s="591"/>
      <c r="Q1257" s="533"/>
    </row>
    <row r="1258" spans="1:17" s="537" customFormat="1">
      <c r="A1258" s="533"/>
      <c r="B1258" s="700"/>
      <c r="C1258" s="590"/>
      <c r="D1258" s="591"/>
      <c r="E1258" s="591"/>
      <c r="F1258" s="591"/>
      <c r="G1258" s="592"/>
      <c r="H1258" s="593"/>
      <c r="I1258" s="544"/>
      <c r="J1258" s="536"/>
      <c r="K1258" s="700"/>
      <c r="L1258" s="590"/>
      <c r="M1258" s="591"/>
      <c r="N1258" s="591"/>
      <c r="O1258" s="591"/>
      <c r="P1258" s="591"/>
      <c r="Q1258" s="533"/>
    </row>
    <row r="1259" spans="1:17" s="537" customFormat="1">
      <c r="A1259" s="533"/>
      <c r="B1259" s="700"/>
      <c r="C1259" s="590"/>
      <c r="D1259" s="591"/>
      <c r="E1259" s="591"/>
      <c r="F1259" s="591"/>
      <c r="G1259" s="592"/>
      <c r="H1259" s="593"/>
      <c r="I1259" s="544"/>
      <c r="J1259" s="536"/>
      <c r="K1259" s="700"/>
      <c r="L1259" s="590"/>
      <c r="M1259" s="591"/>
      <c r="N1259" s="591"/>
      <c r="O1259" s="591"/>
      <c r="P1259" s="591"/>
      <c r="Q1259" s="533"/>
    </row>
    <row r="1260" spans="1:17" s="537" customFormat="1">
      <c r="A1260" s="533"/>
      <c r="B1260" s="700"/>
      <c r="C1260" s="590"/>
      <c r="D1260" s="591"/>
      <c r="E1260" s="591"/>
      <c r="F1260" s="591"/>
      <c r="G1260" s="592"/>
      <c r="H1260" s="593"/>
      <c r="I1260" s="544"/>
      <c r="J1260" s="536"/>
      <c r="K1260" s="700"/>
      <c r="L1260" s="590"/>
      <c r="M1260" s="591"/>
      <c r="N1260" s="591"/>
      <c r="O1260" s="591"/>
      <c r="P1260" s="591"/>
      <c r="Q1260" s="533"/>
    </row>
    <row r="1261" spans="1:17" s="537" customFormat="1">
      <c r="A1261" s="533"/>
      <c r="B1261" s="700"/>
      <c r="C1261" s="590"/>
      <c r="D1261" s="591"/>
      <c r="E1261" s="591"/>
      <c r="F1261" s="591"/>
      <c r="G1261" s="592"/>
      <c r="H1261" s="593"/>
      <c r="I1261" s="544"/>
      <c r="J1261" s="536"/>
      <c r="K1261" s="700"/>
      <c r="L1261" s="590"/>
      <c r="M1261" s="591"/>
      <c r="N1261" s="591"/>
      <c r="O1261" s="591"/>
      <c r="P1261" s="591"/>
      <c r="Q1261" s="533"/>
    </row>
    <row r="1262" spans="1:17" s="537" customFormat="1">
      <c r="A1262" s="533"/>
      <c r="B1262" s="700"/>
      <c r="C1262" s="590"/>
      <c r="D1262" s="591"/>
      <c r="E1262" s="591"/>
      <c r="F1262" s="591"/>
      <c r="G1262" s="592"/>
      <c r="H1262" s="593"/>
      <c r="I1262" s="544"/>
      <c r="J1262" s="536"/>
      <c r="K1262" s="700"/>
      <c r="L1262" s="590"/>
      <c r="M1262" s="591"/>
      <c r="N1262" s="591"/>
      <c r="O1262" s="591"/>
      <c r="P1262" s="591"/>
      <c r="Q1262" s="533"/>
    </row>
    <row r="1263" spans="1:17" s="537" customFormat="1">
      <c r="A1263" s="533"/>
      <c r="B1263" s="700"/>
      <c r="C1263" s="590"/>
      <c r="D1263" s="591"/>
      <c r="E1263" s="591"/>
      <c r="F1263" s="591"/>
      <c r="G1263" s="592"/>
      <c r="H1263" s="593"/>
      <c r="I1263" s="544"/>
      <c r="J1263" s="536"/>
      <c r="K1263" s="700"/>
      <c r="L1263" s="590"/>
      <c r="M1263" s="591"/>
      <c r="N1263" s="591"/>
      <c r="O1263" s="591"/>
      <c r="P1263" s="591"/>
      <c r="Q1263" s="533"/>
    </row>
    <row r="1264" spans="1:17" s="537" customFormat="1">
      <c r="A1264" s="533"/>
      <c r="B1264" s="700"/>
      <c r="C1264" s="590"/>
      <c r="D1264" s="591"/>
      <c r="E1264" s="591"/>
      <c r="F1264" s="591"/>
      <c r="G1264" s="592"/>
      <c r="H1264" s="593"/>
      <c r="I1264" s="544"/>
      <c r="J1264" s="536"/>
      <c r="K1264" s="700"/>
      <c r="L1264" s="590"/>
      <c r="M1264" s="591"/>
      <c r="N1264" s="591"/>
      <c r="O1264" s="591"/>
      <c r="P1264" s="591"/>
      <c r="Q1264" s="533"/>
    </row>
    <row r="1265" spans="1:17" s="537" customFormat="1">
      <c r="A1265" s="533"/>
      <c r="B1265" s="700"/>
      <c r="C1265" s="590"/>
      <c r="D1265" s="591"/>
      <c r="E1265" s="591"/>
      <c r="F1265" s="591"/>
      <c r="G1265" s="592"/>
      <c r="H1265" s="593"/>
      <c r="I1265" s="544"/>
      <c r="J1265" s="536"/>
      <c r="K1265" s="700"/>
      <c r="L1265" s="590"/>
      <c r="M1265" s="591"/>
      <c r="N1265" s="591"/>
      <c r="O1265" s="591"/>
      <c r="P1265" s="591"/>
      <c r="Q1265" s="533"/>
    </row>
    <row r="1266" spans="1:17" s="537" customFormat="1">
      <c r="A1266" s="533"/>
      <c r="B1266" s="700"/>
      <c r="C1266" s="590"/>
      <c r="D1266" s="591"/>
      <c r="E1266" s="591"/>
      <c r="F1266" s="591"/>
      <c r="G1266" s="592"/>
      <c r="H1266" s="593"/>
      <c r="I1266" s="544"/>
      <c r="J1266" s="536"/>
      <c r="K1266" s="700"/>
      <c r="L1266" s="590"/>
      <c r="M1266" s="591"/>
      <c r="N1266" s="591"/>
      <c r="O1266" s="591"/>
      <c r="P1266" s="591"/>
      <c r="Q1266" s="533"/>
    </row>
    <row r="1267" spans="1:17" s="537" customFormat="1">
      <c r="A1267" s="533"/>
      <c r="B1267" s="700"/>
      <c r="C1267" s="590"/>
      <c r="D1267" s="591"/>
      <c r="E1267" s="591"/>
      <c r="F1267" s="591"/>
      <c r="G1267" s="592"/>
      <c r="H1267" s="593"/>
      <c r="I1267" s="544"/>
      <c r="J1267" s="536"/>
      <c r="K1267" s="700"/>
      <c r="L1267" s="590"/>
      <c r="M1267" s="591"/>
      <c r="N1267" s="591"/>
      <c r="O1267" s="591"/>
      <c r="P1267" s="591"/>
      <c r="Q1267" s="533"/>
    </row>
    <row r="1268" spans="1:17" s="537" customFormat="1">
      <c r="A1268" s="533"/>
      <c r="B1268" s="700"/>
      <c r="C1268" s="590"/>
      <c r="D1268" s="591"/>
      <c r="E1268" s="591"/>
      <c r="F1268" s="591"/>
      <c r="G1268" s="592"/>
      <c r="H1268" s="593"/>
      <c r="I1268" s="544"/>
      <c r="J1268" s="536"/>
      <c r="K1268" s="700"/>
      <c r="L1268" s="590"/>
      <c r="M1268" s="591"/>
      <c r="N1268" s="591"/>
      <c r="O1268" s="591"/>
      <c r="P1268" s="591"/>
      <c r="Q1268" s="533"/>
    </row>
    <row r="1269" spans="1:17" s="537" customFormat="1">
      <c r="A1269" s="533"/>
      <c r="B1269" s="700"/>
      <c r="C1269" s="590"/>
      <c r="D1269" s="591"/>
      <c r="E1269" s="591"/>
      <c r="F1269" s="591"/>
      <c r="G1269" s="592"/>
      <c r="H1269" s="593"/>
      <c r="I1269" s="544"/>
      <c r="J1269" s="536"/>
      <c r="K1269" s="700"/>
      <c r="L1269" s="590"/>
      <c r="M1269" s="591"/>
      <c r="N1269" s="591"/>
      <c r="O1269" s="591"/>
      <c r="P1269" s="591"/>
      <c r="Q1269" s="533"/>
    </row>
    <row r="1270" spans="1:17" s="537" customFormat="1">
      <c r="A1270" s="533"/>
      <c r="B1270" s="700"/>
      <c r="C1270" s="590"/>
      <c r="D1270" s="591"/>
      <c r="E1270" s="591"/>
      <c r="F1270" s="591"/>
      <c r="G1270" s="592"/>
      <c r="H1270" s="593"/>
      <c r="I1270" s="544"/>
      <c r="J1270" s="536"/>
      <c r="K1270" s="700"/>
      <c r="L1270" s="590"/>
      <c r="M1270" s="591"/>
      <c r="N1270" s="591"/>
      <c r="O1270" s="591"/>
      <c r="P1270" s="591"/>
      <c r="Q1270" s="533"/>
    </row>
    <row r="1271" spans="1:17" s="537" customFormat="1">
      <c r="A1271" s="533"/>
      <c r="B1271" s="700"/>
      <c r="C1271" s="590"/>
      <c r="D1271" s="591"/>
      <c r="E1271" s="591"/>
      <c r="F1271" s="591"/>
      <c r="G1271" s="592"/>
      <c r="H1271" s="593"/>
      <c r="I1271" s="544"/>
      <c r="J1271" s="536"/>
      <c r="K1271" s="700"/>
      <c r="L1271" s="590"/>
      <c r="M1271" s="591"/>
      <c r="N1271" s="591"/>
      <c r="O1271" s="591"/>
      <c r="P1271" s="591"/>
      <c r="Q1271" s="533"/>
    </row>
    <row r="1272" spans="1:17" s="537" customFormat="1">
      <c r="A1272" s="533"/>
      <c r="B1272" s="700"/>
      <c r="C1272" s="590"/>
      <c r="D1272" s="591"/>
      <c r="E1272" s="591"/>
      <c r="F1272" s="591"/>
      <c r="G1272" s="592"/>
      <c r="H1272" s="593"/>
      <c r="I1272" s="544"/>
      <c r="J1272" s="536"/>
      <c r="K1272" s="700"/>
      <c r="L1272" s="590"/>
      <c r="M1272" s="591"/>
      <c r="N1272" s="591"/>
      <c r="O1272" s="591"/>
      <c r="P1272" s="591"/>
      <c r="Q1272" s="533"/>
    </row>
    <row r="1273" spans="1:17" s="537" customFormat="1">
      <c r="A1273" s="533"/>
      <c r="B1273" s="700"/>
      <c r="C1273" s="590"/>
      <c r="D1273" s="591"/>
      <c r="E1273" s="591"/>
      <c r="F1273" s="591"/>
      <c r="G1273" s="592"/>
      <c r="H1273" s="593"/>
      <c r="I1273" s="544"/>
      <c r="J1273" s="536"/>
      <c r="K1273" s="700"/>
      <c r="L1273" s="590"/>
      <c r="M1273" s="591"/>
      <c r="N1273" s="591"/>
      <c r="O1273" s="591"/>
      <c r="P1273" s="591"/>
      <c r="Q1273" s="533"/>
    </row>
    <row r="1274" spans="1:17" s="537" customFormat="1">
      <c r="A1274" s="533"/>
      <c r="B1274" s="700"/>
      <c r="C1274" s="590"/>
      <c r="D1274" s="591"/>
      <c r="E1274" s="591"/>
      <c r="F1274" s="591"/>
      <c r="G1274" s="592"/>
      <c r="H1274" s="593"/>
      <c r="I1274" s="544"/>
      <c r="J1274" s="536"/>
      <c r="K1274" s="700"/>
      <c r="L1274" s="590"/>
      <c r="M1274" s="591"/>
      <c r="N1274" s="591"/>
      <c r="O1274" s="591"/>
      <c r="P1274" s="591"/>
      <c r="Q1274" s="533"/>
    </row>
    <row r="1275" spans="1:17" s="537" customFormat="1">
      <c r="A1275" s="533"/>
      <c r="B1275" s="700"/>
      <c r="C1275" s="590"/>
      <c r="D1275" s="591"/>
      <c r="E1275" s="591"/>
      <c r="F1275" s="591"/>
      <c r="G1275" s="592"/>
      <c r="H1275" s="593"/>
      <c r="I1275" s="544"/>
      <c r="J1275" s="536"/>
      <c r="K1275" s="700"/>
      <c r="L1275" s="590"/>
      <c r="M1275" s="591"/>
      <c r="N1275" s="591"/>
      <c r="O1275" s="591"/>
      <c r="P1275" s="591"/>
      <c r="Q1275" s="533"/>
    </row>
    <row r="1276" spans="1:17" s="537" customFormat="1">
      <c r="A1276" s="533"/>
      <c r="B1276" s="700"/>
      <c r="C1276" s="590"/>
      <c r="D1276" s="591"/>
      <c r="E1276" s="591"/>
      <c r="F1276" s="591"/>
      <c r="G1276" s="592"/>
      <c r="H1276" s="593"/>
      <c r="I1276" s="544"/>
      <c r="J1276" s="536"/>
      <c r="K1276" s="700"/>
      <c r="L1276" s="590"/>
      <c r="M1276" s="591"/>
      <c r="N1276" s="591"/>
      <c r="O1276" s="591"/>
      <c r="P1276" s="591"/>
      <c r="Q1276" s="533"/>
    </row>
    <row r="1277" spans="1:17" s="537" customFormat="1">
      <c r="A1277" s="533"/>
      <c r="B1277" s="700"/>
      <c r="C1277" s="590"/>
      <c r="D1277" s="591"/>
      <c r="E1277" s="591"/>
      <c r="F1277" s="591"/>
      <c r="G1277" s="592"/>
      <c r="H1277" s="593"/>
      <c r="I1277" s="544"/>
      <c r="J1277" s="536"/>
      <c r="K1277" s="700"/>
      <c r="L1277" s="590"/>
      <c r="M1277" s="591"/>
      <c r="N1277" s="591"/>
      <c r="O1277" s="591"/>
      <c r="P1277" s="591"/>
      <c r="Q1277" s="533"/>
    </row>
    <row r="1278" spans="1:17" s="537" customFormat="1">
      <c r="A1278" s="533"/>
      <c r="B1278" s="700"/>
      <c r="C1278" s="590"/>
      <c r="D1278" s="591"/>
      <c r="E1278" s="591"/>
      <c r="F1278" s="591"/>
      <c r="G1278" s="592"/>
      <c r="H1278" s="593"/>
      <c r="I1278" s="544"/>
      <c r="J1278" s="536"/>
      <c r="K1278" s="700"/>
      <c r="L1278" s="590"/>
      <c r="M1278" s="591"/>
      <c r="N1278" s="591"/>
      <c r="O1278" s="591"/>
      <c r="P1278" s="591"/>
      <c r="Q1278" s="533"/>
    </row>
    <row r="1279" spans="1:17" s="537" customFormat="1">
      <c r="A1279" s="533"/>
      <c r="B1279" s="700"/>
      <c r="C1279" s="590"/>
      <c r="D1279" s="591"/>
      <c r="E1279" s="591"/>
      <c r="F1279" s="591"/>
      <c r="G1279" s="592"/>
      <c r="H1279" s="593"/>
      <c r="I1279" s="544"/>
      <c r="J1279" s="536"/>
      <c r="K1279" s="700"/>
      <c r="L1279" s="590"/>
      <c r="M1279" s="591"/>
      <c r="N1279" s="591"/>
      <c r="O1279" s="591"/>
      <c r="P1279" s="591"/>
      <c r="Q1279" s="533"/>
    </row>
    <row r="1280" spans="1:17" s="537" customFormat="1">
      <c r="A1280" s="533"/>
      <c r="B1280" s="700"/>
      <c r="C1280" s="590"/>
      <c r="D1280" s="591"/>
      <c r="E1280" s="591"/>
      <c r="F1280" s="591"/>
      <c r="G1280" s="592"/>
      <c r="H1280" s="593"/>
      <c r="I1280" s="544"/>
      <c r="J1280" s="536"/>
      <c r="K1280" s="700"/>
      <c r="L1280" s="590"/>
      <c r="M1280" s="591"/>
      <c r="N1280" s="591"/>
      <c r="O1280" s="591"/>
      <c r="P1280" s="591"/>
      <c r="Q1280" s="533"/>
    </row>
    <row r="1281" spans="1:17" s="537" customFormat="1">
      <c r="A1281" s="533"/>
      <c r="B1281" s="700"/>
      <c r="C1281" s="590"/>
      <c r="D1281" s="591"/>
      <c r="E1281" s="591"/>
      <c r="F1281" s="591"/>
      <c r="G1281" s="592"/>
      <c r="H1281" s="593"/>
      <c r="I1281" s="544"/>
      <c r="J1281" s="536"/>
      <c r="K1281" s="700"/>
      <c r="L1281" s="590"/>
      <c r="M1281" s="591"/>
      <c r="N1281" s="591"/>
      <c r="O1281" s="591"/>
      <c r="P1281" s="591"/>
      <c r="Q1281" s="533"/>
    </row>
    <row r="1282" spans="1:17" s="537" customFormat="1">
      <c r="A1282" s="533"/>
      <c r="B1282" s="700"/>
      <c r="C1282" s="590"/>
      <c r="D1282" s="591"/>
      <c r="E1282" s="591"/>
      <c r="F1282" s="591"/>
      <c r="G1282" s="592"/>
      <c r="H1282" s="593"/>
      <c r="I1282" s="544"/>
      <c r="J1282" s="536"/>
      <c r="K1282" s="700"/>
      <c r="L1282" s="590"/>
      <c r="M1282" s="591"/>
      <c r="N1282" s="591"/>
      <c r="O1282" s="591"/>
      <c r="P1282" s="591"/>
      <c r="Q1282" s="533"/>
    </row>
    <row r="1283" spans="1:17" s="537" customFormat="1">
      <c r="A1283" s="533"/>
      <c r="B1283" s="700"/>
      <c r="C1283" s="590"/>
      <c r="D1283" s="591"/>
      <c r="E1283" s="591"/>
      <c r="F1283" s="591"/>
      <c r="G1283" s="592"/>
      <c r="H1283" s="593"/>
      <c r="I1283" s="544"/>
      <c r="J1283" s="536"/>
      <c r="K1283" s="700"/>
      <c r="L1283" s="590"/>
      <c r="M1283" s="591"/>
      <c r="N1283" s="591"/>
      <c r="O1283" s="591"/>
      <c r="P1283" s="591"/>
      <c r="Q1283" s="533"/>
    </row>
    <row r="1284" spans="1:17" s="537" customFormat="1">
      <c r="A1284" s="533"/>
      <c r="B1284" s="700"/>
      <c r="C1284" s="590"/>
      <c r="D1284" s="591"/>
      <c r="E1284" s="591"/>
      <c r="F1284" s="591"/>
      <c r="G1284" s="592"/>
      <c r="H1284" s="593"/>
      <c r="I1284" s="544"/>
      <c r="J1284" s="536"/>
      <c r="K1284" s="700"/>
      <c r="L1284" s="590"/>
      <c r="M1284" s="591"/>
      <c r="N1284" s="591"/>
      <c r="O1284" s="591"/>
      <c r="P1284" s="591"/>
      <c r="Q1284" s="533"/>
    </row>
    <row r="1285" spans="1:17" s="537" customFormat="1">
      <c r="A1285" s="533"/>
      <c r="B1285" s="700"/>
      <c r="C1285" s="590"/>
      <c r="D1285" s="591"/>
      <c r="E1285" s="591"/>
      <c r="F1285" s="591"/>
      <c r="G1285" s="592"/>
      <c r="H1285" s="593"/>
      <c r="I1285" s="544"/>
      <c r="J1285" s="536"/>
      <c r="K1285" s="700"/>
      <c r="L1285" s="590"/>
      <c r="M1285" s="591"/>
      <c r="N1285" s="591"/>
      <c r="O1285" s="591"/>
      <c r="P1285" s="591"/>
      <c r="Q1285" s="533"/>
    </row>
    <row r="1286" spans="1:17" s="537" customFormat="1">
      <c r="A1286" s="533"/>
      <c r="B1286" s="700"/>
      <c r="C1286" s="590"/>
      <c r="D1286" s="591"/>
      <c r="E1286" s="591"/>
      <c r="F1286" s="591"/>
      <c r="G1286" s="592"/>
      <c r="H1286" s="593"/>
      <c r="I1286" s="544"/>
      <c r="J1286" s="536"/>
      <c r="K1286" s="700"/>
      <c r="L1286" s="590"/>
      <c r="M1286" s="591"/>
      <c r="N1286" s="591"/>
      <c r="O1286" s="591"/>
      <c r="P1286" s="591"/>
      <c r="Q1286" s="533"/>
    </row>
    <row r="1287" spans="1:17" s="537" customFormat="1">
      <c r="A1287" s="533"/>
      <c r="B1287" s="700"/>
      <c r="C1287" s="590"/>
      <c r="D1287" s="591"/>
      <c r="E1287" s="591"/>
      <c r="F1287" s="591"/>
      <c r="G1287" s="592"/>
      <c r="H1287" s="593"/>
      <c r="I1287" s="544"/>
      <c r="J1287" s="536"/>
      <c r="K1287" s="700"/>
      <c r="L1287" s="590"/>
      <c r="M1287" s="591"/>
      <c r="N1287" s="591"/>
      <c r="O1287" s="591"/>
      <c r="P1287" s="591"/>
      <c r="Q1287" s="533"/>
    </row>
    <row r="1288" spans="1:17" s="537" customFormat="1">
      <c r="A1288" s="533"/>
      <c r="B1288" s="700"/>
      <c r="C1288" s="590"/>
      <c r="D1288" s="591"/>
      <c r="E1288" s="591"/>
      <c r="F1288" s="591"/>
      <c r="G1288" s="592"/>
      <c r="H1288" s="593"/>
      <c r="I1288" s="544"/>
      <c r="J1288" s="536"/>
      <c r="K1288" s="700"/>
      <c r="L1288" s="590"/>
      <c r="M1288" s="591"/>
      <c r="N1288" s="591"/>
      <c r="O1288" s="591"/>
      <c r="P1288" s="591"/>
      <c r="Q1288" s="533"/>
    </row>
    <row r="1289" spans="1:17" s="537" customFormat="1">
      <c r="A1289" s="533"/>
      <c r="B1289" s="700"/>
      <c r="C1289" s="590"/>
      <c r="D1289" s="591"/>
      <c r="E1289" s="591"/>
      <c r="F1289" s="591"/>
      <c r="G1289" s="592"/>
      <c r="H1289" s="593"/>
      <c r="I1289" s="544"/>
      <c r="J1289" s="536"/>
      <c r="K1289" s="700"/>
      <c r="L1289" s="590"/>
      <c r="M1289" s="591"/>
      <c r="N1289" s="591"/>
      <c r="O1289" s="591"/>
      <c r="P1289" s="591"/>
      <c r="Q1289" s="533"/>
    </row>
    <row r="1290" spans="1:17" s="537" customFormat="1">
      <c r="A1290" s="533"/>
      <c r="B1290" s="700"/>
      <c r="C1290" s="590"/>
      <c r="D1290" s="591"/>
      <c r="E1290" s="591"/>
      <c r="F1290" s="591"/>
      <c r="G1290" s="592"/>
      <c r="H1290" s="593"/>
      <c r="I1290" s="544"/>
      <c r="J1290" s="536"/>
      <c r="K1290" s="700"/>
      <c r="L1290" s="590"/>
      <c r="M1290" s="591"/>
      <c r="N1290" s="591"/>
      <c r="O1290" s="591"/>
      <c r="P1290" s="591"/>
      <c r="Q1290" s="533"/>
    </row>
    <row r="1291" spans="1:17" s="537" customFormat="1">
      <c r="A1291" s="533"/>
      <c r="B1291" s="700"/>
      <c r="C1291" s="590"/>
      <c r="D1291" s="591"/>
      <c r="E1291" s="591"/>
      <c r="F1291" s="591"/>
      <c r="G1291" s="592"/>
      <c r="H1291" s="593"/>
      <c r="I1291" s="544"/>
      <c r="J1291" s="536"/>
      <c r="K1291" s="700"/>
      <c r="L1291" s="590"/>
      <c r="M1291" s="591"/>
      <c r="N1291" s="591"/>
      <c r="O1291" s="591"/>
      <c r="P1291" s="591"/>
      <c r="Q1291" s="533"/>
    </row>
    <row r="1292" spans="1:17" s="537" customFormat="1">
      <c r="A1292" s="533"/>
      <c r="B1292" s="700"/>
      <c r="C1292" s="590"/>
      <c r="D1292" s="591"/>
      <c r="E1292" s="591"/>
      <c r="F1292" s="591"/>
      <c r="G1292" s="592"/>
      <c r="H1292" s="593"/>
      <c r="I1292" s="544"/>
      <c r="J1292" s="536"/>
      <c r="K1292" s="700"/>
      <c r="L1292" s="590"/>
      <c r="M1292" s="591"/>
      <c r="N1292" s="591"/>
      <c r="O1292" s="591"/>
      <c r="P1292" s="591"/>
      <c r="Q1292" s="533"/>
    </row>
    <row r="1293" spans="1:17" s="537" customFormat="1">
      <c r="A1293" s="533"/>
      <c r="B1293" s="700"/>
      <c r="C1293" s="590"/>
      <c r="D1293" s="591"/>
      <c r="E1293" s="591"/>
      <c r="F1293" s="591"/>
      <c r="G1293" s="592"/>
      <c r="H1293" s="593"/>
      <c r="I1293" s="544"/>
      <c r="J1293" s="536"/>
      <c r="K1293" s="700"/>
      <c r="L1293" s="590"/>
      <c r="M1293" s="591"/>
      <c r="N1293" s="591"/>
      <c r="O1293" s="591"/>
      <c r="P1293" s="591"/>
      <c r="Q1293" s="533"/>
    </row>
    <row r="1294" spans="1:17" s="537" customFormat="1">
      <c r="A1294" s="533"/>
      <c r="B1294" s="700"/>
      <c r="C1294" s="590"/>
      <c r="D1294" s="591"/>
      <c r="E1294" s="591"/>
      <c r="F1294" s="591"/>
      <c r="G1294" s="592"/>
      <c r="H1294" s="593"/>
      <c r="I1294" s="544"/>
      <c r="J1294" s="536"/>
      <c r="K1294" s="700"/>
      <c r="L1294" s="590"/>
      <c r="M1294" s="591"/>
      <c r="N1294" s="591"/>
      <c r="O1294" s="591"/>
      <c r="P1294" s="591"/>
      <c r="Q1294" s="533"/>
    </row>
    <row r="1295" spans="1:17" s="537" customFormat="1">
      <c r="A1295" s="533"/>
      <c r="B1295" s="700"/>
      <c r="C1295" s="590"/>
      <c r="D1295" s="591"/>
      <c r="E1295" s="591"/>
      <c r="F1295" s="591"/>
      <c r="G1295" s="592"/>
      <c r="H1295" s="593"/>
      <c r="I1295" s="544"/>
      <c r="J1295" s="536"/>
      <c r="K1295" s="700"/>
      <c r="L1295" s="590"/>
      <c r="M1295" s="591"/>
      <c r="N1295" s="591"/>
      <c r="O1295" s="591"/>
      <c r="P1295" s="591"/>
      <c r="Q1295" s="533"/>
    </row>
    <row r="1296" spans="1:17" s="537" customFormat="1">
      <c r="A1296" s="533"/>
      <c r="B1296" s="700"/>
      <c r="C1296" s="590"/>
      <c r="D1296" s="591"/>
      <c r="E1296" s="591"/>
      <c r="F1296" s="591"/>
      <c r="G1296" s="592"/>
      <c r="H1296" s="593"/>
      <c r="I1296" s="544"/>
      <c r="J1296" s="536"/>
      <c r="K1296" s="700"/>
      <c r="L1296" s="590"/>
      <c r="M1296" s="591"/>
      <c r="N1296" s="591"/>
      <c r="O1296" s="591"/>
      <c r="P1296" s="591"/>
      <c r="Q1296" s="533"/>
    </row>
    <row r="1297" spans="1:17" s="537" customFormat="1">
      <c r="A1297" s="533"/>
      <c r="B1297" s="700"/>
      <c r="C1297" s="590"/>
      <c r="D1297" s="591"/>
      <c r="E1297" s="591"/>
      <c r="F1297" s="591"/>
      <c r="G1297" s="592"/>
      <c r="H1297" s="593"/>
      <c r="I1297" s="544"/>
      <c r="J1297" s="536"/>
      <c r="K1297" s="700"/>
      <c r="L1297" s="590"/>
      <c r="M1297" s="591"/>
      <c r="N1297" s="591"/>
      <c r="O1297" s="591"/>
      <c r="P1297" s="591"/>
      <c r="Q1297" s="533"/>
    </row>
    <row r="1298" spans="1:17" s="537" customFormat="1">
      <c r="A1298" s="533"/>
      <c r="B1298" s="700"/>
      <c r="C1298" s="590"/>
      <c r="D1298" s="591"/>
      <c r="E1298" s="591"/>
      <c r="F1298" s="591"/>
      <c r="G1298" s="592"/>
      <c r="H1298" s="593"/>
      <c r="I1298" s="544"/>
      <c r="J1298" s="536"/>
      <c r="K1298" s="700"/>
      <c r="L1298" s="590"/>
      <c r="M1298" s="591"/>
      <c r="N1298" s="591"/>
      <c r="O1298" s="591"/>
      <c r="P1298" s="591"/>
      <c r="Q1298" s="533"/>
    </row>
    <row r="1299" spans="1:17" s="537" customFormat="1">
      <c r="A1299" s="533"/>
      <c r="B1299" s="700"/>
      <c r="C1299" s="590"/>
      <c r="D1299" s="591"/>
      <c r="E1299" s="591"/>
      <c r="F1299" s="591"/>
      <c r="G1299" s="592"/>
      <c r="H1299" s="593"/>
      <c r="I1299" s="544"/>
      <c r="J1299" s="536"/>
      <c r="K1299" s="700"/>
      <c r="L1299" s="590"/>
      <c r="M1299" s="591"/>
      <c r="N1299" s="591"/>
      <c r="O1299" s="591"/>
      <c r="P1299" s="591"/>
      <c r="Q1299" s="533"/>
    </row>
    <row r="1300" spans="1:17" s="537" customFormat="1">
      <c r="A1300" s="533"/>
      <c r="B1300" s="700"/>
      <c r="C1300" s="590"/>
      <c r="D1300" s="591"/>
      <c r="E1300" s="591"/>
      <c r="F1300" s="591"/>
      <c r="G1300" s="592"/>
      <c r="H1300" s="593"/>
      <c r="I1300" s="544"/>
      <c r="J1300" s="536"/>
      <c r="K1300" s="700"/>
      <c r="L1300" s="590"/>
      <c r="M1300" s="591"/>
      <c r="N1300" s="591"/>
      <c r="O1300" s="591"/>
      <c r="P1300" s="591"/>
      <c r="Q1300" s="533"/>
    </row>
    <row r="1301" spans="1:17" s="537" customFormat="1">
      <c r="A1301" s="533"/>
      <c r="B1301" s="700"/>
      <c r="C1301" s="590"/>
      <c r="D1301" s="591"/>
      <c r="E1301" s="591"/>
      <c r="F1301" s="591"/>
      <c r="G1301" s="592"/>
      <c r="H1301" s="593"/>
      <c r="I1301" s="544"/>
      <c r="J1301" s="536"/>
      <c r="K1301" s="700"/>
      <c r="L1301" s="590"/>
      <c r="M1301" s="591"/>
      <c r="N1301" s="591"/>
      <c r="O1301" s="591"/>
      <c r="P1301" s="591"/>
      <c r="Q1301" s="533"/>
    </row>
    <row r="1302" spans="1:17" s="537" customFormat="1">
      <c r="A1302" s="533"/>
      <c r="B1302" s="700"/>
      <c r="C1302" s="590"/>
      <c r="D1302" s="591"/>
      <c r="E1302" s="591"/>
      <c r="F1302" s="591"/>
      <c r="G1302" s="592"/>
      <c r="H1302" s="593"/>
      <c r="I1302" s="544"/>
      <c r="J1302" s="536"/>
      <c r="K1302" s="700"/>
      <c r="L1302" s="590"/>
      <c r="M1302" s="591"/>
      <c r="N1302" s="591"/>
      <c r="O1302" s="591"/>
      <c r="P1302" s="591"/>
      <c r="Q1302" s="533"/>
    </row>
    <row r="1303" spans="1:17" s="537" customFormat="1">
      <c r="A1303" s="533"/>
      <c r="B1303" s="700"/>
      <c r="C1303" s="590"/>
      <c r="D1303" s="591"/>
      <c r="E1303" s="591"/>
      <c r="F1303" s="591"/>
      <c r="G1303" s="592"/>
      <c r="H1303" s="593"/>
      <c r="I1303" s="544"/>
      <c r="J1303" s="536"/>
      <c r="K1303" s="700"/>
      <c r="L1303" s="590"/>
      <c r="M1303" s="591"/>
      <c r="N1303" s="591"/>
      <c r="O1303" s="591"/>
      <c r="P1303" s="591"/>
      <c r="Q1303" s="533"/>
    </row>
    <row r="1304" spans="1:17" s="537" customFormat="1">
      <c r="A1304" s="533"/>
      <c r="B1304" s="700"/>
      <c r="C1304" s="590"/>
      <c r="D1304" s="591"/>
      <c r="E1304" s="591"/>
      <c r="F1304" s="591"/>
      <c r="G1304" s="592"/>
      <c r="H1304" s="593"/>
      <c r="I1304" s="544"/>
      <c r="J1304" s="536"/>
      <c r="K1304" s="700"/>
      <c r="L1304" s="590"/>
      <c r="M1304" s="591"/>
      <c r="N1304" s="591"/>
      <c r="O1304" s="591"/>
      <c r="P1304" s="591"/>
      <c r="Q1304" s="533"/>
    </row>
    <row r="1305" spans="1:17" s="537" customFormat="1">
      <c r="A1305" s="533"/>
      <c r="B1305" s="700"/>
      <c r="C1305" s="590"/>
      <c r="D1305" s="591"/>
      <c r="E1305" s="591"/>
      <c r="F1305" s="591"/>
      <c r="G1305" s="592"/>
      <c r="H1305" s="593"/>
      <c r="I1305" s="544"/>
      <c r="J1305" s="536"/>
      <c r="K1305" s="700"/>
      <c r="L1305" s="590"/>
      <c r="M1305" s="591"/>
      <c r="N1305" s="591"/>
      <c r="O1305" s="591"/>
      <c r="P1305" s="591"/>
      <c r="Q1305" s="533"/>
    </row>
    <row r="1306" spans="1:17" s="537" customFormat="1">
      <c r="A1306" s="533"/>
      <c r="B1306" s="700"/>
      <c r="C1306" s="590"/>
      <c r="D1306" s="591"/>
      <c r="E1306" s="591"/>
      <c r="F1306" s="591"/>
      <c r="G1306" s="592"/>
      <c r="H1306" s="593"/>
      <c r="I1306" s="544"/>
      <c r="J1306" s="536"/>
      <c r="K1306" s="700"/>
      <c r="L1306" s="590"/>
      <c r="M1306" s="591"/>
      <c r="N1306" s="591"/>
      <c r="O1306" s="591"/>
      <c r="P1306" s="591"/>
      <c r="Q1306" s="533"/>
    </row>
    <row r="1307" spans="1:17" s="537" customFormat="1">
      <c r="A1307" s="533"/>
      <c r="B1307" s="700"/>
      <c r="C1307" s="590"/>
      <c r="D1307" s="591"/>
      <c r="E1307" s="591"/>
      <c r="F1307" s="591"/>
      <c r="G1307" s="592"/>
      <c r="H1307" s="593"/>
      <c r="I1307" s="544"/>
      <c r="J1307" s="536"/>
      <c r="K1307" s="700"/>
      <c r="L1307" s="590"/>
      <c r="M1307" s="591"/>
      <c r="N1307" s="591"/>
      <c r="O1307" s="591"/>
      <c r="P1307" s="591"/>
      <c r="Q1307" s="533"/>
    </row>
    <row r="1308" spans="1:17" s="537" customFormat="1">
      <c r="A1308" s="533"/>
      <c r="B1308" s="700"/>
      <c r="C1308" s="590"/>
      <c r="D1308" s="591"/>
      <c r="E1308" s="591"/>
      <c r="F1308" s="591"/>
      <c r="G1308" s="592"/>
      <c r="H1308" s="593"/>
      <c r="I1308" s="544"/>
      <c r="J1308" s="536"/>
      <c r="K1308" s="700"/>
      <c r="L1308" s="590"/>
      <c r="M1308" s="591"/>
      <c r="N1308" s="591"/>
      <c r="O1308" s="591"/>
      <c r="P1308" s="591"/>
      <c r="Q1308" s="533"/>
    </row>
    <row r="1309" spans="1:17" s="537" customFormat="1">
      <c r="A1309" s="533"/>
      <c r="B1309" s="700"/>
      <c r="C1309" s="590"/>
      <c r="D1309" s="591"/>
      <c r="E1309" s="591"/>
      <c r="F1309" s="591"/>
      <c r="G1309" s="592"/>
      <c r="H1309" s="593"/>
      <c r="I1309" s="544"/>
      <c r="J1309" s="536"/>
      <c r="K1309" s="700"/>
      <c r="L1309" s="590"/>
      <c r="M1309" s="591"/>
      <c r="N1309" s="591"/>
      <c r="O1309" s="591"/>
      <c r="P1309" s="591"/>
      <c r="Q1309" s="533"/>
    </row>
    <row r="1310" spans="1:17" s="537" customFormat="1">
      <c r="A1310" s="533"/>
      <c r="B1310" s="700"/>
      <c r="C1310" s="590"/>
      <c r="D1310" s="591"/>
      <c r="E1310" s="591"/>
      <c r="F1310" s="591"/>
      <c r="G1310" s="592"/>
      <c r="H1310" s="593"/>
      <c r="I1310" s="544"/>
      <c r="J1310" s="536"/>
      <c r="K1310" s="700"/>
      <c r="L1310" s="590"/>
      <c r="M1310" s="591"/>
      <c r="N1310" s="591"/>
      <c r="O1310" s="591"/>
      <c r="P1310" s="591"/>
      <c r="Q1310" s="533"/>
    </row>
    <row r="1311" spans="1:17" s="537" customFormat="1">
      <c r="A1311" s="533"/>
      <c r="B1311" s="700"/>
      <c r="C1311" s="590"/>
      <c r="D1311" s="591"/>
      <c r="E1311" s="591"/>
      <c r="F1311" s="591"/>
      <c r="G1311" s="592"/>
      <c r="H1311" s="593"/>
      <c r="I1311" s="544"/>
      <c r="J1311" s="536"/>
      <c r="K1311" s="700"/>
      <c r="L1311" s="590"/>
      <c r="M1311" s="591"/>
      <c r="N1311" s="591"/>
      <c r="O1311" s="591"/>
      <c r="P1311" s="591"/>
      <c r="Q1311" s="533"/>
    </row>
    <row r="1312" spans="1:17" s="537" customFormat="1">
      <c r="A1312" s="533"/>
      <c r="B1312" s="700"/>
      <c r="C1312" s="590"/>
      <c r="D1312" s="591"/>
      <c r="E1312" s="591"/>
      <c r="F1312" s="591"/>
      <c r="G1312" s="592"/>
      <c r="H1312" s="593"/>
      <c r="I1312" s="544"/>
      <c r="J1312" s="536"/>
      <c r="K1312" s="700"/>
      <c r="L1312" s="590"/>
      <c r="M1312" s="591"/>
      <c r="N1312" s="591"/>
      <c r="O1312" s="591"/>
      <c r="P1312" s="591"/>
      <c r="Q1312" s="533"/>
    </row>
    <row r="1313" spans="1:17" s="537" customFormat="1">
      <c r="A1313" s="533"/>
      <c r="B1313" s="700"/>
      <c r="C1313" s="590"/>
      <c r="D1313" s="591"/>
      <c r="E1313" s="591"/>
      <c r="F1313" s="591"/>
      <c r="G1313" s="592"/>
      <c r="H1313" s="593"/>
      <c r="I1313" s="544"/>
      <c r="J1313" s="536"/>
      <c r="K1313" s="700"/>
      <c r="L1313" s="590"/>
      <c r="M1313" s="591"/>
      <c r="N1313" s="591"/>
      <c r="O1313" s="591"/>
      <c r="P1313" s="591"/>
      <c r="Q1313" s="533"/>
    </row>
    <row r="1314" spans="1:17" s="537" customFormat="1">
      <c r="A1314" s="533"/>
      <c r="B1314" s="700"/>
      <c r="C1314" s="590"/>
      <c r="D1314" s="591"/>
      <c r="E1314" s="591"/>
      <c r="F1314" s="591"/>
      <c r="G1314" s="592"/>
      <c r="H1314" s="593"/>
      <c r="I1314" s="544"/>
      <c r="J1314" s="536"/>
      <c r="K1314" s="700"/>
      <c r="L1314" s="590"/>
      <c r="M1314" s="591"/>
      <c r="N1314" s="591"/>
      <c r="O1314" s="591"/>
      <c r="P1314" s="591"/>
      <c r="Q1314" s="533"/>
    </row>
    <row r="1315" spans="1:17" s="537" customFormat="1">
      <c r="A1315" s="533"/>
      <c r="B1315" s="700"/>
      <c r="C1315" s="590"/>
      <c r="D1315" s="591"/>
      <c r="E1315" s="591"/>
      <c r="F1315" s="591"/>
      <c r="G1315" s="592"/>
      <c r="H1315" s="593"/>
      <c r="I1315" s="544"/>
      <c r="J1315" s="536"/>
      <c r="K1315" s="700"/>
      <c r="L1315" s="590"/>
      <c r="M1315" s="591"/>
      <c r="N1315" s="591"/>
      <c r="O1315" s="591"/>
      <c r="P1315" s="591"/>
      <c r="Q1315" s="533"/>
    </row>
    <row r="1316" spans="1:17" s="537" customFormat="1">
      <c r="A1316" s="533"/>
      <c r="B1316" s="700"/>
      <c r="C1316" s="590"/>
      <c r="D1316" s="591"/>
      <c r="E1316" s="591"/>
      <c r="F1316" s="591"/>
      <c r="G1316" s="592"/>
      <c r="H1316" s="593"/>
      <c r="I1316" s="544"/>
      <c r="J1316" s="536"/>
      <c r="K1316" s="700"/>
      <c r="L1316" s="590"/>
      <c r="M1316" s="591"/>
      <c r="N1316" s="591"/>
      <c r="O1316" s="591"/>
      <c r="P1316" s="591"/>
      <c r="Q1316" s="533"/>
    </row>
    <row r="1317" spans="1:17" s="537" customFormat="1">
      <c r="A1317" s="533"/>
      <c r="B1317" s="700"/>
      <c r="C1317" s="590"/>
      <c r="D1317" s="591"/>
      <c r="E1317" s="591"/>
      <c r="F1317" s="591"/>
      <c r="G1317" s="592"/>
      <c r="H1317" s="593"/>
      <c r="I1317" s="544"/>
      <c r="J1317" s="536"/>
      <c r="K1317" s="700"/>
      <c r="L1317" s="590"/>
      <c r="M1317" s="591"/>
      <c r="N1317" s="591"/>
      <c r="O1317" s="591"/>
      <c r="P1317" s="591"/>
      <c r="Q1317" s="533"/>
    </row>
    <row r="1318" spans="1:17" s="537" customFormat="1">
      <c r="A1318" s="533"/>
      <c r="B1318" s="700"/>
      <c r="C1318" s="590"/>
      <c r="D1318" s="591"/>
      <c r="E1318" s="591"/>
      <c r="F1318" s="591"/>
      <c r="G1318" s="592"/>
      <c r="H1318" s="593"/>
      <c r="I1318" s="544"/>
      <c r="J1318" s="536"/>
      <c r="K1318" s="700"/>
      <c r="L1318" s="590"/>
      <c r="M1318" s="591"/>
      <c r="N1318" s="591"/>
      <c r="O1318" s="591"/>
      <c r="P1318" s="591"/>
      <c r="Q1318" s="533"/>
    </row>
    <row r="1319" spans="1:17" s="537" customFormat="1">
      <c r="A1319" s="533"/>
      <c r="B1319" s="700"/>
      <c r="C1319" s="590"/>
      <c r="D1319" s="591"/>
      <c r="E1319" s="591"/>
      <c r="F1319" s="591"/>
      <c r="G1319" s="592"/>
      <c r="H1319" s="593"/>
      <c r="I1319" s="544"/>
      <c r="J1319" s="536"/>
      <c r="K1319" s="700"/>
      <c r="L1319" s="590"/>
      <c r="M1319" s="591"/>
      <c r="N1319" s="591"/>
      <c r="O1319" s="591"/>
      <c r="P1319" s="591"/>
      <c r="Q1319" s="533"/>
    </row>
    <row r="1320" spans="1:17" s="537" customFormat="1">
      <c r="A1320" s="533"/>
      <c r="B1320" s="700"/>
      <c r="C1320" s="590"/>
      <c r="D1320" s="591"/>
      <c r="E1320" s="591"/>
      <c r="F1320" s="591"/>
      <c r="G1320" s="592"/>
      <c r="H1320" s="593"/>
      <c r="I1320" s="544"/>
      <c r="J1320" s="536"/>
      <c r="K1320" s="700"/>
      <c r="L1320" s="590"/>
      <c r="M1320" s="591"/>
      <c r="N1320" s="591"/>
      <c r="O1320" s="591"/>
      <c r="P1320" s="591"/>
      <c r="Q1320" s="533"/>
    </row>
    <row r="1321" spans="1:17" s="537" customFormat="1">
      <c r="A1321" s="533"/>
      <c r="B1321" s="700"/>
      <c r="C1321" s="590"/>
      <c r="D1321" s="591"/>
      <c r="E1321" s="591"/>
      <c r="F1321" s="591"/>
      <c r="G1321" s="592"/>
      <c r="H1321" s="593"/>
      <c r="I1321" s="544"/>
      <c r="J1321" s="536"/>
      <c r="K1321" s="700"/>
      <c r="L1321" s="590"/>
      <c r="M1321" s="591"/>
      <c r="N1321" s="591"/>
      <c r="O1321" s="591"/>
      <c r="P1321" s="591"/>
      <c r="Q1321" s="533"/>
    </row>
    <row r="1322" spans="1:17" s="537" customFormat="1">
      <c r="A1322" s="533"/>
      <c r="B1322" s="700"/>
      <c r="C1322" s="590"/>
      <c r="D1322" s="591"/>
      <c r="E1322" s="591"/>
      <c r="F1322" s="591"/>
      <c r="G1322" s="592"/>
      <c r="H1322" s="593"/>
      <c r="I1322" s="544"/>
      <c r="J1322" s="536"/>
      <c r="K1322" s="700"/>
      <c r="L1322" s="590"/>
      <c r="M1322" s="591"/>
      <c r="N1322" s="591"/>
      <c r="O1322" s="591"/>
      <c r="P1322" s="591"/>
      <c r="Q1322" s="533"/>
    </row>
    <row r="1323" spans="1:17" s="537" customFormat="1">
      <c r="A1323" s="533"/>
      <c r="B1323" s="700"/>
      <c r="C1323" s="590"/>
      <c r="D1323" s="591"/>
      <c r="E1323" s="591"/>
      <c r="F1323" s="591"/>
      <c r="G1323" s="592"/>
      <c r="H1323" s="593"/>
      <c r="I1323" s="544"/>
      <c r="J1323" s="536"/>
      <c r="K1323" s="700"/>
      <c r="L1323" s="590"/>
      <c r="M1323" s="591"/>
      <c r="N1323" s="591"/>
      <c r="O1323" s="591"/>
      <c r="P1323" s="591"/>
      <c r="Q1323" s="533"/>
    </row>
    <row r="1324" spans="1:17" s="537" customFormat="1">
      <c r="A1324" s="533"/>
      <c r="B1324" s="700"/>
      <c r="C1324" s="590"/>
      <c r="D1324" s="591"/>
      <c r="E1324" s="591"/>
      <c r="F1324" s="591"/>
      <c r="G1324" s="592"/>
      <c r="H1324" s="593"/>
      <c r="I1324" s="544"/>
      <c r="J1324" s="536"/>
      <c r="K1324" s="700"/>
      <c r="L1324" s="590"/>
      <c r="M1324" s="591"/>
      <c r="N1324" s="591"/>
      <c r="O1324" s="591"/>
      <c r="P1324" s="591"/>
      <c r="Q1324" s="533"/>
    </row>
    <row r="1325" spans="1:17" s="537" customFormat="1">
      <c r="A1325" s="533"/>
      <c r="B1325" s="700"/>
      <c r="C1325" s="590"/>
      <c r="D1325" s="591"/>
      <c r="E1325" s="591"/>
      <c r="F1325" s="591"/>
      <c r="G1325" s="592"/>
      <c r="H1325" s="593"/>
      <c r="I1325" s="544"/>
      <c r="J1325" s="536"/>
      <c r="K1325" s="700"/>
      <c r="L1325" s="590"/>
      <c r="M1325" s="591"/>
      <c r="N1325" s="591"/>
      <c r="O1325" s="591"/>
      <c r="P1325" s="591"/>
      <c r="Q1325" s="533"/>
    </row>
    <row r="1326" spans="1:17" s="537" customFormat="1">
      <c r="A1326" s="533"/>
      <c r="B1326" s="700"/>
      <c r="C1326" s="590"/>
      <c r="D1326" s="591"/>
      <c r="E1326" s="591"/>
      <c r="F1326" s="591"/>
      <c r="G1326" s="592"/>
      <c r="H1326" s="593"/>
      <c r="I1326" s="544"/>
      <c r="J1326" s="536"/>
      <c r="K1326" s="700"/>
      <c r="L1326" s="590"/>
      <c r="M1326" s="591"/>
      <c r="N1326" s="591"/>
      <c r="O1326" s="591"/>
      <c r="P1326" s="591"/>
      <c r="Q1326" s="533"/>
    </row>
    <row r="1327" spans="1:17" s="537" customFormat="1">
      <c r="A1327" s="533"/>
      <c r="B1327" s="700"/>
      <c r="C1327" s="590"/>
      <c r="D1327" s="591"/>
      <c r="E1327" s="591"/>
      <c r="F1327" s="591"/>
      <c r="G1327" s="592"/>
      <c r="H1327" s="593"/>
      <c r="I1327" s="544"/>
      <c r="J1327" s="536"/>
      <c r="K1327" s="700"/>
      <c r="L1327" s="590"/>
      <c r="M1327" s="591"/>
      <c r="N1327" s="591"/>
      <c r="O1327" s="591"/>
      <c r="P1327" s="591"/>
      <c r="Q1327" s="533"/>
    </row>
    <row r="1328" spans="1:17" s="537" customFormat="1">
      <c r="A1328" s="533"/>
      <c r="B1328" s="700"/>
      <c r="C1328" s="590"/>
      <c r="D1328" s="591"/>
      <c r="E1328" s="591"/>
      <c r="F1328" s="591"/>
      <c r="G1328" s="592"/>
      <c r="H1328" s="593"/>
      <c r="I1328" s="544"/>
      <c r="J1328" s="536"/>
      <c r="K1328" s="700"/>
      <c r="L1328" s="590"/>
      <c r="M1328" s="591"/>
      <c r="N1328" s="591"/>
      <c r="O1328" s="591"/>
      <c r="P1328" s="591"/>
      <c r="Q1328" s="533"/>
    </row>
    <row r="1329" spans="1:17" s="537" customFormat="1">
      <c r="A1329" s="533"/>
      <c r="B1329" s="700"/>
      <c r="C1329" s="590"/>
      <c r="D1329" s="591"/>
      <c r="E1329" s="591"/>
      <c r="F1329" s="591"/>
      <c r="G1329" s="592"/>
      <c r="H1329" s="593"/>
      <c r="I1329" s="544"/>
      <c r="J1329" s="536"/>
      <c r="K1329" s="700"/>
      <c r="L1329" s="590"/>
      <c r="M1329" s="591"/>
      <c r="N1329" s="591"/>
      <c r="O1329" s="591"/>
      <c r="P1329" s="591"/>
      <c r="Q1329" s="533"/>
    </row>
    <row r="1330" spans="1:17" s="537" customFormat="1">
      <c r="A1330" s="533"/>
      <c r="B1330" s="700"/>
      <c r="C1330" s="590"/>
      <c r="D1330" s="591"/>
      <c r="E1330" s="591"/>
      <c r="F1330" s="591"/>
      <c r="G1330" s="592"/>
      <c r="H1330" s="593"/>
      <c r="I1330" s="544"/>
      <c r="J1330" s="536"/>
      <c r="K1330" s="700"/>
      <c r="L1330" s="590"/>
      <c r="M1330" s="591"/>
      <c r="N1330" s="591"/>
      <c r="O1330" s="591"/>
      <c r="P1330" s="591"/>
      <c r="Q1330" s="533"/>
    </row>
    <row r="1331" spans="1:17" s="537" customFormat="1">
      <c r="A1331" s="533"/>
      <c r="B1331" s="700"/>
      <c r="C1331" s="590"/>
      <c r="D1331" s="591"/>
      <c r="E1331" s="591"/>
      <c r="F1331" s="591"/>
      <c r="G1331" s="592"/>
      <c r="H1331" s="593"/>
      <c r="I1331" s="544"/>
      <c r="J1331" s="536"/>
      <c r="K1331" s="700"/>
      <c r="L1331" s="590"/>
      <c r="M1331" s="591"/>
      <c r="N1331" s="591"/>
      <c r="O1331" s="591"/>
      <c r="P1331" s="591"/>
      <c r="Q1331" s="533"/>
    </row>
    <row r="1332" spans="1:17" s="537" customFormat="1">
      <c r="A1332" s="533"/>
      <c r="B1332" s="700"/>
      <c r="C1332" s="590"/>
      <c r="D1332" s="591"/>
      <c r="E1332" s="591"/>
      <c r="F1332" s="591"/>
      <c r="G1332" s="592"/>
      <c r="H1332" s="593"/>
      <c r="I1332" s="544"/>
      <c r="J1332" s="536"/>
      <c r="K1332" s="700"/>
      <c r="L1332" s="590"/>
      <c r="M1332" s="591"/>
      <c r="N1332" s="591"/>
      <c r="O1332" s="591"/>
      <c r="P1332" s="591"/>
      <c r="Q1332" s="533"/>
    </row>
    <row r="1333" spans="1:17" s="537" customFormat="1">
      <c r="A1333" s="533"/>
      <c r="B1333" s="700"/>
      <c r="C1333" s="590"/>
      <c r="D1333" s="591"/>
      <c r="E1333" s="591"/>
      <c r="F1333" s="591"/>
      <c r="G1333" s="592"/>
      <c r="H1333" s="593"/>
      <c r="I1333" s="544"/>
      <c r="J1333" s="536"/>
      <c r="K1333" s="700"/>
      <c r="L1333" s="590"/>
      <c r="M1333" s="591"/>
      <c r="N1333" s="591"/>
      <c r="O1333" s="591"/>
      <c r="P1333" s="591"/>
      <c r="Q1333" s="533"/>
    </row>
    <row r="1334" spans="1:17" s="537" customFormat="1">
      <c r="A1334" s="533"/>
      <c r="B1334" s="700"/>
      <c r="C1334" s="590"/>
      <c r="D1334" s="591"/>
      <c r="E1334" s="591"/>
      <c r="F1334" s="591"/>
      <c r="G1334" s="592"/>
      <c r="H1334" s="593"/>
      <c r="I1334" s="544"/>
      <c r="J1334" s="536"/>
      <c r="K1334" s="700"/>
      <c r="L1334" s="590"/>
      <c r="M1334" s="591"/>
      <c r="N1334" s="591"/>
      <c r="O1334" s="591"/>
      <c r="P1334" s="591"/>
      <c r="Q1334" s="533"/>
    </row>
    <row r="1335" spans="1:17" s="537" customFormat="1">
      <c r="A1335" s="533"/>
      <c r="B1335" s="700"/>
      <c r="C1335" s="590"/>
      <c r="D1335" s="591"/>
      <c r="E1335" s="591"/>
      <c r="F1335" s="591"/>
      <c r="G1335" s="592"/>
      <c r="H1335" s="593"/>
      <c r="I1335" s="544"/>
      <c r="J1335" s="536"/>
      <c r="K1335" s="700"/>
      <c r="L1335" s="590"/>
      <c r="M1335" s="591"/>
      <c r="N1335" s="591"/>
      <c r="O1335" s="591"/>
      <c r="P1335" s="591"/>
      <c r="Q1335" s="533"/>
    </row>
    <row r="1336" spans="1:17" s="537" customFormat="1">
      <c r="A1336" s="533"/>
      <c r="B1336" s="700"/>
      <c r="C1336" s="590"/>
      <c r="D1336" s="591"/>
      <c r="E1336" s="591"/>
      <c r="F1336" s="591"/>
      <c r="G1336" s="592"/>
      <c r="H1336" s="593"/>
      <c r="I1336" s="544"/>
      <c r="J1336" s="536"/>
      <c r="K1336" s="700"/>
      <c r="L1336" s="590"/>
      <c r="M1336" s="591"/>
      <c r="N1336" s="591"/>
      <c r="O1336" s="591"/>
      <c r="P1336" s="591"/>
      <c r="Q1336" s="533"/>
    </row>
    <row r="1337" spans="1:17" s="537" customFormat="1">
      <c r="A1337" s="533"/>
      <c r="B1337" s="700"/>
      <c r="C1337" s="590"/>
      <c r="D1337" s="591"/>
      <c r="E1337" s="591"/>
      <c r="F1337" s="591"/>
      <c r="G1337" s="592"/>
      <c r="H1337" s="593"/>
      <c r="I1337" s="544"/>
      <c r="J1337" s="536"/>
      <c r="K1337" s="700"/>
      <c r="L1337" s="590"/>
      <c r="M1337" s="591"/>
      <c r="N1337" s="591"/>
      <c r="O1337" s="591"/>
      <c r="P1337" s="591"/>
      <c r="Q1337" s="533"/>
    </row>
    <row r="1338" spans="1:17" s="537" customFormat="1">
      <c r="A1338" s="533"/>
      <c r="B1338" s="700"/>
      <c r="C1338" s="590"/>
      <c r="D1338" s="591"/>
      <c r="E1338" s="591"/>
      <c r="F1338" s="591"/>
      <c r="G1338" s="592"/>
      <c r="H1338" s="593"/>
      <c r="I1338" s="544"/>
      <c r="J1338" s="536"/>
      <c r="K1338" s="700"/>
      <c r="L1338" s="590"/>
      <c r="M1338" s="591"/>
      <c r="N1338" s="591"/>
      <c r="O1338" s="591"/>
      <c r="P1338" s="591"/>
      <c r="Q1338" s="533"/>
    </row>
    <row r="1339" spans="1:17" s="537" customFormat="1">
      <c r="A1339" s="533"/>
      <c r="B1339" s="700"/>
      <c r="C1339" s="590"/>
      <c r="D1339" s="591"/>
      <c r="E1339" s="591"/>
      <c r="F1339" s="591"/>
      <c r="G1339" s="592"/>
      <c r="H1339" s="593"/>
      <c r="I1339" s="544"/>
      <c r="J1339" s="536"/>
      <c r="K1339" s="700"/>
      <c r="L1339" s="590"/>
      <c r="M1339" s="591"/>
      <c r="N1339" s="591"/>
      <c r="O1339" s="591"/>
      <c r="P1339" s="591"/>
      <c r="Q1339" s="533"/>
    </row>
    <row r="1340" spans="1:17" s="537" customFormat="1">
      <c r="A1340" s="533"/>
      <c r="B1340" s="700"/>
      <c r="C1340" s="590"/>
      <c r="D1340" s="591"/>
      <c r="E1340" s="591"/>
      <c r="F1340" s="591"/>
      <c r="G1340" s="592"/>
      <c r="H1340" s="593"/>
      <c r="I1340" s="544"/>
      <c r="J1340" s="536"/>
      <c r="K1340" s="700"/>
      <c r="L1340" s="590"/>
      <c r="M1340" s="591"/>
      <c r="N1340" s="591"/>
      <c r="O1340" s="591"/>
      <c r="P1340" s="591"/>
      <c r="Q1340" s="533"/>
    </row>
    <row r="1341" spans="1:17" s="537" customFormat="1">
      <c r="A1341" s="533"/>
      <c r="B1341" s="700"/>
      <c r="C1341" s="590"/>
      <c r="D1341" s="591"/>
      <c r="E1341" s="591"/>
      <c r="F1341" s="591"/>
      <c r="G1341" s="592"/>
      <c r="H1341" s="593"/>
      <c r="I1341" s="544"/>
      <c r="J1341" s="536"/>
      <c r="K1341" s="700"/>
      <c r="L1341" s="590"/>
      <c r="M1341" s="591"/>
      <c r="N1341" s="591"/>
      <c r="O1341" s="591"/>
      <c r="P1341" s="591"/>
      <c r="Q1341" s="533"/>
    </row>
    <row r="1342" spans="1:17" s="537" customFormat="1">
      <c r="A1342" s="533"/>
      <c r="B1342" s="700"/>
      <c r="C1342" s="590"/>
      <c r="D1342" s="591"/>
      <c r="E1342" s="591"/>
      <c r="F1342" s="591"/>
      <c r="G1342" s="592"/>
      <c r="H1342" s="593"/>
      <c r="I1342" s="544"/>
      <c r="J1342" s="536"/>
      <c r="K1342" s="700"/>
      <c r="L1342" s="590"/>
      <c r="M1342" s="591"/>
      <c r="N1342" s="591"/>
      <c r="O1342" s="591"/>
      <c r="P1342" s="591"/>
      <c r="Q1342" s="533"/>
    </row>
    <row r="1343" spans="1:17" s="537" customFormat="1">
      <c r="A1343" s="533"/>
      <c r="B1343" s="700"/>
      <c r="C1343" s="590"/>
      <c r="D1343" s="591"/>
      <c r="E1343" s="591"/>
      <c r="F1343" s="591"/>
      <c r="G1343" s="592"/>
      <c r="H1343" s="593"/>
      <c r="I1343" s="544"/>
      <c r="J1343" s="536"/>
      <c r="K1343" s="700"/>
      <c r="L1343" s="590"/>
      <c r="M1343" s="591"/>
      <c r="N1343" s="591"/>
      <c r="O1343" s="591"/>
      <c r="P1343" s="591"/>
      <c r="Q1343" s="533"/>
    </row>
    <row r="1344" spans="1:17" s="537" customFormat="1">
      <c r="A1344" s="533"/>
      <c r="B1344" s="700"/>
      <c r="C1344" s="590"/>
      <c r="D1344" s="591"/>
      <c r="E1344" s="591"/>
      <c r="F1344" s="591"/>
      <c r="G1344" s="592"/>
      <c r="H1344" s="593"/>
      <c r="I1344" s="544"/>
      <c r="J1344" s="536"/>
      <c r="K1344" s="700"/>
      <c r="L1344" s="590"/>
      <c r="M1344" s="591"/>
      <c r="N1344" s="591"/>
      <c r="O1344" s="591"/>
      <c r="P1344" s="591"/>
      <c r="Q1344" s="533"/>
    </row>
    <row r="1345" spans="1:17" s="537" customFormat="1">
      <c r="A1345" s="533"/>
      <c r="B1345" s="700"/>
      <c r="C1345" s="590"/>
      <c r="D1345" s="591"/>
      <c r="E1345" s="591"/>
      <c r="F1345" s="591"/>
      <c r="G1345" s="592"/>
      <c r="H1345" s="593"/>
      <c r="I1345" s="544"/>
      <c r="J1345" s="536"/>
      <c r="K1345" s="700"/>
      <c r="L1345" s="590"/>
      <c r="M1345" s="591"/>
      <c r="N1345" s="591"/>
      <c r="O1345" s="591"/>
      <c r="P1345" s="591"/>
      <c r="Q1345" s="533"/>
    </row>
    <row r="1346" spans="1:17" s="537" customFormat="1">
      <c r="A1346" s="533"/>
      <c r="B1346" s="700"/>
      <c r="C1346" s="590"/>
      <c r="D1346" s="591"/>
      <c r="E1346" s="591"/>
      <c r="F1346" s="591"/>
      <c r="G1346" s="592"/>
      <c r="H1346" s="593"/>
      <c r="I1346" s="544"/>
      <c r="J1346" s="536"/>
      <c r="K1346" s="700"/>
      <c r="L1346" s="590"/>
      <c r="M1346" s="591"/>
      <c r="N1346" s="591"/>
      <c r="O1346" s="591"/>
      <c r="P1346" s="591"/>
      <c r="Q1346" s="533"/>
    </row>
    <row r="1347" spans="1:17" s="537" customFormat="1">
      <c r="A1347" s="533"/>
      <c r="B1347" s="700"/>
      <c r="C1347" s="590"/>
      <c r="D1347" s="591"/>
      <c r="E1347" s="591"/>
      <c r="F1347" s="591"/>
      <c r="G1347" s="592"/>
      <c r="H1347" s="593"/>
      <c r="I1347" s="544"/>
      <c r="J1347" s="536"/>
      <c r="K1347" s="700"/>
      <c r="L1347" s="590"/>
      <c r="M1347" s="591"/>
      <c r="N1347" s="591"/>
      <c r="O1347" s="591"/>
      <c r="P1347" s="591"/>
      <c r="Q1347" s="533"/>
    </row>
    <row r="1348" spans="1:17" s="537" customFormat="1">
      <c r="A1348" s="533"/>
      <c r="B1348" s="700"/>
      <c r="C1348" s="590"/>
      <c r="D1348" s="591"/>
      <c r="E1348" s="591"/>
      <c r="F1348" s="591"/>
      <c r="G1348" s="592"/>
      <c r="H1348" s="593"/>
      <c r="I1348" s="544"/>
      <c r="J1348" s="536"/>
      <c r="K1348" s="700"/>
      <c r="L1348" s="590"/>
      <c r="M1348" s="591"/>
      <c r="N1348" s="591"/>
      <c r="O1348" s="591"/>
      <c r="P1348" s="591"/>
      <c r="Q1348" s="533"/>
    </row>
    <row r="1349" spans="1:17" s="537" customFormat="1">
      <c r="A1349" s="533"/>
      <c r="B1349" s="700"/>
      <c r="C1349" s="590"/>
      <c r="D1349" s="591"/>
      <c r="E1349" s="591"/>
      <c r="F1349" s="591"/>
      <c r="G1349" s="592"/>
      <c r="H1349" s="593"/>
      <c r="I1349" s="544"/>
      <c r="J1349" s="536"/>
      <c r="K1349" s="700"/>
      <c r="L1349" s="590"/>
      <c r="M1349" s="591"/>
      <c r="N1349" s="591"/>
      <c r="O1349" s="591"/>
      <c r="P1349" s="591"/>
      <c r="Q1349" s="533"/>
    </row>
    <row r="1350" spans="1:17" s="537" customFormat="1">
      <c r="A1350" s="533"/>
      <c r="B1350" s="700"/>
      <c r="C1350" s="590"/>
      <c r="D1350" s="591"/>
      <c r="E1350" s="591"/>
      <c r="F1350" s="591"/>
      <c r="G1350" s="592"/>
      <c r="H1350" s="593"/>
      <c r="I1350" s="544"/>
      <c r="J1350" s="536"/>
      <c r="K1350" s="700"/>
      <c r="L1350" s="590"/>
      <c r="M1350" s="591"/>
      <c r="N1350" s="591"/>
      <c r="O1350" s="591"/>
      <c r="P1350" s="591"/>
      <c r="Q1350" s="533"/>
    </row>
    <row r="1351" spans="1:17" s="537" customFormat="1">
      <c r="A1351" s="533"/>
      <c r="B1351" s="700"/>
      <c r="C1351" s="590"/>
      <c r="D1351" s="591"/>
      <c r="E1351" s="591"/>
      <c r="F1351" s="591"/>
      <c r="G1351" s="592"/>
      <c r="H1351" s="593"/>
      <c r="I1351" s="544"/>
      <c r="J1351" s="536"/>
      <c r="K1351" s="700"/>
      <c r="L1351" s="590"/>
      <c r="M1351" s="591"/>
      <c r="N1351" s="591"/>
      <c r="O1351" s="591"/>
      <c r="P1351" s="591"/>
      <c r="Q1351" s="533"/>
    </row>
    <row r="1352" spans="1:17" s="537" customFormat="1">
      <c r="A1352" s="533"/>
      <c r="B1352" s="700"/>
      <c r="C1352" s="590"/>
      <c r="D1352" s="591"/>
      <c r="E1352" s="591"/>
      <c r="F1352" s="591"/>
      <c r="G1352" s="592"/>
      <c r="H1352" s="593"/>
      <c r="I1352" s="544"/>
      <c r="J1352" s="536"/>
      <c r="K1352" s="700"/>
      <c r="L1352" s="590"/>
      <c r="M1352" s="591"/>
      <c r="N1352" s="591"/>
      <c r="O1352" s="591"/>
      <c r="P1352" s="591"/>
      <c r="Q1352" s="533"/>
    </row>
    <row r="1353" spans="1:17" s="537" customFormat="1">
      <c r="A1353" s="533"/>
      <c r="B1353" s="700"/>
      <c r="C1353" s="590"/>
      <c r="D1353" s="591"/>
      <c r="E1353" s="591"/>
      <c r="F1353" s="591"/>
      <c r="G1353" s="592"/>
      <c r="H1353" s="593"/>
      <c r="I1353" s="544"/>
      <c r="J1353" s="536"/>
      <c r="K1353" s="700"/>
      <c r="L1353" s="590"/>
      <c r="M1353" s="591"/>
      <c r="N1353" s="591"/>
      <c r="O1353" s="591"/>
      <c r="P1353" s="591"/>
      <c r="Q1353" s="533"/>
    </row>
    <row r="1354" spans="1:17" s="537" customFormat="1">
      <c r="A1354" s="533"/>
      <c r="B1354" s="700"/>
      <c r="C1354" s="590"/>
      <c r="D1354" s="591"/>
      <c r="E1354" s="591"/>
      <c r="F1354" s="591"/>
      <c r="G1354" s="592"/>
      <c r="H1354" s="593"/>
      <c r="I1354" s="544"/>
      <c r="J1354" s="536"/>
      <c r="K1354" s="700"/>
      <c r="L1354" s="590"/>
      <c r="M1354" s="591"/>
      <c r="N1354" s="591"/>
      <c r="O1354" s="591"/>
      <c r="P1354" s="591"/>
      <c r="Q1354" s="533"/>
    </row>
    <row r="1355" spans="1:17" s="537" customFormat="1">
      <c r="A1355" s="533"/>
      <c r="B1355" s="700"/>
      <c r="C1355" s="590"/>
      <c r="D1355" s="591"/>
      <c r="E1355" s="591"/>
      <c r="F1355" s="591"/>
      <c r="G1355" s="592"/>
      <c r="H1355" s="593"/>
      <c r="I1355" s="544"/>
      <c r="J1355" s="536"/>
      <c r="K1355" s="700"/>
      <c r="L1355" s="590"/>
      <c r="M1355" s="591"/>
      <c r="N1355" s="591"/>
      <c r="O1355" s="591"/>
      <c r="P1355" s="591"/>
      <c r="Q1355" s="533"/>
    </row>
    <row r="1356" spans="1:17" s="537" customFormat="1">
      <c r="A1356" s="533"/>
      <c r="B1356" s="700"/>
      <c r="C1356" s="590"/>
      <c r="D1356" s="591"/>
      <c r="E1356" s="591"/>
      <c r="F1356" s="591"/>
      <c r="G1356" s="592"/>
      <c r="H1356" s="593"/>
      <c r="I1356" s="544"/>
      <c r="J1356" s="536"/>
      <c r="K1356" s="700"/>
      <c r="L1356" s="590"/>
      <c r="M1356" s="591"/>
      <c r="N1356" s="591"/>
      <c r="O1356" s="591"/>
      <c r="P1356" s="591"/>
      <c r="Q1356" s="533"/>
    </row>
    <row r="1357" spans="1:17" s="537" customFormat="1">
      <c r="A1357" s="533"/>
      <c r="B1357" s="700"/>
      <c r="C1357" s="590"/>
      <c r="D1357" s="591"/>
      <c r="E1357" s="591"/>
      <c r="F1357" s="591"/>
      <c r="G1357" s="592"/>
      <c r="H1357" s="593"/>
      <c r="I1357" s="544"/>
      <c r="J1357" s="536"/>
      <c r="K1357" s="700"/>
      <c r="L1357" s="590"/>
      <c r="M1357" s="591"/>
      <c r="N1357" s="591"/>
      <c r="O1357" s="591"/>
      <c r="P1357" s="591"/>
      <c r="Q1357" s="533"/>
    </row>
    <row r="1358" spans="1:17" s="537" customFormat="1">
      <c r="A1358" s="533"/>
      <c r="B1358" s="700"/>
      <c r="C1358" s="590"/>
      <c r="D1358" s="591"/>
      <c r="E1358" s="591"/>
      <c r="F1358" s="591"/>
      <c r="G1358" s="592"/>
      <c r="H1358" s="593"/>
      <c r="I1358" s="544"/>
      <c r="J1358" s="536"/>
      <c r="K1358" s="700"/>
      <c r="L1358" s="590"/>
      <c r="M1358" s="591"/>
      <c r="N1358" s="591"/>
      <c r="O1358" s="591"/>
      <c r="P1358" s="591"/>
      <c r="Q1358" s="533"/>
    </row>
    <row r="1359" spans="1:17" s="537" customFormat="1">
      <c r="A1359" s="533"/>
      <c r="B1359" s="700"/>
      <c r="C1359" s="590"/>
      <c r="D1359" s="591"/>
      <c r="E1359" s="591"/>
      <c r="F1359" s="591"/>
      <c r="G1359" s="592"/>
      <c r="H1359" s="593"/>
      <c r="I1359" s="544"/>
      <c r="J1359" s="536"/>
      <c r="K1359" s="700"/>
      <c r="L1359" s="590"/>
      <c r="M1359" s="591"/>
      <c r="N1359" s="591"/>
      <c r="O1359" s="591"/>
      <c r="P1359" s="591"/>
      <c r="Q1359" s="533"/>
    </row>
    <row r="1360" spans="1:17" s="537" customFormat="1">
      <c r="A1360" s="533"/>
      <c r="B1360" s="700"/>
      <c r="C1360" s="590"/>
      <c r="D1360" s="591"/>
      <c r="E1360" s="591"/>
      <c r="F1360" s="591"/>
      <c r="G1360" s="592"/>
      <c r="H1360" s="593"/>
      <c r="I1360" s="544"/>
      <c r="J1360" s="536"/>
      <c r="K1360" s="700"/>
      <c r="L1360" s="590"/>
      <c r="M1360" s="591"/>
      <c r="N1360" s="591"/>
      <c r="O1360" s="591"/>
      <c r="P1360" s="591"/>
      <c r="Q1360" s="533"/>
    </row>
    <row r="1361" spans="1:17" s="537" customFormat="1">
      <c r="A1361" s="533"/>
      <c r="B1361" s="700"/>
      <c r="C1361" s="590"/>
      <c r="D1361" s="591"/>
      <c r="E1361" s="591"/>
      <c r="F1361" s="591"/>
      <c r="G1361" s="592"/>
      <c r="H1361" s="593"/>
      <c r="I1361" s="544"/>
      <c r="J1361" s="536"/>
      <c r="K1361" s="700"/>
      <c r="L1361" s="590"/>
      <c r="M1361" s="591"/>
      <c r="N1361" s="591"/>
      <c r="O1361" s="591"/>
      <c r="P1361" s="591"/>
      <c r="Q1361" s="533"/>
    </row>
    <row r="1362" spans="1:17" s="537" customFormat="1">
      <c r="A1362" s="533"/>
      <c r="B1362" s="700"/>
      <c r="C1362" s="590"/>
      <c r="D1362" s="591"/>
      <c r="E1362" s="591"/>
      <c r="F1362" s="591"/>
      <c r="G1362" s="592"/>
      <c r="H1362" s="593"/>
      <c r="I1362" s="544"/>
      <c r="J1362" s="536"/>
      <c r="K1362" s="700"/>
      <c r="L1362" s="590"/>
      <c r="M1362" s="591"/>
      <c r="N1362" s="591"/>
      <c r="O1362" s="591"/>
      <c r="P1362" s="591"/>
      <c r="Q1362" s="533"/>
    </row>
    <row r="1363" spans="1:17">
      <c r="B1363" s="700"/>
      <c r="C1363" s="590"/>
      <c r="D1363" s="591"/>
      <c r="E1363" s="591"/>
      <c r="F1363" s="591"/>
      <c r="G1363" s="592"/>
      <c r="H1363" s="593"/>
      <c r="I1363" s="544"/>
      <c r="K1363" s="700"/>
      <c r="L1363" s="590"/>
      <c r="M1363" s="591"/>
      <c r="N1363" s="591"/>
      <c r="O1363" s="591"/>
      <c r="P1363" s="591"/>
    </row>
    <row r="1364" spans="1:17">
      <c r="B1364" s="700"/>
      <c r="C1364" s="590"/>
      <c r="D1364" s="591"/>
      <c r="E1364" s="591"/>
      <c r="F1364" s="591"/>
      <c r="G1364" s="592"/>
      <c r="H1364" s="593"/>
      <c r="I1364" s="544"/>
      <c r="K1364" s="700"/>
      <c r="L1364" s="590"/>
      <c r="M1364" s="591"/>
      <c r="N1364" s="591"/>
      <c r="O1364" s="591"/>
      <c r="P1364" s="591"/>
    </row>
    <row r="1365" spans="1:17">
      <c r="B1365" s="700"/>
      <c r="C1365" s="590"/>
      <c r="D1365" s="591"/>
      <c r="E1365" s="591"/>
      <c r="F1365" s="591"/>
      <c r="G1365" s="592"/>
      <c r="H1365" s="593"/>
      <c r="I1365" s="544"/>
      <c r="K1365" s="700"/>
      <c r="L1365" s="590"/>
      <c r="M1365" s="591"/>
      <c r="N1365" s="591"/>
      <c r="O1365" s="591"/>
      <c r="P1365" s="591"/>
    </row>
    <row r="1366" spans="1:17">
      <c r="B1366" s="700"/>
      <c r="C1366" s="590"/>
      <c r="D1366" s="591"/>
      <c r="E1366" s="591"/>
      <c r="F1366" s="591"/>
      <c r="G1366" s="592"/>
      <c r="H1366" s="593"/>
      <c r="I1366" s="544"/>
      <c r="K1366" s="700"/>
      <c r="L1366" s="590"/>
      <c r="M1366" s="591"/>
      <c r="N1366" s="591"/>
      <c r="O1366" s="591"/>
      <c r="P1366" s="591"/>
    </row>
    <row r="1367" spans="1:17">
      <c r="B1367" s="700"/>
      <c r="C1367" s="590"/>
      <c r="D1367" s="591"/>
      <c r="E1367" s="591"/>
      <c r="F1367" s="591"/>
      <c r="G1367" s="592"/>
      <c r="H1367" s="593"/>
      <c r="I1367" s="544"/>
      <c r="K1367" s="700"/>
      <c r="L1367" s="590"/>
      <c r="M1367" s="591"/>
      <c r="N1367" s="591"/>
      <c r="O1367" s="591"/>
      <c r="P1367" s="591"/>
    </row>
    <row r="1368" spans="1:17">
      <c r="B1368" s="700"/>
      <c r="C1368" s="590"/>
      <c r="D1368" s="591"/>
      <c r="E1368" s="591"/>
      <c r="F1368" s="591"/>
      <c r="G1368" s="592"/>
      <c r="H1368" s="593"/>
      <c r="I1368" s="544"/>
      <c r="K1368" s="700"/>
      <c r="L1368" s="590"/>
      <c r="M1368" s="591"/>
      <c r="N1368" s="591"/>
      <c r="O1368" s="591"/>
      <c r="P1368" s="591"/>
    </row>
    <row r="1369" spans="1:17">
      <c r="B1369" s="700"/>
      <c r="C1369" s="590"/>
      <c r="D1369" s="591"/>
      <c r="E1369" s="591"/>
      <c r="F1369" s="591"/>
      <c r="G1369" s="592"/>
      <c r="H1369" s="593"/>
      <c r="I1369" s="544"/>
      <c r="K1369" s="700"/>
      <c r="L1369" s="590"/>
      <c r="M1369" s="591"/>
      <c r="N1369" s="591"/>
      <c r="O1369" s="591"/>
      <c r="P1369" s="591"/>
    </row>
    <row r="1370" spans="1:17">
      <c r="B1370" s="700"/>
      <c r="C1370" s="590"/>
      <c r="D1370" s="591"/>
      <c r="E1370" s="591"/>
      <c r="F1370" s="591"/>
      <c r="G1370" s="592"/>
      <c r="H1370" s="593"/>
      <c r="I1370" s="544"/>
      <c r="K1370" s="700"/>
      <c r="L1370" s="590"/>
      <c r="M1370" s="591"/>
      <c r="N1370" s="591"/>
      <c r="O1370" s="591"/>
      <c r="P1370" s="591"/>
    </row>
    <row r="1371" spans="1:17">
      <c r="B1371" s="700"/>
      <c r="C1371" s="590"/>
      <c r="D1371" s="591"/>
      <c r="E1371" s="591"/>
      <c r="F1371" s="591"/>
      <c r="G1371" s="592"/>
      <c r="H1371" s="593"/>
      <c r="I1371" s="544"/>
      <c r="K1371" s="700"/>
      <c r="L1371" s="590"/>
      <c r="M1371" s="591"/>
      <c r="N1371" s="591"/>
      <c r="O1371" s="591"/>
      <c r="P1371" s="591"/>
    </row>
    <row r="1372" spans="1:17">
      <c r="B1372" s="700"/>
      <c r="C1372" s="590"/>
      <c r="D1372" s="591"/>
      <c r="E1372" s="591"/>
      <c r="F1372" s="591"/>
      <c r="G1372" s="592"/>
      <c r="H1372" s="593"/>
      <c r="I1372" s="544"/>
      <c r="K1372" s="700"/>
      <c r="L1372" s="590"/>
      <c r="M1372" s="591"/>
      <c r="N1372" s="591"/>
      <c r="O1372" s="591"/>
      <c r="P1372" s="591"/>
    </row>
    <row r="1373" spans="1:17">
      <c r="B1373" s="700"/>
      <c r="C1373" s="590"/>
      <c r="D1373" s="591"/>
      <c r="E1373" s="591"/>
      <c r="F1373" s="591"/>
      <c r="G1373" s="592"/>
      <c r="H1373" s="593"/>
      <c r="I1373" s="544"/>
      <c r="K1373" s="700"/>
      <c r="L1373" s="590"/>
      <c r="M1373" s="591"/>
      <c r="N1373" s="591"/>
      <c r="O1373" s="591"/>
      <c r="P1373" s="591"/>
    </row>
    <row r="1374" spans="1:17">
      <c r="B1374" s="700"/>
      <c r="C1374" s="590"/>
      <c r="D1374" s="591"/>
      <c r="E1374" s="591"/>
      <c r="F1374" s="591"/>
      <c r="G1374" s="592"/>
      <c r="H1374" s="593"/>
      <c r="I1374" s="544"/>
      <c r="K1374" s="700"/>
      <c r="L1374" s="590"/>
      <c r="M1374" s="591"/>
      <c r="N1374" s="591"/>
      <c r="O1374" s="591"/>
      <c r="P1374" s="591"/>
    </row>
    <row r="1375" spans="1:17">
      <c r="B1375" s="700"/>
      <c r="C1375" s="590"/>
      <c r="D1375" s="591"/>
      <c r="E1375" s="591"/>
      <c r="F1375" s="591"/>
      <c r="G1375" s="592"/>
      <c r="H1375" s="593"/>
      <c r="I1375" s="544"/>
      <c r="K1375" s="700"/>
      <c r="L1375" s="590"/>
      <c r="M1375" s="591"/>
      <c r="N1375" s="591"/>
      <c r="O1375" s="591"/>
      <c r="P1375" s="591"/>
    </row>
    <row r="1376" spans="1:17">
      <c r="B1376" s="700"/>
      <c r="C1376" s="590"/>
      <c r="D1376" s="591"/>
      <c r="E1376" s="591"/>
      <c r="F1376" s="591"/>
      <c r="G1376" s="592"/>
      <c r="H1376" s="593"/>
      <c r="I1376" s="544"/>
      <c r="K1376" s="700"/>
      <c r="L1376" s="590"/>
      <c r="M1376" s="591"/>
      <c r="N1376" s="591"/>
      <c r="O1376" s="591"/>
      <c r="P1376" s="591"/>
    </row>
    <row r="1377" spans="2:16">
      <c r="B1377" s="700"/>
      <c r="C1377" s="590"/>
      <c r="D1377" s="591"/>
      <c r="E1377" s="591"/>
      <c r="F1377" s="591"/>
      <c r="G1377" s="592"/>
      <c r="H1377" s="593"/>
      <c r="I1377" s="544"/>
      <c r="K1377" s="700"/>
      <c r="L1377" s="590"/>
      <c r="M1377" s="591"/>
      <c r="N1377" s="591"/>
      <c r="O1377" s="591"/>
      <c r="P1377" s="591"/>
    </row>
    <row r="1378" spans="2:16">
      <c r="B1378" s="700"/>
      <c r="C1378" s="590"/>
      <c r="D1378" s="591"/>
      <c r="E1378" s="591"/>
      <c r="F1378" s="591"/>
      <c r="G1378" s="592"/>
      <c r="H1378" s="593"/>
      <c r="I1378" s="544"/>
      <c r="K1378" s="700"/>
      <c r="L1378" s="590"/>
      <c r="M1378" s="591"/>
      <c r="N1378" s="591"/>
      <c r="O1378" s="591"/>
      <c r="P1378" s="591"/>
    </row>
    <row r="1379" spans="2:16">
      <c r="B1379" s="700"/>
      <c r="C1379" s="590"/>
      <c r="D1379" s="591"/>
      <c r="E1379" s="591"/>
      <c r="F1379" s="591"/>
      <c r="G1379" s="592"/>
      <c r="H1379" s="593"/>
      <c r="I1379" s="544"/>
      <c r="K1379" s="700"/>
      <c r="L1379" s="590"/>
      <c r="M1379" s="591"/>
      <c r="N1379" s="591"/>
      <c r="O1379" s="591"/>
      <c r="P1379" s="591"/>
    </row>
    <row r="1380" spans="2:16">
      <c r="B1380" s="700"/>
      <c r="C1380" s="590"/>
      <c r="D1380" s="591"/>
      <c r="E1380" s="591"/>
      <c r="F1380" s="591"/>
      <c r="G1380" s="592"/>
      <c r="H1380" s="593"/>
      <c r="I1380" s="544"/>
      <c r="K1380" s="700"/>
      <c r="L1380" s="590"/>
      <c r="M1380" s="591"/>
      <c r="N1380" s="591"/>
      <c r="O1380" s="591"/>
      <c r="P1380" s="591"/>
    </row>
    <row r="1381" spans="2:16">
      <c r="B1381" s="700"/>
      <c r="C1381" s="590"/>
      <c r="D1381" s="591"/>
      <c r="E1381" s="591"/>
      <c r="F1381" s="591"/>
      <c r="G1381" s="592"/>
      <c r="H1381" s="593"/>
      <c r="I1381" s="544"/>
      <c r="K1381" s="700"/>
      <c r="L1381" s="590"/>
      <c r="M1381" s="591"/>
      <c r="N1381" s="591"/>
      <c r="O1381" s="591"/>
      <c r="P1381" s="591"/>
    </row>
    <row r="1382" spans="2:16">
      <c r="B1382" s="700"/>
      <c r="C1382" s="590"/>
      <c r="D1382" s="591"/>
      <c r="E1382" s="591"/>
      <c r="F1382" s="591"/>
      <c r="G1382" s="592"/>
      <c r="H1382" s="593"/>
      <c r="I1382" s="544"/>
      <c r="K1382" s="700"/>
      <c r="L1382" s="590"/>
      <c r="M1382" s="591"/>
      <c r="N1382" s="591"/>
      <c r="O1382" s="591"/>
      <c r="P1382" s="591"/>
    </row>
    <row r="1383" spans="2:16">
      <c r="B1383" s="700"/>
      <c r="C1383" s="590"/>
      <c r="D1383" s="591"/>
      <c r="E1383" s="591"/>
      <c r="F1383" s="591"/>
      <c r="G1383" s="592"/>
      <c r="H1383" s="593"/>
      <c r="I1383" s="544"/>
      <c r="K1383" s="700"/>
      <c r="L1383" s="590"/>
      <c r="M1383" s="591"/>
      <c r="N1383" s="591"/>
      <c r="O1383" s="591"/>
      <c r="P1383" s="591"/>
    </row>
    <row r="1384" spans="2:16">
      <c r="B1384" s="700"/>
      <c r="C1384" s="590"/>
      <c r="D1384" s="591"/>
      <c r="E1384" s="591"/>
      <c r="F1384" s="591"/>
      <c r="G1384" s="592"/>
      <c r="H1384" s="593"/>
      <c r="I1384" s="544"/>
      <c r="K1384" s="700"/>
      <c r="L1384" s="590"/>
      <c r="M1384" s="591"/>
      <c r="N1384" s="591"/>
      <c r="O1384" s="591"/>
      <c r="P1384" s="591"/>
    </row>
    <row r="1385" spans="2:16">
      <c r="B1385" s="700"/>
      <c r="C1385" s="590"/>
      <c r="D1385" s="591"/>
      <c r="E1385" s="591"/>
      <c r="F1385" s="591"/>
      <c r="G1385" s="592"/>
      <c r="H1385" s="593"/>
      <c r="I1385" s="544"/>
      <c r="K1385" s="700"/>
      <c r="L1385" s="590"/>
      <c r="M1385" s="591"/>
      <c r="N1385" s="591"/>
      <c r="O1385" s="591"/>
      <c r="P1385" s="591"/>
    </row>
    <row r="1386" spans="2:16">
      <c r="B1386" s="700"/>
      <c r="C1386" s="590"/>
      <c r="D1386" s="591"/>
      <c r="E1386" s="591"/>
      <c r="F1386" s="591"/>
      <c r="G1386" s="592"/>
      <c r="H1386" s="593"/>
      <c r="I1386" s="544"/>
      <c r="K1386" s="700"/>
      <c r="L1386" s="590"/>
      <c r="M1386" s="591"/>
      <c r="N1386" s="591"/>
      <c r="O1386" s="591"/>
      <c r="P1386" s="591"/>
    </row>
    <row r="1387" spans="2:16">
      <c r="B1387" s="700"/>
      <c r="C1387" s="590"/>
      <c r="D1387" s="591"/>
      <c r="E1387" s="591"/>
      <c r="F1387" s="591"/>
      <c r="G1387" s="592"/>
      <c r="H1387" s="593"/>
      <c r="I1387" s="544"/>
      <c r="K1387" s="700"/>
      <c r="L1387" s="590"/>
      <c r="M1387" s="591"/>
      <c r="N1387" s="591"/>
      <c r="O1387" s="591"/>
      <c r="P1387" s="591"/>
    </row>
    <row r="1388" spans="2:16">
      <c r="B1388" s="700"/>
      <c r="C1388" s="590"/>
      <c r="D1388" s="591"/>
      <c r="E1388" s="591"/>
      <c r="F1388" s="591"/>
      <c r="G1388" s="592"/>
      <c r="H1388" s="593"/>
      <c r="I1388" s="544"/>
      <c r="K1388" s="700"/>
      <c r="L1388" s="590"/>
      <c r="M1388" s="591"/>
      <c r="N1388" s="591"/>
      <c r="O1388" s="591"/>
      <c r="P1388" s="591"/>
    </row>
    <row r="1389" spans="2:16">
      <c r="B1389" s="700"/>
      <c r="C1389" s="590"/>
      <c r="D1389" s="591"/>
      <c r="E1389" s="591"/>
      <c r="F1389" s="591"/>
      <c r="G1389" s="592"/>
      <c r="H1389" s="593"/>
      <c r="I1389" s="544"/>
      <c r="K1389" s="700"/>
      <c r="L1389" s="590"/>
      <c r="M1389" s="591"/>
      <c r="N1389" s="591"/>
      <c r="O1389" s="591"/>
      <c r="P1389" s="591"/>
    </row>
    <row r="1390" spans="2:16">
      <c r="B1390" s="700"/>
      <c r="C1390" s="590"/>
      <c r="D1390" s="591"/>
      <c r="E1390" s="591"/>
      <c r="F1390" s="591"/>
      <c r="G1390" s="592"/>
      <c r="H1390" s="593"/>
      <c r="I1390" s="544"/>
      <c r="K1390" s="700"/>
      <c r="L1390" s="590"/>
      <c r="M1390" s="591"/>
      <c r="N1390" s="591"/>
      <c r="O1390" s="591"/>
      <c r="P1390" s="591"/>
    </row>
    <row r="1391" spans="2:16">
      <c r="B1391" s="700"/>
      <c r="C1391" s="590"/>
      <c r="D1391" s="591"/>
      <c r="E1391" s="591"/>
      <c r="F1391" s="591"/>
      <c r="G1391" s="592"/>
      <c r="H1391" s="593"/>
      <c r="I1391" s="544"/>
      <c r="K1391" s="700"/>
      <c r="L1391" s="590"/>
      <c r="M1391" s="591"/>
      <c r="N1391" s="591"/>
      <c r="O1391" s="591"/>
      <c r="P1391" s="591"/>
    </row>
    <row r="1392" spans="2:16">
      <c r="B1392" s="700"/>
      <c r="C1392" s="590"/>
      <c r="D1392" s="591"/>
      <c r="E1392" s="591"/>
      <c r="F1392" s="591"/>
      <c r="G1392" s="592"/>
      <c r="H1392" s="593"/>
      <c r="I1392" s="544"/>
      <c r="K1392" s="700"/>
      <c r="L1392" s="590"/>
      <c r="M1392" s="591"/>
      <c r="N1392" s="591"/>
      <c r="O1392" s="591"/>
      <c r="P1392" s="591"/>
    </row>
    <row r="1393" spans="2:16">
      <c r="B1393" s="700"/>
      <c r="C1393" s="590"/>
      <c r="D1393" s="591"/>
      <c r="E1393" s="591"/>
      <c r="F1393" s="591"/>
      <c r="G1393" s="592"/>
      <c r="H1393" s="593"/>
      <c r="I1393" s="544"/>
      <c r="K1393" s="700"/>
      <c r="L1393" s="590"/>
      <c r="M1393" s="591"/>
      <c r="N1393" s="591"/>
      <c r="O1393" s="591"/>
      <c r="P1393" s="591"/>
    </row>
    <row r="1394" spans="2:16">
      <c r="B1394" s="700"/>
      <c r="C1394" s="590"/>
      <c r="D1394" s="591"/>
      <c r="E1394" s="591"/>
      <c r="F1394" s="591"/>
      <c r="G1394" s="592"/>
      <c r="H1394" s="593"/>
      <c r="I1394" s="544"/>
      <c r="K1394" s="700"/>
      <c r="L1394" s="590"/>
      <c r="M1394" s="591"/>
      <c r="N1394" s="591"/>
      <c r="O1394" s="591"/>
      <c r="P1394" s="591"/>
    </row>
    <row r="1395" spans="2:16">
      <c r="B1395" s="700"/>
      <c r="C1395" s="590"/>
      <c r="D1395" s="591"/>
      <c r="E1395" s="591"/>
      <c r="F1395" s="591"/>
      <c r="G1395" s="592"/>
      <c r="H1395" s="593"/>
      <c r="I1395" s="544"/>
      <c r="K1395" s="700"/>
      <c r="L1395" s="590"/>
      <c r="M1395" s="591"/>
      <c r="N1395" s="591"/>
      <c r="O1395" s="591"/>
      <c r="P1395" s="591"/>
    </row>
    <row r="1396" spans="2:16">
      <c r="B1396" s="700"/>
      <c r="C1396" s="590"/>
      <c r="D1396" s="591"/>
      <c r="E1396" s="591"/>
      <c r="F1396" s="591"/>
      <c r="G1396" s="592"/>
      <c r="H1396" s="593"/>
      <c r="I1396" s="544"/>
      <c r="K1396" s="700"/>
      <c r="L1396" s="590"/>
      <c r="M1396" s="591"/>
      <c r="N1396" s="591"/>
      <c r="O1396" s="591"/>
      <c r="P1396" s="591"/>
    </row>
    <row r="1397" spans="2:16">
      <c r="B1397" s="700"/>
      <c r="C1397" s="590"/>
      <c r="D1397" s="591"/>
      <c r="E1397" s="591"/>
      <c r="F1397" s="591"/>
      <c r="G1397" s="592"/>
      <c r="H1397" s="593"/>
      <c r="I1397" s="544"/>
      <c r="K1397" s="700"/>
      <c r="L1397" s="590"/>
      <c r="M1397" s="591"/>
      <c r="N1397" s="591"/>
      <c r="O1397" s="591"/>
      <c r="P1397" s="591"/>
    </row>
    <row r="1398" spans="2:16">
      <c r="B1398" s="700"/>
      <c r="C1398" s="590"/>
      <c r="D1398" s="591"/>
      <c r="E1398" s="591"/>
      <c r="F1398" s="591"/>
      <c r="G1398" s="592"/>
      <c r="H1398" s="593"/>
      <c r="I1398" s="544"/>
      <c r="K1398" s="700"/>
      <c r="L1398" s="590"/>
      <c r="M1398" s="591"/>
      <c r="N1398" s="591"/>
      <c r="O1398" s="591"/>
      <c r="P1398" s="591"/>
    </row>
    <row r="1399" spans="2:16">
      <c r="B1399" s="700"/>
      <c r="C1399" s="590"/>
      <c r="D1399" s="591"/>
      <c r="E1399" s="591"/>
      <c r="F1399" s="591"/>
      <c r="G1399" s="592"/>
      <c r="H1399" s="593"/>
      <c r="I1399" s="544"/>
      <c r="K1399" s="700"/>
      <c r="L1399" s="590"/>
      <c r="M1399" s="591"/>
      <c r="N1399" s="591"/>
      <c r="O1399" s="591"/>
      <c r="P1399" s="591"/>
    </row>
    <row r="1400" spans="2:16">
      <c r="B1400" s="700"/>
      <c r="C1400" s="590"/>
      <c r="D1400" s="591"/>
      <c r="E1400" s="591"/>
      <c r="F1400" s="591"/>
      <c r="G1400" s="592"/>
      <c r="H1400" s="593"/>
      <c r="I1400" s="544"/>
      <c r="K1400" s="700"/>
      <c r="L1400" s="590"/>
      <c r="M1400" s="591"/>
      <c r="N1400" s="591"/>
      <c r="O1400" s="591"/>
      <c r="P1400" s="591"/>
    </row>
    <row r="1401" spans="2:16">
      <c r="B1401" s="700"/>
      <c r="C1401" s="590"/>
      <c r="D1401" s="591"/>
      <c r="E1401" s="591"/>
      <c r="F1401" s="591"/>
      <c r="G1401" s="592"/>
      <c r="H1401" s="593"/>
      <c r="I1401" s="544"/>
      <c r="K1401" s="700"/>
      <c r="L1401" s="590"/>
      <c r="M1401" s="591"/>
      <c r="N1401" s="591"/>
      <c r="O1401" s="591"/>
      <c r="P1401" s="591"/>
    </row>
    <row r="1402" spans="2:16">
      <c r="B1402" s="700"/>
      <c r="C1402" s="590"/>
      <c r="D1402" s="591"/>
      <c r="E1402" s="591"/>
      <c r="F1402" s="591"/>
      <c r="G1402" s="592"/>
      <c r="H1402" s="593"/>
      <c r="I1402" s="544"/>
      <c r="K1402" s="700"/>
      <c r="L1402" s="590"/>
      <c r="M1402" s="591"/>
      <c r="N1402" s="591"/>
      <c r="O1402" s="591"/>
      <c r="P1402" s="591"/>
    </row>
    <row r="1403" spans="2:16">
      <c r="B1403" s="700"/>
      <c r="C1403" s="590"/>
      <c r="D1403" s="591"/>
      <c r="E1403" s="591"/>
      <c r="F1403" s="591"/>
      <c r="G1403" s="592"/>
      <c r="H1403" s="593"/>
      <c r="I1403" s="544"/>
      <c r="K1403" s="700"/>
      <c r="L1403" s="590"/>
      <c r="M1403" s="591"/>
      <c r="N1403" s="591"/>
      <c r="O1403" s="591"/>
      <c r="P1403" s="591"/>
    </row>
    <row r="1404" spans="2:16">
      <c r="B1404" s="700"/>
      <c r="C1404" s="590"/>
      <c r="D1404" s="591"/>
      <c r="E1404" s="591"/>
      <c r="F1404" s="591"/>
      <c r="G1404" s="592"/>
      <c r="H1404" s="593"/>
      <c r="I1404" s="544"/>
      <c r="K1404" s="700"/>
      <c r="L1404" s="590"/>
      <c r="M1404" s="591"/>
      <c r="N1404" s="591"/>
      <c r="O1404" s="591"/>
      <c r="P1404" s="591"/>
    </row>
    <row r="1405" spans="2:16">
      <c r="B1405" s="700"/>
      <c r="C1405" s="590"/>
      <c r="D1405" s="591"/>
      <c r="E1405" s="591"/>
      <c r="F1405" s="591"/>
      <c r="G1405" s="592"/>
      <c r="H1405" s="593"/>
      <c r="I1405" s="544"/>
      <c r="K1405" s="700"/>
      <c r="L1405" s="590"/>
      <c r="M1405" s="591"/>
      <c r="N1405" s="591"/>
      <c r="O1405" s="591"/>
      <c r="P1405" s="591"/>
    </row>
    <row r="1406" spans="2:16">
      <c r="B1406" s="700"/>
      <c r="C1406" s="590"/>
      <c r="D1406" s="591"/>
      <c r="E1406" s="591"/>
      <c r="F1406" s="591"/>
      <c r="G1406" s="592"/>
      <c r="H1406" s="593"/>
      <c r="I1406" s="544"/>
      <c r="K1406" s="700"/>
      <c r="L1406" s="590"/>
      <c r="M1406" s="591"/>
      <c r="N1406" s="591"/>
      <c r="O1406" s="591"/>
      <c r="P1406" s="591"/>
    </row>
    <row r="1407" spans="2:16">
      <c r="B1407" s="700"/>
      <c r="C1407" s="590"/>
      <c r="D1407" s="591"/>
      <c r="E1407" s="591"/>
      <c r="F1407" s="591"/>
      <c r="G1407" s="592"/>
      <c r="H1407" s="593"/>
      <c r="I1407" s="544"/>
      <c r="K1407" s="700"/>
      <c r="L1407" s="590"/>
      <c r="M1407" s="591"/>
      <c r="N1407" s="591"/>
      <c r="O1407" s="591"/>
      <c r="P1407" s="591"/>
    </row>
    <row r="1408" spans="2:16">
      <c r="B1408" s="700"/>
      <c r="C1408" s="590"/>
      <c r="D1408" s="591"/>
      <c r="E1408" s="591"/>
      <c r="F1408" s="591"/>
      <c r="G1408" s="592"/>
      <c r="H1408" s="593"/>
      <c r="I1408" s="544"/>
      <c r="K1408" s="700"/>
      <c r="L1408" s="590"/>
      <c r="M1408" s="591"/>
      <c r="N1408" s="591"/>
      <c r="O1408" s="591"/>
      <c r="P1408" s="591"/>
    </row>
    <row r="1409" spans="2:16">
      <c r="B1409" s="700"/>
      <c r="C1409" s="590"/>
      <c r="D1409" s="591"/>
      <c r="E1409" s="591"/>
      <c r="F1409" s="591"/>
      <c r="G1409" s="592"/>
      <c r="H1409" s="593"/>
      <c r="I1409" s="544"/>
      <c r="K1409" s="700"/>
      <c r="L1409" s="590"/>
      <c r="M1409" s="591"/>
      <c r="N1409" s="591"/>
      <c r="O1409" s="591"/>
      <c r="P1409" s="591"/>
    </row>
    <row r="1410" spans="2:16">
      <c r="B1410" s="700"/>
      <c r="C1410" s="590"/>
      <c r="D1410" s="591"/>
      <c r="E1410" s="591"/>
      <c r="F1410" s="591"/>
      <c r="G1410" s="592"/>
      <c r="H1410" s="593"/>
      <c r="I1410" s="544"/>
      <c r="K1410" s="700"/>
      <c r="L1410" s="590"/>
      <c r="M1410" s="591"/>
      <c r="N1410" s="591"/>
      <c r="O1410" s="591"/>
      <c r="P1410" s="591"/>
    </row>
    <row r="1411" spans="2:16">
      <c r="B1411" s="700"/>
      <c r="C1411" s="590"/>
      <c r="D1411" s="591"/>
      <c r="E1411" s="591"/>
      <c r="F1411" s="591"/>
      <c r="G1411" s="592"/>
      <c r="H1411" s="593"/>
      <c r="I1411" s="544"/>
      <c r="K1411" s="700"/>
      <c r="L1411" s="590"/>
      <c r="M1411" s="591"/>
      <c r="N1411" s="591"/>
      <c r="O1411" s="591"/>
      <c r="P1411" s="591"/>
    </row>
    <row r="1412" spans="2:16">
      <c r="B1412" s="700"/>
      <c r="C1412" s="590"/>
      <c r="D1412" s="591"/>
      <c r="E1412" s="591"/>
      <c r="F1412" s="591"/>
      <c r="G1412" s="592"/>
      <c r="H1412" s="593"/>
      <c r="I1412" s="544"/>
      <c r="K1412" s="700"/>
      <c r="L1412" s="590"/>
      <c r="M1412" s="591"/>
      <c r="N1412" s="591"/>
      <c r="O1412" s="591"/>
      <c r="P1412" s="591"/>
    </row>
    <row r="1413" spans="2:16">
      <c r="B1413" s="700"/>
      <c r="C1413" s="590"/>
      <c r="D1413" s="591"/>
      <c r="E1413" s="591"/>
      <c r="F1413" s="591"/>
      <c r="G1413" s="592"/>
      <c r="H1413" s="593"/>
      <c r="I1413" s="544"/>
      <c r="K1413" s="700"/>
      <c r="L1413" s="590"/>
      <c r="M1413" s="591"/>
      <c r="N1413" s="591"/>
      <c r="O1413" s="591"/>
      <c r="P1413" s="591"/>
    </row>
    <row r="1414" spans="2:16">
      <c r="B1414" s="700"/>
      <c r="C1414" s="590"/>
      <c r="D1414" s="591"/>
      <c r="E1414" s="591"/>
      <c r="F1414" s="591"/>
      <c r="G1414" s="592"/>
      <c r="H1414" s="593"/>
      <c r="I1414" s="544"/>
      <c r="K1414" s="700"/>
      <c r="L1414" s="590"/>
      <c r="M1414" s="591"/>
      <c r="N1414" s="591"/>
      <c r="O1414" s="591"/>
      <c r="P1414" s="591"/>
    </row>
    <row r="1415" spans="2:16">
      <c r="B1415" s="700"/>
      <c r="C1415" s="590"/>
      <c r="D1415" s="591"/>
      <c r="E1415" s="591"/>
      <c r="F1415" s="591"/>
      <c r="G1415" s="592"/>
      <c r="H1415" s="593"/>
      <c r="I1415" s="544"/>
      <c r="K1415" s="700"/>
      <c r="L1415" s="590"/>
      <c r="M1415" s="591"/>
      <c r="N1415" s="591"/>
      <c r="O1415" s="591"/>
      <c r="P1415" s="591"/>
    </row>
    <row r="1416" spans="2:16">
      <c r="B1416" s="700"/>
      <c r="C1416" s="590"/>
      <c r="D1416" s="591"/>
      <c r="E1416" s="591"/>
      <c r="F1416" s="591"/>
      <c r="G1416" s="592"/>
      <c r="H1416" s="593"/>
      <c r="I1416" s="544"/>
      <c r="K1416" s="700"/>
      <c r="L1416" s="590"/>
      <c r="M1416" s="591"/>
      <c r="N1416" s="591"/>
      <c r="O1416" s="591"/>
      <c r="P1416" s="591"/>
    </row>
    <row r="1417" spans="2:16">
      <c r="B1417" s="700"/>
      <c r="C1417" s="590"/>
      <c r="D1417" s="591"/>
      <c r="E1417" s="591"/>
      <c r="F1417" s="591"/>
      <c r="G1417" s="592"/>
      <c r="H1417" s="593"/>
      <c r="I1417" s="544"/>
      <c r="K1417" s="700"/>
      <c r="L1417" s="590"/>
      <c r="M1417" s="591"/>
      <c r="N1417" s="591"/>
      <c r="O1417" s="591"/>
      <c r="P1417" s="591"/>
    </row>
    <row r="1418" spans="2:16">
      <c r="B1418" s="700"/>
      <c r="C1418" s="590"/>
      <c r="D1418" s="591"/>
      <c r="E1418" s="591"/>
      <c r="F1418" s="591"/>
      <c r="G1418" s="592"/>
      <c r="H1418" s="593"/>
      <c r="I1418" s="544"/>
      <c r="K1418" s="700"/>
      <c r="L1418" s="590"/>
      <c r="M1418" s="591"/>
      <c r="N1418" s="591"/>
      <c r="O1418" s="591"/>
      <c r="P1418" s="591"/>
    </row>
    <row r="1419" spans="2:16">
      <c r="B1419" s="700"/>
      <c r="C1419" s="590"/>
      <c r="D1419" s="591"/>
      <c r="E1419" s="591"/>
      <c r="F1419" s="591"/>
      <c r="G1419" s="592"/>
      <c r="H1419" s="593"/>
      <c r="I1419" s="544"/>
      <c r="K1419" s="700"/>
      <c r="L1419" s="590"/>
      <c r="M1419" s="591"/>
      <c r="N1419" s="591"/>
      <c r="O1419" s="591"/>
      <c r="P1419" s="591"/>
    </row>
    <row r="1420" spans="2:16">
      <c r="B1420" s="700"/>
      <c r="C1420" s="590"/>
      <c r="D1420" s="591"/>
      <c r="E1420" s="591"/>
      <c r="F1420" s="591"/>
      <c r="G1420" s="592"/>
      <c r="H1420" s="593"/>
      <c r="I1420" s="544"/>
      <c r="K1420" s="700"/>
      <c r="L1420" s="590"/>
      <c r="M1420" s="591"/>
      <c r="N1420" s="591"/>
      <c r="O1420" s="591"/>
      <c r="P1420" s="591"/>
    </row>
    <row r="1421" spans="2:16">
      <c r="B1421" s="700"/>
      <c r="C1421" s="590"/>
      <c r="D1421" s="591"/>
      <c r="E1421" s="591"/>
      <c r="F1421" s="591"/>
      <c r="G1421" s="592"/>
      <c r="H1421" s="593"/>
      <c r="I1421" s="544"/>
      <c r="K1421" s="700"/>
      <c r="L1421" s="590"/>
      <c r="M1421" s="591"/>
      <c r="N1421" s="591"/>
      <c r="O1421" s="591"/>
      <c r="P1421" s="591"/>
    </row>
    <row r="1422" spans="2:16">
      <c r="B1422" s="700"/>
      <c r="C1422" s="590"/>
      <c r="D1422" s="591"/>
      <c r="E1422" s="591"/>
      <c r="F1422" s="591"/>
      <c r="G1422" s="592"/>
      <c r="H1422" s="593"/>
      <c r="I1422" s="544"/>
      <c r="K1422" s="700"/>
      <c r="L1422" s="590"/>
      <c r="M1422" s="591"/>
      <c r="N1422" s="591"/>
      <c r="O1422" s="591"/>
      <c r="P1422" s="591"/>
    </row>
    <row r="1423" spans="2:16">
      <c r="B1423" s="700"/>
      <c r="C1423" s="590"/>
      <c r="D1423" s="591"/>
      <c r="E1423" s="591"/>
      <c r="F1423" s="591"/>
      <c r="G1423" s="592"/>
      <c r="H1423" s="593"/>
      <c r="I1423" s="544"/>
      <c r="K1423" s="700"/>
      <c r="L1423" s="590"/>
      <c r="M1423" s="591"/>
      <c r="N1423" s="591"/>
      <c r="O1423" s="591"/>
      <c r="P1423" s="591"/>
    </row>
    <row r="1424" spans="2:16">
      <c r="B1424" s="700"/>
      <c r="C1424" s="590"/>
      <c r="D1424" s="591"/>
      <c r="E1424" s="591"/>
      <c r="F1424" s="591"/>
      <c r="G1424" s="592"/>
      <c r="H1424" s="593"/>
      <c r="I1424" s="544"/>
      <c r="K1424" s="700"/>
      <c r="L1424" s="590"/>
      <c r="M1424" s="591"/>
      <c r="N1424" s="591"/>
      <c r="O1424" s="591"/>
      <c r="P1424" s="591"/>
    </row>
    <row r="1425" spans="2:16">
      <c r="B1425" s="700"/>
      <c r="C1425" s="590"/>
      <c r="D1425" s="591"/>
      <c r="E1425" s="591"/>
      <c r="F1425" s="591"/>
      <c r="G1425" s="592"/>
      <c r="H1425" s="593"/>
      <c r="I1425" s="544"/>
      <c r="K1425" s="700"/>
      <c r="L1425" s="590"/>
      <c r="M1425" s="591"/>
      <c r="N1425" s="591"/>
      <c r="O1425" s="591"/>
      <c r="P1425" s="591"/>
    </row>
    <row r="1426" spans="2:16">
      <c r="B1426" s="700"/>
      <c r="C1426" s="590"/>
      <c r="D1426" s="591"/>
      <c r="E1426" s="591"/>
      <c r="F1426" s="591"/>
      <c r="G1426" s="592"/>
      <c r="H1426" s="593"/>
      <c r="I1426" s="544"/>
      <c r="K1426" s="700"/>
      <c r="L1426" s="590"/>
      <c r="M1426" s="591"/>
      <c r="N1426" s="591"/>
      <c r="O1426" s="591"/>
      <c r="P1426" s="591"/>
    </row>
    <row r="1427" spans="2:16">
      <c r="B1427" s="700"/>
      <c r="C1427" s="590"/>
      <c r="D1427" s="591"/>
      <c r="E1427" s="591"/>
      <c r="F1427" s="591"/>
      <c r="G1427" s="592"/>
      <c r="H1427" s="593"/>
      <c r="I1427" s="544"/>
      <c r="K1427" s="700"/>
      <c r="L1427" s="590"/>
      <c r="M1427" s="591"/>
      <c r="N1427" s="591"/>
      <c r="O1427" s="591"/>
      <c r="P1427" s="591"/>
    </row>
    <row r="1428" spans="2:16">
      <c r="B1428" s="700"/>
      <c r="C1428" s="590"/>
      <c r="D1428" s="591"/>
      <c r="E1428" s="591"/>
      <c r="F1428" s="591"/>
      <c r="G1428" s="592"/>
      <c r="H1428" s="593"/>
      <c r="I1428" s="544"/>
      <c r="K1428" s="700"/>
      <c r="L1428" s="590"/>
      <c r="M1428" s="591"/>
      <c r="N1428" s="591"/>
      <c r="O1428" s="591"/>
      <c r="P1428" s="591"/>
    </row>
    <row r="1429" spans="2:16">
      <c r="B1429" s="700"/>
      <c r="C1429" s="590"/>
      <c r="D1429" s="591"/>
      <c r="E1429" s="591"/>
      <c r="F1429" s="591"/>
      <c r="G1429" s="592"/>
      <c r="H1429" s="593"/>
      <c r="I1429" s="544"/>
      <c r="K1429" s="700"/>
      <c r="L1429" s="590"/>
      <c r="M1429" s="591"/>
      <c r="N1429" s="591"/>
      <c r="O1429" s="591"/>
      <c r="P1429" s="591"/>
    </row>
    <row r="1430" spans="2:16">
      <c r="B1430" s="700"/>
      <c r="C1430" s="590"/>
      <c r="D1430" s="591"/>
      <c r="E1430" s="591"/>
      <c r="F1430" s="591"/>
      <c r="G1430" s="592"/>
      <c r="H1430" s="593"/>
      <c r="I1430" s="544"/>
      <c r="K1430" s="700"/>
      <c r="L1430" s="590"/>
      <c r="M1430" s="591"/>
      <c r="N1430" s="591"/>
      <c r="O1430" s="591"/>
      <c r="P1430" s="591"/>
    </row>
    <row r="1431" spans="2:16">
      <c r="B1431" s="700"/>
      <c r="C1431" s="590"/>
      <c r="D1431" s="591"/>
      <c r="E1431" s="591"/>
      <c r="F1431" s="591"/>
      <c r="G1431" s="592"/>
      <c r="H1431" s="593"/>
      <c r="I1431" s="544"/>
      <c r="K1431" s="700"/>
      <c r="L1431" s="590"/>
      <c r="M1431" s="591"/>
      <c r="N1431" s="591"/>
      <c r="O1431" s="591"/>
      <c r="P1431" s="591"/>
    </row>
    <row r="1432" spans="2:16">
      <c r="B1432" s="700"/>
      <c r="C1432" s="590"/>
      <c r="D1432" s="591"/>
      <c r="E1432" s="591"/>
      <c r="F1432" s="591"/>
      <c r="G1432" s="592"/>
      <c r="H1432" s="593"/>
      <c r="I1432" s="544"/>
      <c r="K1432" s="700"/>
      <c r="L1432" s="590"/>
      <c r="M1432" s="591"/>
      <c r="N1432" s="591"/>
      <c r="O1432" s="591"/>
      <c r="P1432" s="591"/>
    </row>
    <row r="1433" spans="2:16">
      <c r="B1433" s="700"/>
      <c r="C1433" s="590"/>
      <c r="D1433" s="591"/>
      <c r="E1433" s="591"/>
      <c r="F1433" s="591"/>
      <c r="G1433" s="592"/>
      <c r="H1433" s="593"/>
      <c r="I1433" s="544"/>
      <c r="K1433" s="700"/>
      <c r="L1433" s="590"/>
      <c r="M1433" s="591"/>
      <c r="N1433" s="591"/>
      <c r="O1433" s="591"/>
      <c r="P1433" s="591"/>
    </row>
    <row r="1434" spans="2:16">
      <c r="B1434" s="700"/>
      <c r="C1434" s="590"/>
      <c r="D1434" s="591"/>
      <c r="E1434" s="591"/>
      <c r="F1434" s="591"/>
      <c r="G1434" s="592"/>
      <c r="H1434" s="593"/>
      <c r="I1434" s="544"/>
      <c r="K1434" s="700"/>
      <c r="L1434" s="590"/>
      <c r="M1434" s="591"/>
      <c r="N1434" s="591"/>
      <c r="O1434" s="591"/>
      <c r="P1434" s="591"/>
    </row>
    <row r="1435" spans="2:16">
      <c r="B1435" s="700"/>
      <c r="C1435" s="590"/>
      <c r="D1435" s="591"/>
      <c r="E1435" s="591"/>
      <c r="F1435" s="591"/>
      <c r="G1435" s="592"/>
      <c r="H1435" s="593"/>
      <c r="I1435" s="544"/>
      <c r="K1435" s="700"/>
      <c r="L1435" s="590"/>
      <c r="M1435" s="591"/>
      <c r="N1435" s="591"/>
      <c r="O1435" s="591"/>
      <c r="P1435" s="591"/>
    </row>
    <row r="1436" spans="2:16">
      <c r="B1436" s="700"/>
      <c r="C1436" s="590"/>
      <c r="D1436" s="591"/>
      <c r="E1436" s="591"/>
      <c r="F1436" s="591"/>
      <c r="G1436" s="592"/>
      <c r="H1436" s="593"/>
      <c r="I1436" s="544"/>
      <c r="K1436" s="700"/>
      <c r="L1436" s="590"/>
      <c r="M1436" s="591"/>
      <c r="N1436" s="591"/>
      <c r="O1436" s="591"/>
      <c r="P1436" s="591"/>
    </row>
    <row r="1437" spans="2:16">
      <c r="B1437" s="700"/>
      <c r="C1437" s="590"/>
      <c r="D1437" s="591"/>
      <c r="E1437" s="591"/>
      <c r="F1437" s="591"/>
      <c r="G1437" s="592"/>
      <c r="H1437" s="593"/>
      <c r="I1437" s="544"/>
      <c r="K1437" s="700"/>
      <c r="L1437" s="590"/>
      <c r="M1437" s="591"/>
      <c r="N1437" s="591"/>
      <c r="O1437" s="591"/>
      <c r="P1437" s="591"/>
    </row>
    <row r="1438" spans="2:16">
      <c r="B1438" s="700"/>
      <c r="C1438" s="590"/>
      <c r="D1438" s="591"/>
      <c r="E1438" s="591"/>
      <c r="F1438" s="591"/>
      <c r="G1438" s="592"/>
      <c r="H1438" s="593"/>
      <c r="I1438" s="544"/>
      <c r="K1438" s="700"/>
      <c r="L1438" s="590"/>
      <c r="M1438" s="591"/>
      <c r="N1438" s="591"/>
      <c r="O1438" s="591"/>
      <c r="P1438" s="591"/>
    </row>
    <row r="1439" spans="2:16">
      <c r="B1439" s="700"/>
      <c r="C1439" s="590"/>
      <c r="D1439" s="591"/>
      <c r="E1439" s="591"/>
      <c r="F1439" s="591"/>
      <c r="G1439" s="592"/>
      <c r="H1439" s="593"/>
      <c r="I1439" s="544"/>
      <c r="K1439" s="700"/>
      <c r="L1439" s="590"/>
      <c r="M1439" s="591"/>
      <c r="N1439" s="591"/>
      <c r="O1439" s="591"/>
      <c r="P1439" s="591"/>
    </row>
    <row r="1440" spans="2:16">
      <c r="B1440" s="700"/>
      <c r="C1440" s="590"/>
      <c r="D1440" s="591"/>
      <c r="E1440" s="591"/>
      <c r="F1440" s="591"/>
      <c r="G1440" s="592"/>
      <c r="H1440" s="593"/>
      <c r="I1440" s="544"/>
      <c r="K1440" s="700"/>
      <c r="L1440" s="590"/>
      <c r="M1440" s="591"/>
      <c r="N1440" s="591"/>
      <c r="O1440" s="591"/>
      <c r="P1440" s="591"/>
    </row>
    <row r="1441" spans="2:16">
      <c r="B1441" s="700"/>
      <c r="C1441" s="590"/>
      <c r="D1441" s="591"/>
      <c r="E1441" s="591"/>
      <c r="F1441" s="591"/>
      <c r="G1441" s="592"/>
      <c r="H1441" s="593"/>
      <c r="I1441" s="544"/>
      <c r="K1441" s="700"/>
      <c r="L1441" s="590"/>
      <c r="M1441" s="591"/>
      <c r="N1441" s="591"/>
      <c r="O1441" s="591"/>
      <c r="P1441" s="591"/>
    </row>
    <row r="1442" spans="2:16">
      <c r="B1442" s="700"/>
      <c r="C1442" s="590"/>
      <c r="D1442" s="591"/>
      <c r="E1442" s="591"/>
      <c r="F1442" s="591"/>
      <c r="G1442" s="592"/>
      <c r="H1442" s="593"/>
      <c r="I1442" s="544"/>
      <c r="K1442" s="700"/>
      <c r="L1442" s="590"/>
      <c r="M1442" s="591"/>
      <c r="N1442" s="591"/>
      <c r="O1442" s="591"/>
      <c r="P1442" s="591"/>
    </row>
    <row r="1443" spans="2:16">
      <c r="B1443" s="700"/>
      <c r="C1443" s="590"/>
      <c r="D1443" s="591"/>
      <c r="E1443" s="591"/>
      <c r="F1443" s="591"/>
      <c r="G1443" s="592"/>
      <c r="H1443" s="593"/>
      <c r="I1443" s="544"/>
      <c r="K1443" s="700"/>
      <c r="L1443" s="590"/>
      <c r="M1443" s="591"/>
      <c r="N1443" s="591"/>
      <c r="O1443" s="591"/>
      <c r="P1443" s="591"/>
    </row>
    <row r="1444" spans="2:16">
      <c r="B1444" s="700"/>
      <c r="C1444" s="590"/>
      <c r="D1444" s="591"/>
      <c r="E1444" s="591"/>
      <c r="F1444" s="591"/>
      <c r="G1444" s="592"/>
      <c r="H1444" s="593"/>
      <c r="I1444" s="544"/>
      <c r="K1444" s="700"/>
      <c r="L1444" s="590"/>
      <c r="M1444" s="591"/>
      <c r="N1444" s="591"/>
      <c r="O1444" s="591"/>
      <c r="P1444" s="591"/>
    </row>
    <row r="1445" spans="2:16">
      <c r="B1445" s="700"/>
      <c r="C1445" s="590"/>
      <c r="D1445" s="591"/>
      <c r="E1445" s="591"/>
      <c r="F1445" s="591"/>
      <c r="G1445" s="592"/>
      <c r="H1445" s="593"/>
      <c r="I1445" s="544"/>
      <c r="K1445" s="700"/>
      <c r="L1445" s="590"/>
      <c r="M1445" s="591"/>
      <c r="N1445" s="591"/>
      <c r="O1445" s="591"/>
      <c r="P1445" s="591"/>
    </row>
    <row r="1446" spans="2:16">
      <c r="B1446" s="700"/>
      <c r="C1446" s="590"/>
      <c r="D1446" s="591"/>
      <c r="E1446" s="591"/>
      <c r="F1446" s="591"/>
      <c r="G1446" s="592"/>
      <c r="H1446" s="593"/>
      <c r="I1446" s="544"/>
      <c r="K1446" s="700"/>
      <c r="L1446" s="590"/>
      <c r="M1446" s="591"/>
      <c r="N1446" s="591"/>
      <c r="O1446" s="591"/>
      <c r="P1446" s="591"/>
    </row>
    <row r="1447" spans="2:16">
      <c r="B1447" s="700"/>
      <c r="C1447" s="590"/>
      <c r="D1447" s="591"/>
      <c r="E1447" s="591"/>
      <c r="F1447" s="591"/>
      <c r="G1447" s="592"/>
      <c r="H1447" s="593"/>
      <c r="I1447" s="544"/>
      <c r="K1447" s="700"/>
      <c r="L1447" s="590"/>
      <c r="M1447" s="591"/>
      <c r="N1447" s="591"/>
      <c r="O1447" s="591"/>
      <c r="P1447" s="591"/>
    </row>
    <row r="1448" spans="2:16">
      <c r="B1448" s="700"/>
      <c r="C1448" s="590"/>
      <c r="D1448" s="591"/>
      <c r="E1448" s="591"/>
      <c r="F1448" s="591"/>
      <c r="G1448" s="592"/>
      <c r="H1448" s="593"/>
      <c r="I1448" s="544"/>
      <c r="K1448" s="700"/>
      <c r="L1448" s="590"/>
      <c r="M1448" s="591"/>
      <c r="N1448" s="591"/>
      <c r="O1448" s="591"/>
      <c r="P1448" s="591"/>
    </row>
    <row r="1449" spans="2:16">
      <c r="B1449" s="700"/>
      <c r="C1449" s="590"/>
      <c r="D1449" s="591"/>
      <c r="E1449" s="591"/>
      <c r="F1449" s="591"/>
      <c r="G1449" s="592"/>
      <c r="H1449" s="593"/>
      <c r="I1449" s="544"/>
      <c r="K1449" s="700"/>
      <c r="L1449" s="590"/>
      <c r="M1449" s="591"/>
      <c r="N1449" s="591"/>
      <c r="O1449" s="591"/>
      <c r="P1449" s="591"/>
    </row>
    <row r="1450" spans="2:16">
      <c r="B1450" s="700"/>
      <c r="C1450" s="590"/>
      <c r="D1450" s="591"/>
      <c r="E1450" s="591"/>
      <c r="F1450" s="591"/>
      <c r="G1450" s="592"/>
      <c r="H1450" s="593"/>
      <c r="I1450" s="544"/>
      <c r="K1450" s="700"/>
      <c r="L1450" s="590"/>
      <c r="M1450" s="591"/>
      <c r="N1450" s="591"/>
      <c r="O1450" s="591"/>
      <c r="P1450" s="591"/>
    </row>
    <row r="1451" spans="2:16">
      <c r="B1451" s="700"/>
      <c r="C1451" s="590"/>
      <c r="D1451" s="591"/>
      <c r="E1451" s="591"/>
      <c r="F1451" s="591"/>
      <c r="G1451" s="592"/>
      <c r="H1451" s="593"/>
      <c r="I1451" s="544"/>
      <c r="K1451" s="700"/>
      <c r="L1451" s="590"/>
      <c r="M1451" s="591"/>
      <c r="N1451" s="591"/>
      <c r="O1451" s="591"/>
      <c r="P1451" s="591"/>
    </row>
    <row r="1452" spans="2:16">
      <c r="B1452" s="700"/>
      <c r="C1452" s="590"/>
      <c r="D1452" s="591"/>
      <c r="E1452" s="591"/>
      <c r="F1452" s="591"/>
      <c r="G1452" s="592"/>
      <c r="H1452" s="593"/>
      <c r="I1452" s="544"/>
      <c r="K1452" s="700"/>
      <c r="L1452" s="590"/>
      <c r="M1452" s="591"/>
      <c r="N1452" s="591"/>
      <c r="O1452" s="591"/>
      <c r="P1452" s="591"/>
    </row>
    <row r="1453" spans="2:16">
      <c r="B1453" s="700"/>
      <c r="C1453" s="590"/>
      <c r="D1453" s="591"/>
      <c r="E1453" s="591"/>
      <c r="F1453" s="591"/>
      <c r="G1453" s="592"/>
      <c r="H1453" s="593"/>
      <c r="I1453" s="544"/>
      <c r="K1453" s="700"/>
      <c r="L1453" s="590"/>
      <c r="M1453" s="591"/>
      <c r="N1453" s="591"/>
      <c r="O1453" s="591"/>
      <c r="P1453" s="591"/>
    </row>
    <row r="1454" spans="2:16">
      <c r="B1454" s="700"/>
      <c r="C1454" s="590"/>
      <c r="D1454" s="591"/>
      <c r="E1454" s="591"/>
      <c r="F1454" s="591"/>
      <c r="G1454" s="592"/>
      <c r="H1454" s="593"/>
      <c r="I1454" s="544"/>
      <c r="K1454" s="700"/>
      <c r="L1454" s="590"/>
      <c r="M1454" s="591"/>
      <c r="N1454" s="591"/>
      <c r="O1454" s="591"/>
      <c r="P1454" s="591"/>
    </row>
    <row r="1455" spans="2:16">
      <c r="B1455" s="700"/>
      <c r="C1455" s="590"/>
      <c r="D1455" s="591"/>
      <c r="E1455" s="591"/>
      <c r="F1455" s="591"/>
      <c r="G1455" s="592"/>
      <c r="H1455" s="593"/>
      <c r="I1455" s="544"/>
      <c r="K1455" s="700"/>
      <c r="L1455" s="590"/>
      <c r="M1455" s="591"/>
      <c r="N1455" s="591"/>
      <c r="O1455" s="591"/>
      <c r="P1455" s="591"/>
    </row>
    <row r="1456" spans="2:16">
      <c r="B1456" s="700"/>
      <c r="C1456" s="590"/>
      <c r="D1456" s="591"/>
      <c r="E1456" s="591"/>
      <c r="F1456" s="591"/>
      <c r="G1456" s="592"/>
      <c r="H1456" s="593"/>
      <c r="I1456" s="544"/>
      <c r="K1456" s="700"/>
      <c r="L1456" s="590"/>
      <c r="M1456" s="591"/>
      <c r="N1456" s="591"/>
      <c r="O1456" s="591"/>
      <c r="P1456" s="591"/>
    </row>
    <row r="1457" spans="2:16">
      <c r="B1457" s="700"/>
      <c r="C1457" s="590"/>
      <c r="D1457" s="591"/>
      <c r="E1457" s="591"/>
      <c r="F1457" s="591"/>
      <c r="G1457" s="592"/>
      <c r="H1457" s="593"/>
      <c r="I1457" s="544"/>
      <c r="K1457" s="700"/>
      <c r="L1457" s="590"/>
      <c r="M1457" s="591"/>
      <c r="N1457" s="591"/>
      <c r="O1457" s="591"/>
      <c r="P1457" s="591"/>
    </row>
    <row r="1458" spans="2:16">
      <c r="B1458" s="700"/>
      <c r="C1458" s="590"/>
      <c r="D1458" s="591"/>
      <c r="E1458" s="591"/>
      <c r="F1458" s="591"/>
      <c r="G1458" s="592"/>
      <c r="H1458" s="593"/>
      <c r="I1458" s="544"/>
      <c r="K1458" s="700"/>
      <c r="L1458" s="590"/>
      <c r="M1458" s="591"/>
      <c r="N1458" s="591"/>
      <c r="O1458" s="591"/>
      <c r="P1458" s="591"/>
    </row>
    <row r="1459" spans="2:16">
      <c r="B1459" s="700"/>
      <c r="C1459" s="590"/>
      <c r="D1459" s="591"/>
      <c r="E1459" s="591"/>
      <c r="F1459" s="591"/>
      <c r="G1459" s="592"/>
      <c r="H1459" s="593"/>
      <c r="I1459" s="544"/>
      <c r="K1459" s="700"/>
      <c r="L1459" s="590"/>
      <c r="M1459" s="591"/>
      <c r="N1459" s="591"/>
      <c r="O1459" s="591"/>
      <c r="P1459" s="591"/>
    </row>
    <row r="1460" spans="2:16">
      <c r="B1460" s="700"/>
      <c r="C1460" s="590"/>
      <c r="D1460" s="591"/>
      <c r="E1460" s="591"/>
      <c r="F1460" s="591"/>
      <c r="G1460" s="592"/>
      <c r="H1460" s="593"/>
      <c r="I1460" s="544"/>
      <c r="K1460" s="700"/>
      <c r="L1460" s="590"/>
      <c r="M1460" s="591"/>
      <c r="N1460" s="591"/>
      <c r="O1460" s="591"/>
      <c r="P1460" s="591"/>
    </row>
    <row r="1461" spans="2:16">
      <c r="B1461" s="700"/>
      <c r="C1461" s="590"/>
      <c r="D1461" s="591"/>
      <c r="E1461" s="591"/>
      <c r="F1461" s="591"/>
      <c r="G1461" s="592"/>
      <c r="H1461" s="593"/>
      <c r="I1461" s="544"/>
      <c r="K1461" s="700"/>
      <c r="L1461" s="590"/>
      <c r="M1461" s="591"/>
      <c r="N1461" s="591"/>
      <c r="O1461" s="591"/>
      <c r="P1461" s="591"/>
    </row>
    <row r="1462" spans="2:16">
      <c r="B1462" s="700"/>
      <c r="C1462" s="590"/>
      <c r="D1462" s="591"/>
      <c r="E1462" s="591"/>
      <c r="F1462" s="591"/>
      <c r="G1462" s="592"/>
      <c r="H1462" s="593"/>
      <c r="I1462" s="544"/>
      <c r="K1462" s="700"/>
      <c r="L1462" s="590"/>
      <c r="M1462" s="591"/>
      <c r="N1462" s="591"/>
      <c r="O1462" s="591"/>
      <c r="P1462" s="591"/>
    </row>
    <row r="1463" spans="2:16">
      <c r="B1463" s="700"/>
      <c r="C1463" s="590"/>
      <c r="D1463" s="591"/>
      <c r="E1463" s="591"/>
      <c r="F1463" s="591"/>
      <c r="G1463" s="592"/>
      <c r="H1463" s="593"/>
      <c r="I1463" s="544"/>
      <c r="K1463" s="700"/>
      <c r="L1463" s="590"/>
      <c r="M1463" s="591"/>
      <c r="N1463" s="591"/>
      <c r="O1463" s="591"/>
      <c r="P1463" s="591"/>
    </row>
    <row r="1464" spans="2:16">
      <c r="B1464" s="700"/>
      <c r="C1464" s="590"/>
      <c r="D1464" s="591"/>
      <c r="E1464" s="591"/>
      <c r="F1464" s="591"/>
      <c r="G1464" s="592"/>
      <c r="H1464" s="593"/>
      <c r="I1464" s="544"/>
      <c r="K1464" s="700"/>
      <c r="L1464" s="590"/>
      <c r="M1464" s="591"/>
      <c r="N1464" s="591"/>
      <c r="O1464" s="591"/>
      <c r="P1464" s="591"/>
    </row>
    <row r="1465" spans="2:16">
      <c r="B1465" s="700"/>
      <c r="C1465" s="590"/>
      <c r="D1465" s="591"/>
      <c r="E1465" s="591"/>
      <c r="F1465" s="591"/>
      <c r="G1465" s="592"/>
      <c r="H1465" s="593"/>
      <c r="I1465" s="544"/>
      <c r="K1465" s="700"/>
      <c r="L1465" s="590"/>
      <c r="M1465" s="591"/>
      <c r="N1465" s="591"/>
      <c r="O1465" s="591"/>
      <c r="P1465" s="591"/>
    </row>
    <row r="1466" spans="2:16">
      <c r="B1466" s="700"/>
      <c r="C1466" s="590"/>
      <c r="D1466" s="591"/>
      <c r="E1466" s="591"/>
      <c r="F1466" s="591"/>
      <c r="G1466" s="592"/>
      <c r="H1466" s="593"/>
      <c r="I1466" s="544"/>
      <c r="K1466" s="700"/>
      <c r="L1466" s="590"/>
      <c r="M1466" s="591"/>
      <c r="N1466" s="591"/>
      <c r="O1466" s="591"/>
      <c r="P1466" s="591"/>
    </row>
    <row r="1467" spans="2:16">
      <c r="B1467" s="700"/>
      <c r="C1467" s="590"/>
      <c r="D1467" s="591"/>
      <c r="E1467" s="591"/>
      <c r="F1467" s="591"/>
      <c r="G1467" s="592"/>
      <c r="H1467" s="593"/>
      <c r="I1467" s="544"/>
      <c r="K1467" s="700"/>
      <c r="L1467" s="590"/>
      <c r="M1467" s="591"/>
      <c r="N1467" s="591"/>
      <c r="O1467" s="591"/>
      <c r="P1467" s="591"/>
    </row>
    <row r="1468" spans="2:16">
      <c r="B1468" s="700"/>
      <c r="C1468" s="590"/>
      <c r="D1468" s="591"/>
      <c r="E1468" s="591"/>
      <c r="F1468" s="591"/>
      <c r="G1468" s="592"/>
      <c r="H1468" s="593"/>
      <c r="I1468" s="544"/>
      <c r="K1468" s="700"/>
      <c r="L1468" s="590"/>
      <c r="M1468" s="591"/>
      <c r="N1468" s="591"/>
      <c r="O1468" s="591"/>
      <c r="P1468" s="591"/>
    </row>
    <row r="1469" spans="2:16">
      <c r="B1469" s="700"/>
      <c r="C1469" s="590"/>
      <c r="D1469" s="591"/>
      <c r="E1469" s="591"/>
      <c r="F1469" s="591"/>
      <c r="G1469" s="592"/>
      <c r="H1469" s="593"/>
      <c r="I1469" s="544"/>
      <c r="K1469" s="700"/>
      <c r="L1469" s="590"/>
      <c r="M1469" s="591"/>
      <c r="N1469" s="591"/>
      <c r="O1469" s="591"/>
      <c r="P1469" s="591"/>
    </row>
    <row r="1470" spans="2:16">
      <c r="B1470" s="700"/>
      <c r="C1470" s="590"/>
      <c r="D1470" s="591"/>
      <c r="E1470" s="591"/>
      <c r="F1470" s="591"/>
      <c r="G1470" s="592"/>
      <c r="H1470" s="593"/>
      <c r="I1470" s="544"/>
      <c r="K1470" s="700"/>
      <c r="L1470" s="590"/>
      <c r="M1470" s="591"/>
      <c r="N1470" s="591"/>
      <c r="O1470" s="591"/>
      <c r="P1470" s="591"/>
    </row>
    <row r="1471" spans="2:16">
      <c r="B1471" s="700"/>
      <c r="C1471" s="590"/>
      <c r="D1471" s="591"/>
      <c r="E1471" s="591"/>
      <c r="F1471" s="591"/>
      <c r="G1471" s="592"/>
      <c r="H1471" s="593"/>
      <c r="I1471" s="544"/>
      <c r="K1471" s="700"/>
      <c r="L1471" s="590"/>
      <c r="M1471" s="591"/>
      <c r="N1471" s="591"/>
      <c r="O1471" s="591"/>
      <c r="P1471" s="591"/>
    </row>
    <row r="1472" spans="2:16">
      <c r="B1472" s="700"/>
      <c r="C1472" s="590"/>
      <c r="D1472" s="591"/>
      <c r="E1472" s="591"/>
      <c r="F1472" s="591"/>
      <c r="G1472" s="592"/>
      <c r="H1472" s="593"/>
      <c r="I1472" s="544"/>
      <c r="K1472" s="700"/>
      <c r="L1472" s="590"/>
      <c r="M1472" s="591"/>
      <c r="N1472" s="591"/>
      <c r="O1472" s="591"/>
      <c r="P1472" s="591"/>
    </row>
    <row r="1473" spans="2:16">
      <c r="B1473" s="700"/>
      <c r="C1473" s="590"/>
      <c r="D1473" s="591"/>
      <c r="E1473" s="591"/>
      <c r="F1473" s="591"/>
      <c r="G1473" s="592"/>
      <c r="H1473" s="593"/>
      <c r="I1473" s="544"/>
      <c r="K1473" s="700"/>
      <c r="L1473" s="590"/>
      <c r="M1473" s="591"/>
      <c r="N1473" s="591"/>
      <c r="O1473" s="591"/>
      <c r="P1473" s="591"/>
    </row>
    <row r="1474" spans="2:16">
      <c r="B1474" s="700"/>
      <c r="C1474" s="590"/>
      <c r="D1474" s="591"/>
      <c r="E1474" s="591"/>
      <c r="F1474" s="591"/>
      <c r="G1474" s="592"/>
      <c r="H1474" s="593"/>
      <c r="I1474" s="544"/>
      <c r="K1474" s="700"/>
      <c r="L1474" s="590"/>
      <c r="M1474" s="591"/>
      <c r="N1474" s="591"/>
      <c r="O1474" s="591"/>
      <c r="P1474" s="591"/>
    </row>
    <row r="1475" spans="2:16">
      <c r="B1475" s="700"/>
      <c r="C1475" s="590"/>
      <c r="D1475" s="591"/>
      <c r="E1475" s="591"/>
      <c r="F1475" s="591"/>
      <c r="G1475" s="592"/>
      <c r="H1475" s="593"/>
      <c r="I1475" s="544"/>
      <c r="K1475" s="700"/>
      <c r="L1475" s="590"/>
      <c r="M1475" s="591"/>
      <c r="N1475" s="591"/>
      <c r="O1475" s="591"/>
      <c r="P1475" s="591"/>
    </row>
    <row r="1476" spans="2:16">
      <c r="B1476" s="700"/>
      <c r="C1476" s="590"/>
      <c r="D1476" s="591"/>
      <c r="E1476" s="591"/>
      <c r="F1476" s="591"/>
      <c r="G1476" s="592"/>
      <c r="H1476" s="593"/>
      <c r="I1476" s="544"/>
      <c r="K1476" s="700"/>
      <c r="L1476" s="590"/>
      <c r="M1476" s="591"/>
      <c r="N1476" s="591"/>
      <c r="O1476" s="591"/>
      <c r="P1476" s="591"/>
    </row>
    <row r="1477" spans="2:16">
      <c r="B1477" s="700"/>
      <c r="C1477" s="590"/>
      <c r="D1477" s="591"/>
      <c r="E1477" s="591"/>
      <c r="F1477" s="591"/>
      <c r="G1477" s="592"/>
      <c r="H1477" s="593"/>
      <c r="I1477" s="544"/>
      <c r="K1477" s="700"/>
      <c r="L1477" s="590"/>
      <c r="M1477" s="591"/>
      <c r="N1477" s="591"/>
      <c r="O1477" s="591"/>
      <c r="P1477" s="591"/>
    </row>
    <row r="1478" spans="2:16">
      <c r="B1478" s="700"/>
      <c r="C1478" s="590"/>
      <c r="D1478" s="591"/>
      <c r="E1478" s="591"/>
      <c r="F1478" s="591"/>
      <c r="G1478" s="592"/>
      <c r="H1478" s="593"/>
      <c r="I1478" s="544"/>
      <c r="K1478" s="700"/>
      <c r="L1478" s="590"/>
      <c r="M1478" s="591"/>
      <c r="N1478" s="591"/>
      <c r="O1478" s="591"/>
      <c r="P1478" s="591"/>
    </row>
    <row r="1479" spans="2:16">
      <c r="B1479" s="700"/>
      <c r="C1479" s="590"/>
      <c r="D1479" s="591"/>
      <c r="E1479" s="591"/>
      <c r="F1479" s="591"/>
      <c r="G1479" s="592"/>
      <c r="H1479" s="593"/>
      <c r="I1479" s="544"/>
      <c r="K1479" s="700"/>
      <c r="L1479" s="590"/>
      <c r="M1479" s="591"/>
      <c r="N1479" s="591"/>
      <c r="O1479" s="591"/>
      <c r="P1479" s="591"/>
    </row>
    <row r="1480" spans="2:16">
      <c r="B1480" s="700"/>
      <c r="C1480" s="590"/>
      <c r="D1480" s="591"/>
      <c r="E1480" s="591"/>
      <c r="F1480" s="591"/>
      <c r="G1480" s="592"/>
      <c r="H1480" s="593"/>
      <c r="I1480" s="544"/>
      <c r="K1480" s="700"/>
      <c r="L1480" s="590"/>
      <c r="M1480" s="591"/>
      <c r="N1480" s="591"/>
      <c r="O1480" s="591"/>
      <c r="P1480" s="591"/>
    </row>
    <row r="1481" spans="2:16">
      <c r="B1481" s="700"/>
      <c r="C1481" s="590"/>
      <c r="D1481" s="591"/>
      <c r="E1481" s="591"/>
      <c r="F1481" s="591"/>
      <c r="G1481" s="592"/>
      <c r="H1481" s="593"/>
      <c r="I1481" s="544"/>
      <c r="K1481" s="700"/>
      <c r="L1481" s="590"/>
      <c r="M1481" s="591"/>
      <c r="N1481" s="591"/>
      <c r="O1481" s="591"/>
      <c r="P1481" s="591"/>
    </row>
    <row r="1482" spans="2:16">
      <c r="B1482" s="700"/>
      <c r="C1482" s="590"/>
      <c r="D1482" s="591"/>
      <c r="E1482" s="591"/>
      <c r="F1482" s="591"/>
      <c r="G1482" s="592"/>
      <c r="H1482" s="593"/>
      <c r="I1482" s="544"/>
      <c r="K1482" s="700"/>
      <c r="L1482" s="590"/>
      <c r="M1482" s="591"/>
      <c r="N1482" s="591"/>
      <c r="O1482" s="591"/>
      <c r="P1482" s="591"/>
    </row>
    <row r="1483" spans="2:16">
      <c r="B1483" s="700"/>
      <c r="C1483" s="590"/>
      <c r="D1483" s="591"/>
      <c r="E1483" s="591"/>
      <c r="F1483" s="591"/>
      <c r="G1483" s="592"/>
      <c r="H1483" s="593"/>
      <c r="I1483" s="544"/>
      <c r="K1483" s="700"/>
      <c r="L1483" s="590"/>
      <c r="M1483" s="591"/>
      <c r="N1483" s="591"/>
      <c r="O1483" s="591"/>
      <c r="P1483" s="591"/>
    </row>
    <row r="1484" spans="2:16">
      <c r="I1484" s="594"/>
    </row>
    <row r="1485" spans="2:16">
      <c r="I1485" s="594"/>
    </row>
    <row r="1486" spans="2:16">
      <c r="I1486" s="594"/>
    </row>
    <row r="1487" spans="2:16">
      <c r="I1487" s="594"/>
    </row>
    <row r="1488" spans="2:16">
      <c r="I1488" s="594"/>
    </row>
    <row r="1489" spans="9:9">
      <c r="I1489" s="594"/>
    </row>
    <row r="1490" spans="9:9">
      <c r="I1490" s="594"/>
    </row>
  </sheetData>
  <customSheetViews>
    <customSheetView guid="{95D0C6C0-F15D-449A-B6BA-3466C2F1E3FF}" hiddenColumns="1" showRuler="0">
      <pane ySplit="2" topLeftCell="A3" activePane="bottomLeft" state="frozen"/>
      <selection pane="bottomLeft" activeCell="C23" sqref="C23"/>
      <pageMargins left="0.75" right="0.75" top="1" bottom="1" header="0.5" footer="0.5"/>
      <pageSetup paperSize="9" orientation="portrait" r:id="rId1"/>
      <headerFooter alignWithMargins="0"/>
    </customSheetView>
  </customSheetViews>
  <mergeCells count="3">
    <mergeCell ref="D1:G1"/>
    <mergeCell ref="M1:P1"/>
    <mergeCell ref="I1:I2"/>
  </mergeCells>
  <phoneticPr fontId="0" type="noConversion"/>
  <pageMargins left="0.75" right="0.75" top="1" bottom="1" header="0.5" footer="0.5"/>
  <pageSetup paperSize="9" orientation="portrait" r:id="rId2"/>
  <headerFooter alignWithMargins="0"/>
  <legacyDrawing r:id="rId3"/>
</worksheet>
</file>

<file path=xl/worksheets/sheet16.xml><?xml version="1.0" encoding="utf-8"?>
<worksheet xmlns="http://schemas.openxmlformats.org/spreadsheetml/2006/main" xmlns:r="http://schemas.openxmlformats.org/officeDocument/2006/relationships">
  <sheetPr codeName="Sayfa4" enableFormatConditionsCalculation="0">
    <tabColor indexed="47"/>
  </sheetPr>
  <dimension ref="A1:G523"/>
  <sheetViews>
    <sheetView workbookViewId="0">
      <pane ySplit="2" topLeftCell="A3" activePane="bottomLeft" state="frozen"/>
      <selection pane="bottomLeft" activeCell="C9" sqref="C9"/>
    </sheetView>
  </sheetViews>
  <sheetFormatPr defaultColWidth="0" defaultRowHeight="17.25" customHeight="1"/>
  <cols>
    <col min="1" max="1" width="4.5546875" style="606" customWidth="1"/>
    <col min="2" max="2" width="32.109375" style="830" customWidth="1"/>
    <col min="3" max="3" width="23" style="602" customWidth="1"/>
    <col min="4" max="4" width="13.88671875" style="609" customWidth="1"/>
    <col min="5" max="5" width="25.109375" style="602" customWidth="1"/>
    <col min="6" max="6" width="15.88671875" style="602" customWidth="1"/>
    <col min="7" max="7" width="2.5546875" style="601" customWidth="1"/>
    <col min="8" max="16384" width="9.109375" style="606" hidden="1"/>
  </cols>
  <sheetData>
    <row r="1" spans="1:7" s="599" customFormat="1" ht="33" customHeight="1">
      <c r="A1" s="597"/>
      <c r="B1" s="760" t="s">
        <v>552</v>
      </c>
      <c r="C1" s="761" t="s">
        <v>668</v>
      </c>
      <c r="D1" s="762" t="s">
        <v>669</v>
      </c>
      <c r="E1" s="761" t="s">
        <v>670</v>
      </c>
      <c r="F1" s="762" t="s">
        <v>671</v>
      </c>
      <c r="G1" s="598"/>
    </row>
    <row r="2" spans="1:7" s="602" customFormat="1" ht="1.5" customHeight="1">
      <c r="A2" s="600"/>
      <c r="B2" s="827"/>
      <c r="C2" s="763"/>
      <c r="D2" s="764"/>
      <c r="E2" s="765"/>
      <c r="F2" s="764"/>
      <c r="G2" s="601"/>
    </row>
    <row r="3" spans="1:7" ht="19.5" customHeight="1">
      <c r="A3" s="603"/>
      <c r="B3" s="828"/>
      <c r="C3" s="825"/>
      <c r="D3" s="826"/>
      <c r="E3" s="825"/>
      <c r="F3" s="826"/>
    </row>
    <row r="4" spans="1:7" ht="17.25" customHeight="1">
      <c r="A4" s="603"/>
      <c r="B4" s="829" t="s">
        <v>672</v>
      </c>
      <c r="C4" s="604" t="s">
        <v>554</v>
      </c>
      <c r="D4" s="605" t="s">
        <v>673</v>
      </c>
      <c r="E4" s="604" t="s">
        <v>674</v>
      </c>
      <c r="F4" s="605" t="s">
        <v>675</v>
      </c>
    </row>
    <row r="5" spans="1:7" ht="17.25" customHeight="1">
      <c r="A5" s="603"/>
      <c r="B5" s="829"/>
      <c r="C5" s="604"/>
      <c r="D5" s="605"/>
      <c r="E5" s="604"/>
      <c r="F5" s="605"/>
    </row>
    <row r="6" spans="1:7" ht="17.25" customHeight="1">
      <c r="A6" s="603"/>
      <c r="B6" s="829"/>
      <c r="C6" s="604"/>
      <c r="D6" s="605"/>
      <c r="E6" s="604"/>
      <c r="F6" s="605"/>
    </row>
    <row r="7" spans="1:7" ht="17.25" customHeight="1">
      <c r="A7" s="603"/>
      <c r="B7" s="829"/>
      <c r="C7" s="604"/>
      <c r="D7" s="605"/>
      <c r="E7" s="604"/>
      <c r="F7" s="605"/>
    </row>
    <row r="8" spans="1:7" ht="17.25" customHeight="1">
      <c r="A8" s="603"/>
      <c r="B8" s="829"/>
      <c r="C8" s="604"/>
      <c r="D8" s="605"/>
      <c r="E8" s="604"/>
      <c r="F8" s="605"/>
    </row>
    <row r="9" spans="1:7" ht="17.25" customHeight="1">
      <c r="A9" s="603"/>
      <c r="B9" s="829"/>
      <c r="C9" s="604"/>
      <c r="D9" s="605"/>
      <c r="E9" s="604"/>
      <c r="F9" s="605"/>
    </row>
    <row r="10" spans="1:7" ht="17.25" customHeight="1">
      <c r="A10" s="603"/>
      <c r="B10" s="829"/>
      <c r="C10" s="604"/>
      <c r="D10" s="605"/>
      <c r="E10" s="604"/>
      <c r="F10" s="605"/>
    </row>
    <row r="11" spans="1:7" ht="17.25" customHeight="1">
      <c r="A11" s="603"/>
      <c r="B11" s="829"/>
      <c r="C11" s="604"/>
      <c r="D11" s="605"/>
      <c r="E11" s="604"/>
      <c r="F11" s="605"/>
    </row>
    <row r="12" spans="1:7" ht="17.25" customHeight="1">
      <c r="A12" s="603"/>
      <c r="B12" s="829"/>
      <c r="C12" s="604"/>
      <c r="D12" s="605"/>
      <c r="E12" s="604"/>
      <c r="F12" s="605"/>
    </row>
    <row r="13" spans="1:7" ht="17.25" customHeight="1">
      <c r="A13" s="603"/>
      <c r="B13" s="829"/>
      <c r="C13" s="604"/>
      <c r="D13" s="605"/>
      <c r="E13" s="604"/>
      <c r="F13" s="605"/>
    </row>
    <row r="14" spans="1:7" ht="17.25" customHeight="1">
      <c r="A14" s="603"/>
      <c r="B14" s="829"/>
      <c r="C14" s="604"/>
      <c r="D14" s="605"/>
      <c r="E14" s="604"/>
      <c r="F14" s="605"/>
    </row>
    <row r="15" spans="1:7" ht="17.25" customHeight="1">
      <c r="A15" s="603"/>
      <c r="B15" s="829"/>
      <c r="C15" s="604"/>
      <c r="D15" s="605"/>
      <c r="E15" s="604"/>
      <c r="F15" s="605"/>
    </row>
    <row r="16" spans="1:7" ht="17.25" customHeight="1">
      <c r="A16" s="603"/>
      <c r="B16" s="829"/>
      <c r="C16" s="604"/>
      <c r="D16" s="605"/>
      <c r="E16" s="604"/>
      <c r="F16" s="605"/>
    </row>
    <row r="17" spans="1:6" ht="17.25" customHeight="1">
      <c r="A17" s="603"/>
      <c r="B17" s="829"/>
      <c r="C17" s="604"/>
      <c r="D17" s="605"/>
      <c r="E17" s="604"/>
      <c r="F17" s="605"/>
    </row>
    <row r="18" spans="1:6" ht="17.25" customHeight="1">
      <c r="A18" s="603"/>
      <c r="B18" s="829"/>
      <c r="C18" s="604"/>
      <c r="D18" s="605"/>
      <c r="E18" s="604"/>
      <c r="F18" s="605"/>
    </row>
    <row r="19" spans="1:6" ht="17.25" customHeight="1">
      <c r="A19" s="603"/>
      <c r="B19" s="829"/>
      <c r="C19" s="604"/>
      <c r="D19" s="605"/>
      <c r="E19" s="604"/>
      <c r="F19" s="605"/>
    </row>
    <row r="20" spans="1:6" ht="17.25" customHeight="1">
      <c r="A20" s="603"/>
      <c r="B20" s="829"/>
      <c r="C20" s="604"/>
      <c r="D20" s="605"/>
      <c r="E20" s="604"/>
      <c r="F20" s="605"/>
    </row>
    <row r="21" spans="1:6" ht="17.25" customHeight="1">
      <c r="A21" s="603"/>
      <c r="B21" s="829"/>
      <c r="C21" s="604"/>
      <c r="D21" s="605"/>
      <c r="E21" s="604"/>
      <c r="F21" s="605"/>
    </row>
    <row r="22" spans="1:6" ht="17.25" customHeight="1">
      <c r="A22" s="603"/>
      <c r="B22" s="829"/>
      <c r="C22" s="604"/>
      <c r="D22" s="605"/>
      <c r="E22" s="604"/>
      <c r="F22" s="605"/>
    </row>
    <row r="23" spans="1:6" ht="17.25" customHeight="1">
      <c r="A23" s="603"/>
      <c r="B23" s="829"/>
      <c r="C23" s="604"/>
      <c r="D23" s="605"/>
      <c r="E23" s="604"/>
      <c r="F23" s="605"/>
    </row>
    <row r="24" spans="1:6" ht="17.25" customHeight="1">
      <c r="A24" s="603"/>
      <c r="B24" s="829"/>
      <c r="C24" s="604"/>
      <c r="D24" s="605"/>
      <c r="E24" s="604"/>
      <c r="F24" s="605"/>
    </row>
    <row r="25" spans="1:6" ht="17.25" customHeight="1">
      <c r="A25" s="603"/>
      <c r="B25" s="829"/>
      <c r="C25" s="604"/>
      <c r="D25" s="605"/>
      <c r="E25" s="604"/>
      <c r="F25" s="605"/>
    </row>
    <row r="26" spans="1:6" ht="17.25" customHeight="1">
      <c r="A26" s="603"/>
      <c r="B26" s="829"/>
      <c r="C26" s="604"/>
      <c r="D26" s="605"/>
      <c r="E26" s="604"/>
      <c r="F26" s="605"/>
    </row>
    <row r="27" spans="1:6" ht="17.25" customHeight="1">
      <c r="A27" s="603"/>
      <c r="B27" s="829"/>
      <c r="C27" s="604"/>
      <c r="D27" s="605"/>
      <c r="E27" s="604"/>
      <c r="F27" s="605"/>
    </row>
    <row r="28" spans="1:6" ht="17.25" customHeight="1">
      <c r="A28" s="603"/>
      <c r="B28" s="829"/>
      <c r="C28" s="604"/>
      <c r="D28" s="605"/>
      <c r="E28" s="604"/>
      <c r="F28" s="605"/>
    </row>
    <row r="29" spans="1:6" ht="17.25" customHeight="1">
      <c r="A29" s="603"/>
      <c r="B29" s="829"/>
      <c r="C29" s="604"/>
      <c r="D29" s="605"/>
      <c r="E29" s="604"/>
      <c r="F29" s="605"/>
    </row>
    <row r="30" spans="1:6" ht="17.25" customHeight="1">
      <c r="A30" s="603"/>
      <c r="B30" s="829"/>
      <c r="C30" s="604"/>
      <c r="D30" s="605"/>
      <c r="E30" s="604"/>
      <c r="F30" s="605"/>
    </row>
    <row r="31" spans="1:6" ht="17.25" customHeight="1">
      <c r="A31" s="603"/>
      <c r="B31" s="829"/>
      <c r="C31" s="604"/>
      <c r="D31" s="605"/>
      <c r="E31" s="604"/>
      <c r="F31" s="605"/>
    </row>
    <row r="32" spans="1:6" ht="17.25" customHeight="1">
      <c r="A32" s="603"/>
      <c r="B32" s="829"/>
      <c r="C32" s="604"/>
      <c r="D32" s="605"/>
      <c r="E32" s="604"/>
      <c r="F32" s="605"/>
    </row>
    <row r="33" spans="1:6" ht="17.25" customHeight="1">
      <c r="A33" s="603"/>
      <c r="B33" s="829"/>
      <c r="C33" s="604"/>
      <c r="D33" s="605"/>
      <c r="E33" s="604"/>
      <c r="F33" s="605"/>
    </row>
    <row r="34" spans="1:6" ht="17.25" customHeight="1">
      <c r="A34" s="603"/>
      <c r="B34" s="829"/>
      <c r="C34" s="604"/>
      <c r="D34" s="605"/>
      <c r="E34" s="604"/>
      <c r="F34" s="605"/>
    </row>
    <row r="35" spans="1:6" ht="17.25" customHeight="1">
      <c r="A35" s="603"/>
      <c r="B35" s="829"/>
      <c r="C35" s="604"/>
      <c r="D35" s="605"/>
      <c r="E35" s="604"/>
      <c r="F35" s="605"/>
    </row>
    <row r="36" spans="1:6" ht="17.25" customHeight="1">
      <c r="A36" s="603"/>
      <c r="B36" s="829"/>
      <c r="C36" s="604"/>
      <c r="D36" s="605"/>
      <c r="E36" s="604"/>
      <c r="F36" s="605"/>
    </row>
    <row r="37" spans="1:6" ht="17.25" customHeight="1">
      <c r="A37" s="603"/>
      <c r="B37" s="829"/>
      <c r="C37" s="604"/>
      <c r="D37" s="605"/>
      <c r="E37" s="604"/>
      <c r="F37" s="605"/>
    </row>
    <row r="38" spans="1:6" ht="17.25" customHeight="1">
      <c r="A38" s="603"/>
      <c r="B38" s="829"/>
      <c r="C38" s="604"/>
      <c r="D38" s="605"/>
      <c r="E38" s="604"/>
      <c r="F38" s="605"/>
    </row>
    <row r="39" spans="1:6" ht="17.25" customHeight="1">
      <c r="A39" s="603"/>
      <c r="B39" s="829"/>
      <c r="C39" s="604"/>
      <c r="D39" s="605"/>
      <c r="E39" s="604"/>
      <c r="F39" s="605"/>
    </row>
    <row r="40" spans="1:6" ht="17.25" customHeight="1">
      <c r="A40" s="603"/>
      <c r="B40" s="829"/>
      <c r="C40" s="604"/>
      <c r="D40" s="605"/>
      <c r="E40" s="604"/>
      <c r="F40" s="605"/>
    </row>
    <row r="41" spans="1:6" ht="17.25" customHeight="1">
      <c r="A41" s="603"/>
      <c r="B41" s="829"/>
      <c r="C41" s="604"/>
      <c r="D41" s="605"/>
      <c r="E41" s="604"/>
      <c r="F41" s="605"/>
    </row>
    <row r="42" spans="1:6" ht="17.25" customHeight="1">
      <c r="A42" s="603"/>
      <c r="B42" s="829"/>
      <c r="C42" s="604"/>
      <c r="D42" s="605"/>
      <c r="E42" s="604"/>
      <c r="F42" s="605"/>
    </row>
    <row r="43" spans="1:6" ht="17.25" customHeight="1">
      <c r="A43" s="603"/>
      <c r="B43" s="829"/>
      <c r="C43" s="604"/>
      <c r="D43" s="605"/>
      <c r="E43" s="604"/>
      <c r="F43" s="605"/>
    </row>
    <row r="44" spans="1:6" ht="17.25" customHeight="1">
      <c r="A44" s="603"/>
      <c r="B44" s="829"/>
      <c r="C44" s="604"/>
      <c r="D44" s="605"/>
      <c r="E44" s="604"/>
      <c r="F44" s="605"/>
    </row>
    <row r="45" spans="1:6" ht="17.25" customHeight="1">
      <c r="A45" s="603"/>
      <c r="B45" s="829"/>
      <c r="C45" s="604"/>
      <c r="D45" s="605"/>
      <c r="E45" s="604"/>
      <c r="F45" s="605"/>
    </row>
    <row r="46" spans="1:6" ht="17.25" customHeight="1">
      <c r="A46" s="603"/>
      <c r="B46" s="829"/>
      <c r="C46" s="604"/>
      <c r="D46" s="605"/>
      <c r="E46" s="604"/>
      <c r="F46" s="605"/>
    </row>
    <row r="47" spans="1:6" ht="17.25" customHeight="1">
      <c r="A47" s="603"/>
      <c r="B47" s="829"/>
      <c r="C47" s="604"/>
      <c r="D47" s="605"/>
      <c r="E47" s="604"/>
      <c r="F47" s="605"/>
    </row>
    <row r="48" spans="1:6" ht="17.25" customHeight="1">
      <c r="A48" s="603"/>
      <c r="B48" s="829"/>
      <c r="C48" s="604"/>
      <c r="D48" s="605"/>
      <c r="E48" s="604"/>
      <c r="F48" s="605"/>
    </row>
    <row r="49" spans="1:6" ht="17.25" customHeight="1">
      <c r="A49" s="603"/>
      <c r="B49" s="829"/>
      <c r="C49" s="604"/>
      <c r="D49" s="605"/>
      <c r="E49" s="604"/>
      <c r="F49" s="605"/>
    </row>
    <row r="50" spans="1:6" ht="17.25" customHeight="1">
      <c r="A50" s="603"/>
      <c r="B50" s="829"/>
      <c r="C50" s="604"/>
      <c r="D50" s="605"/>
      <c r="E50" s="604"/>
      <c r="F50" s="605"/>
    </row>
    <row r="51" spans="1:6" ht="17.25" customHeight="1">
      <c r="A51" s="603"/>
      <c r="B51" s="829"/>
      <c r="C51" s="604"/>
      <c r="D51" s="605"/>
      <c r="E51" s="604"/>
      <c r="F51" s="605"/>
    </row>
    <row r="52" spans="1:6" ht="17.25" customHeight="1">
      <c r="A52" s="603"/>
      <c r="B52" s="829"/>
      <c r="C52" s="604"/>
      <c r="D52" s="605"/>
      <c r="E52" s="604"/>
      <c r="F52" s="605"/>
    </row>
    <row r="53" spans="1:6" ht="17.25" customHeight="1">
      <c r="A53" s="603"/>
      <c r="B53" s="829"/>
      <c r="C53" s="604"/>
      <c r="D53" s="605"/>
      <c r="E53" s="604"/>
      <c r="F53" s="605"/>
    </row>
    <row r="54" spans="1:6" ht="17.25" customHeight="1">
      <c r="A54" s="603"/>
      <c r="B54" s="829"/>
      <c r="C54" s="604"/>
      <c r="D54" s="605"/>
      <c r="E54" s="604"/>
      <c r="F54" s="605"/>
    </row>
    <row r="55" spans="1:6" ht="17.25" customHeight="1">
      <c r="A55" s="603"/>
      <c r="B55" s="829"/>
      <c r="C55" s="604"/>
      <c r="D55" s="605"/>
      <c r="E55" s="604"/>
      <c r="F55" s="605"/>
    </row>
    <row r="56" spans="1:6" ht="17.25" customHeight="1">
      <c r="A56" s="603"/>
      <c r="B56" s="829"/>
      <c r="C56" s="604"/>
      <c r="D56" s="605"/>
      <c r="E56" s="604"/>
      <c r="F56" s="605"/>
    </row>
    <row r="57" spans="1:6" ht="17.25" customHeight="1">
      <c r="A57" s="603"/>
      <c r="B57" s="829"/>
      <c r="C57" s="604"/>
      <c r="D57" s="607"/>
      <c r="E57" s="608"/>
      <c r="F57" s="607"/>
    </row>
    <row r="58" spans="1:6" ht="17.25" customHeight="1">
      <c r="A58" s="603"/>
      <c r="B58" s="829"/>
      <c r="C58" s="604"/>
      <c r="D58" s="607"/>
      <c r="E58" s="608"/>
      <c r="F58" s="607"/>
    </row>
    <row r="59" spans="1:6" ht="17.25" customHeight="1">
      <c r="A59" s="603"/>
      <c r="B59" s="829"/>
      <c r="C59" s="604"/>
      <c r="D59" s="607"/>
      <c r="E59" s="608"/>
      <c r="F59" s="607"/>
    </row>
    <row r="60" spans="1:6" ht="17.25" customHeight="1">
      <c r="A60" s="603"/>
      <c r="B60" s="829"/>
      <c r="C60" s="604"/>
      <c r="D60" s="607"/>
      <c r="E60" s="608"/>
      <c r="F60" s="607"/>
    </row>
    <row r="61" spans="1:6" ht="17.25" customHeight="1">
      <c r="A61" s="603"/>
      <c r="B61" s="829"/>
      <c r="C61" s="604"/>
      <c r="D61" s="607"/>
      <c r="E61" s="608"/>
      <c r="F61" s="607"/>
    </row>
    <row r="62" spans="1:6" ht="17.25" customHeight="1">
      <c r="A62" s="603"/>
      <c r="B62" s="829"/>
      <c r="C62" s="604"/>
      <c r="D62" s="607"/>
      <c r="E62" s="608"/>
      <c r="F62" s="607"/>
    </row>
    <row r="63" spans="1:6" ht="17.25" customHeight="1">
      <c r="A63" s="603"/>
      <c r="B63" s="829"/>
      <c r="C63" s="604"/>
      <c r="D63" s="607"/>
      <c r="E63" s="608"/>
      <c r="F63" s="607"/>
    </row>
    <row r="64" spans="1:6" ht="17.25" customHeight="1">
      <c r="A64" s="603"/>
      <c r="B64" s="829"/>
      <c r="C64" s="604"/>
      <c r="D64" s="607"/>
      <c r="E64" s="608"/>
      <c r="F64" s="607"/>
    </row>
    <row r="65" spans="1:6" ht="17.25" customHeight="1">
      <c r="A65" s="603"/>
      <c r="B65" s="829"/>
      <c r="C65" s="604"/>
      <c r="D65" s="607"/>
      <c r="E65" s="608"/>
      <c r="F65" s="607"/>
    </row>
    <row r="66" spans="1:6" ht="17.25" customHeight="1">
      <c r="A66" s="603"/>
      <c r="B66" s="829"/>
      <c r="C66" s="604"/>
      <c r="D66" s="607"/>
      <c r="E66" s="608"/>
      <c r="F66" s="607"/>
    </row>
    <row r="67" spans="1:6" ht="17.25" customHeight="1">
      <c r="A67" s="603"/>
      <c r="B67" s="829"/>
      <c r="C67" s="604"/>
      <c r="D67" s="607"/>
      <c r="E67" s="608"/>
      <c r="F67" s="607"/>
    </row>
    <row r="68" spans="1:6" ht="17.25" customHeight="1">
      <c r="A68" s="603"/>
      <c r="B68" s="829"/>
      <c r="C68" s="604"/>
      <c r="D68" s="607"/>
      <c r="E68" s="608"/>
      <c r="F68" s="607"/>
    </row>
    <row r="69" spans="1:6" ht="17.25" customHeight="1">
      <c r="A69" s="603"/>
      <c r="B69" s="829"/>
      <c r="C69" s="604"/>
      <c r="D69" s="607"/>
      <c r="E69" s="608"/>
      <c r="F69" s="607"/>
    </row>
    <row r="70" spans="1:6" ht="17.25" customHeight="1">
      <c r="A70" s="603"/>
      <c r="B70" s="829"/>
      <c r="C70" s="604"/>
      <c r="D70" s="607"/>
      <c r="E70" s="608"/>
      <c r="F70" s="607"/>
    </row>
    <row r="71" spans="1:6" ht="17.25" customHeight="1">
      <c r="A71" s="603"/>
      <c r="B71" s="829"/>
      <c r="C71" s="604"/>
      <c r="D71" s="607"/>
      <c r="E71" s="608"/>
      <c r="F71" s="607"/>
    </row>
    <row r="72" spans="1:6" ht="17.25" customHeight="1">
      <c r="A72" s="603"/>
      <c r="B72" s="829"/>
      <c r="C72" s="604"/>
      <c r="D72" s="607"/>
      <c r="E72" s="608"/>
      <c r="F72" s="607"/>
    </row>
    <row r="73" spans="1:6" ht="17.25" customHeight="1">
      <c r="A73" s="603"/>
      <c r="B73" s="829"/>
      <c r="C73" s="604"/>
      <c r="D73" s="607"/>
      <c r="E73" s="608"/>
      <c r="F73" s="607"/>
    </row>
    <row r="74" spans="1:6" ht="17.25" customHeight="1">
      <c r="A74" s="603"/>
      <c r="B74" s="829"/>
      <c r="C74" s="604"/>
      <c r="D74" s="607"/>
      <c r="E74" s="608"/>
      <c r="F74" s="607"/>
    </row>
    <row r="75" spans="1:6" ht="17.25" customHeight="1">
      <c r="A75" s="603"/>
      <c r="B75" s="829"/>
      <c r="C75" s="604"/>
      <c r="D75" s="607"/>
      <c r="E75" s="608"/>
      <c r="F75" s="607"/>
    </row>
    <row r="76" spans="1:6" ht="17.25" customHeight="1">
      <c r="A76" s="603"/>
      <c r="B76" s="829"/>
      <c r="C76" s="604"/>
      <c r="D76" s="607"/>
      <c r="E76" s="608"/>
      <c r="F76" s="607"/>
    </row>
    <row r="77" spans="1:6" ht="17.25" customHeight="1">
      <c r="A77" s="603"/>
      <c r="B77" s="829"/>
      <c r="C77" s="604"/>
      <c r="D77" s="607"/>
      <c r="E77" s="608"/>
      <c r="F77" s="607"/>
    </row>
    <row r="78" spans="1:6" ht="17.25" customHeight="1">
      <c r="A78" s="603"/>
      <c r="B78" s="829"/>
      <c r="C78" s="604"/>
      <c r="D78" s="607"/>
      <c r="E78" s="608"/>
      <c r="F78" s="607"/>
    </row>
    <row r="79" spans="1:6" ht="17.25" customHeight="1">
      <c r="A79" s="603"/>
      <c r="B79" s="829"/>
      <c r="C79" s="604"/>
      <c r="D79" s="607"/>
      <c r="E79" s="608"/>
      <c r="F79" s="607"/>
    </row>
    <row r="80" spans="1:6" ht="17.25" customHeight="1">
      <c r="A80" s="603"/>
      <c r="B80" s="829"/>
      <c r="C80" s="604"/>
      <c r="D80" s="607"/>
      <c r="E80" s="608"/>
      <c r="F80" s="607"/>
    </row>
    <row r="81" spans="1:6" ht="17.25" customHeight="1">
      <c r="A81" s="603"/>
      <c r="B81" s="829"/>
      <c r="C81" s="604"/>
      <c r="D81" s="607"/>
      <c r="E81" s="608"/>
      <c r="F81" s="607"/>
    </row>
    <row r="82" spans="1:6" ht="17.25" customHeight="1">
      <c r="A82" s="603"/>
      <c r="B82" s="829"/>
      <c r="C82" s="604"/>
      <c r="D82" s="607"/>
      <c r="E82" s="608"/>
      <c r="F82" s="607"/>
    </row>
    <row r="83" spans="1:6" ht="17.25" customHeight="1">
      <c r="A83" s="603"/>
      <c r="B83" s="829"/>
      <c r="C83" s="604"/>
      <c r="D83" s="607"/>
      <c r="E83" s="608"/>
      <c r="F83" s="607"/>
    </row>
    <row r="84" spans="1:6" ht="17.25" customHeight="1">
      <c r="A84" s="603"/>
      <c r="B84" s="829"/>
      <c r="C84" s="604"/>
      <c r="D84" s="607"/>
      <c r="E84" s="608"/>
      <c r="F84" s="607"/>
    </row>
    <row r="85" spans="1:6" ht="17.25" customHeight="1">
      <c r="A85" s="603"/>
      <c r="B85" s="829"/>
      <c r="C85" s="604"/>
      <c r="D85" s="607"/>
      <c r="E85" s="608"/>
      <c r="F85" s="607"/>
    </row>
    <row r="86" spans="1:6" ht="17.25" customHeight="1">
      <c r="A86" s="603"/>
      <c r="B86" s="829"/>
      <c r="C86" s="604"/>
      <c r="D86" s="607"/>
      <c r="E86" s="608"/>
      <c r="F86" s="607"/>
    </row>
    <row r="87" spans="1:6" ht="17.25" customHeight="1">
      <c r="A87" s="603"/>
      <c r="B87" s="829"/>
      <c r="C87" s="604"/>
      <c r="D87" s="607"/>
      <c r="E87" s="608"/>
      <c r="F87" s="607"/>
    </row>
    <row r="88" spans="1:6" ht="17.25" customHeight="1">
      <c r="A88" s="603"/>
      <c r="B88" s="829"/>
      <c r="C88" s="604"/>
      <c r="D88" s="607"/>
      <c r="E88" s="608"/>
      <c r="F88" s="607"/>
    </row>
    <row r="89" spans="1:6" ht="17.25" customHeight="1">
      <c r="A89" s="603"/>
      <c r="B89" s="829"/>
      <c r="C89" s="604"/>
      <c r="D89" s="607"/>
      <c r="E89" s="608"/>
      <c r="F89" s="607"/>
    </row>
    <row r="90" spans="1:6" ht="17.25" customHeight="1">
      <c r="A90" s="603"/>
      <c r="B90" s="829"/>
      <c r="C90" s="604"/>
      <c r="D90" s="607"/>
      <c r="E90" s="608"/>
      <c r="F90" s="607"/>
    </row>
    <row r="91" spans="1:6" ht="17.25" customHeight="1">
      <c r="A91" s="603"/>
      <c r="B91" s="829"/>
      <c r="C91" s="604"/>
      <c r="D91" s="607"/>
      <c r="E91" s="608"/>
      <c r="F91" s="607"/>
    </row>
    <row r="92" spans="1:6" ht="17.25" customHeight="1">
      <c r="A92" s="603"/>
      <c r="B92" s="829"/>
      <c r="C92" s="604"/>
      <c r="D92" s="607"/>
      <c r="E92" s="608"/>
      <c r="F92" s="607"/>
    </row>
    <row r="93" spans="1:6" ht="17.25" customHeight="1">
      <c r="A93" s="603"/>
      <c r="B93" s="829"/>
      <c r="C93" s="604"/>
      <c r="D93" s="607"/>
      <c r="E93" s="608"/>
      <c r="F93" s="607"/>
    </row>
    <row r="94" spans="1:6" ht="17.25" customHeight="1">
      <c r="A94" s="603"/>
      <c r="B94" s="829"/>
      <c r="C94" s="604"/>
      <c r="D94" s="607"/>
      <c r="E94" s="608"/>
      <c r="F94" s="607"/>
    </row>
    <row r="95" spans="1:6" ht="17.25" customHeight="1">
      <c r="A95" s="603"/>
      <c r="B95" s="829"/>
      <c r="C95" s="604"/>
      <c r="D95" s="607"/>
      <c r="E95" s="608"/>
      <c r="F95" s="607"/>
    </row>
    <row r="96" spans="1:6" ht="17.25" customHeight="1">
      <c r="A96" s="603"/>
      <c r="B96" s="829"/>
      <c r="C96" s="604"/>
      <c r="D96" s="607"/>
      <c r="E96" s="608"/>
      <c r="F96" s="607"/>
    </row>
    <row r="97" spans="1:6" ht="17.25" customHeight="1">
      <c r="A97" s="603"/>
      <c r="B97" s="829"/>
      <c r="C97" s="604"/>
      <c r="D97" s="607"/>
      <c r="E97" s="608"/>
      <c r="F97" s="607"/>
    </row>
    <row r="98" spans="1:6" ht="17.25" customHeight="1">
      <c r="A98" s="603"/>
      <c r="B98" s="829"/>
      <c r="C98" s="604"/>
      <c r="D98" s="607"/>
      <c r="E98" s="608"/>
      <c r="F98" s="607"/>
    </row>
    <row r="99" spans="1:6" ht="17.25" customHeight="1">
      <c r="A99" s="603"/>
      <c r="B99" s="829"/>
      <c r="C99" s="604"/>
      <c r="D99" s="607"/>
      <c r="E99" s="608"/>
      <c r="F99" s="607"/>
    </row>
    <row r="100" spans="1:6" ht="17.25" customHeight="1">
      <c r="A100" s="603"/>
      <c r="B100" s="829"/>
      <c r="C100" s="604"/>
      <c r="D100" s="607"/>
      <c r="E100" s="608"/>
      <c r="F100" s="607"/>
    </row>
    <row r="101" spans="1:6" ht="17.25" customHeight="1">
      <c r="A101" s="603"/>
      <c r="B101" s="829"/>
      <c r="C101" s="604"/>
      <c r="D101" s="607"/>
      <c r="E101" s="608"/>
      <c r="F101" s="607"/>
    </row>
    <row r="102" spans="1:6" ht="17.25" customHeight="1">
      <c r="A102" s="603"/>
      <c r="B102" s="829"/>
      <c r="C102" s="604"/>
      <c r="D102" s="607"/>
      <c r="E102" s="608"/>
      <c r="F102" s="607"/>
    </row>
    <row r="103" spans="1:6" ht="17.25" customHeight="1">
      <c r="A103" s="603"/>
      <c r="B103" s="829"/>
      <c r="C103" s="604"/>
      <c r="D103" s="607"/>
      <c r="E103" s="608"/>
      <c r="F103" s="607"/>
    </row>
    <row r="104" spans="1:6" ht="17.25" customHeight="1">
      <c r="A104" s="603"/>
      <c r="B104" s="829"/>
      <c r="C104" s="604"/>
      <c r="D104" s="607"/>
      <c r="E104" s="608"/>
      <c r="F104" s="607"/>
    </row>
    <row r="105" spans="1:6" ht="17.25" customHeight="1">
      <c r="A105" s="603"/>
      <c r="B105" s="829"/>
      <c r="C105" s="604"/>
      <c r="D105" s="607"/>
      <c r="E105" s="608"/>
      <c r="F105" s="607"/>
    </row>
    <row r="106" spans="1:6" ht="17.25" customHeight="1">
      <c r="A106" s="603"/>
      <c r="B106" s="829"/>
      <c r="C106" s="604"/>
      <c r="D106" s="607"/>
      <c r="E106" s="608"/>
      <c r="F106" s="607"/>
    </row>
    <row r="107" spans="1:6" ht="17.25" customHeight="1">
      <c r="A107" s="603"/>
      <c r="B107" s="829"/>
      <c r="C107" s="604"/>
      <c r="D107" s="607"/>
      <c r="E107" s="608"/>
      <c r="F107" s="607"/>
    </row>
    <row r="108" spans="1:6" ht="17.25" customHeight="1">
      <c r="A108" s="603"/>
      <c r="B108" s="829"/>
      <c r="C108" s="604"/>
      <c r="D108" s="607"/>
      <c r="E108" s="608"/>
      <c r="F108" s="607"/>
    </row>
    <row r="109" spans="1:6" ht="17.25" customHeight="1">
      <c r="A109" s="603"/>
      <c r="B109" s="829"/>
      <c r="C109" s="604"/>
      <c r="D109" s="607"/>
      <c r="E109" s="608"/>
      <c r="F109" s="607"/>
    </row>
    <row r="110" spans="1:6" ht="17.25" customHeight="1">
      <c r="A110" s="603"/>
      <c r="B110" s="829"/>
      <c r="C110" s="604"/>
      <c r="D110" s="607"/>
      <c r="E110" s="608"/>
      <c r="F110" s="607"/>
    </row>
    <row r="111" spans="1:6" ht="17.25" customHeight="1">
      <c r="A111" s="603"/>
      <c r="B111" s="829"/>
      <c r="C111" s="604"/>
      <c r="D111" s="607"/>
      <c r="E111" s="608"/>
      <c r="F111" s="607"/>
    </row>
    <row r="112" spans="1:6" ht="17.25" customHeight="1">
      <c r="A112" s="603"/>
      <c r="B112" s="829"/>
      <c r="C112" s="604"/>
      <c r="D112" s="607"/>
      <c r="E112" s="608"/>
      <c r="F112" s="607"/>
    </row>
    <row r="113" spans="1:6" ht="17.25" customHeight="1">
      <c r="A113" s="603"/>
      <c r="B113" s="829"/>
      <c r="C113" s="604"/>
      <c r="D113" s="607"/>
      <c r="E113" s="608"/>
      <c r="F113" s="607"/>
    </row>
    <row r="114" spans="1:6" ht="17.25" customHeight="1">
      <c r="A114" s="603"/>
      <c r="B114" s="829"/>
      <c r="C114" s="604"/>
      <c r="D114" s="607"/>
      <c r="E114" s="608"/>
      <c r="F114" s="607"/>
    </row>
    <row r="115" spans="1:6" ht="17.25" customHeight="1">
      <c r="A115" s="603"/>
      <c r="B115" s="829"/>
      <c r="C115" s="604"/>
      <c r="D115" s="607"/>
      <c r="E115" s="608"/>
      <c r="F115" s="607"/>
    </row>
    <row r="116" spans="1:6" ht="17.25" customHeight="1">
      <c r="A116" s="603"/>
      <c r="B116" s="829"/>
      <c r="C116" s="604"/>
      <c r="D116" s="607"/>
      <c r="E116" s="608"/>
      <c r="F116" s="607"/>
    </row>
    <row r="117" spans="1:6" ht="17.25" customHeight="1">
      <c r="A117" s="603"/>
      <c r="B117" s="829"/>
      <c r="C117" s="604"/>
      <c r="D117" s="607"/>
      <c r="E117" s="608"/>
      <c r="F117" s="607"/>
    </row>
    <row r="118" spans="1:6" ht="17.25" customHeight="1">
      <c r="A118" s="603"/>
      <c r="B118" s="829"/>
      <c r="C118" s="604"/>
      <c r="D118" s="607"/>
      <c r="E118" s="608"/>
      <c r="F118" s="607"/>
    </row>
    <row r="119" spans="1:6" ht="17.25" customHeight="1">
      <c r="A119" s="603"/>
      <c r="B119" s="829"/>
      <c r="C119" s="604"/>
      <c r="D119" s="607"/>
      <c r="E119" s="608"/>
      <c r="F119" s="607"/>
    </row>
    <row r="120" spans="1:6" ht="17.25" customHeight="1">
      <c r="A120" s="603"/>
      <c r="B120" s="829"/>
      <c r="C120" s="604"/>
      <c r="D120" s="607"/>
      <c r="E120" s="608"/>
      <c r="F120" s="607"/>
    </row>
    <row r="121" spans="1:6" ht="17.25" customHeight="1">
      <c r="A121" s="603"/>
      <c r="B121" s="829"/>
      <c r="C121" s="604"/>
      <c r="D121" s="607"/>
      <c r="E121" s="608"/>
      <c r="F121" s="607"/>
    </row>
    <row r="122" spans="1:6" ht="17.25" customHeight="1">
      <c r="A122" s="603"/>
      <c r="B122" s="829"/>
      <c r="C122" s="604"/>
      <c r="D122" s="607"/>
      <c r="E122" s="608"/>
      <c r="F122" s="607"/>
    </row>
    <row r="123" spans="1:6" ht="17.25" customHeight="1">
      <c r="A123" s="603"/>
      <c r="B123" s="829"/>
      <c r="C123" s="604"/>
      <c r="D123" s="607"/>
      <c r="E123" s="608"/>
      <c r="F123" s="607"/>
    </row>
    <row r="124" spans="1:6" ht="17.25" customHeight="1">
      <c r="A124" s="603"/>
      <c r="B124" s="829"/>
      <c r="C124" s="604"/>
      <c r="D124" s="607"/>
      <c r="E124" s="608"/>
      <c r="F124" s="607"/>
    </row>
    <row r="125" spans="1:6" ht="17.25" customHeight="1">
      <c r="A125" s="603"/>
      <c r="B125" s="829"/>
      <c r="C125" s="604"/>
      <c r="D125" s="607"/>
      <c r="E125" s="608"/>
      <c r="F125" s="607"/>
    </row>
    <row r="126" spans="1:6" ht="17.25" customHeight="1">
      <c r="A126" s="603"/>
      <c r="B126" s="829"/>
      <c r="C126" s="604"/>
      <c r="D126" s="607"/>
      <c r="E126" s="608"/>
      <c r="F126" s="607"/>
    </row>
    <row r="127" spans="1:6" ht="17.25" customHeight="1">
      <c r="A127" s="603"/>
      <c r="B127" s="829"/>
      <c r="C127" s="604"/>
      <c r="D127" s="607"/>
      <c r="E127" s="608"/>
      <c r="F127" s="607"/>
    </row>
    <row r="128" spans="1:6" ht="17.25" customHeight="1">
      <c r="A128" s="603"/>
      <c r="B128" s="829"/>
      <c r="C128" s="604"/>
      <c r="D128" s="607"/>
      <c r="E128" s="608"/>
      <c r="F128" s="607"/>
    </row>
    <row r="129" spans="1:6" ht="17.25" customHeight="1">
      <c r="A129" s="603"/>
      <c r="B129" s="829"/>
      <c r="C129" s="604"/>
      <c r="D129" s="607"/>
      <c r="E129" s="608"/>
      <c r="F129" s="607"/>
    </row>
    <row r="130" spans="1:6" ht="17.25" customHeight="1">
      <c r="A130" s="603"/>
      <c r="B130" s="829"/>
      <c r="C130" s="604"/>
      <c r="D130" s="607"/>
      <c r="E130" s="608"/>
      <c r="F130" s="607"/>
    </row>
    <row r="131" spans="1:6" ht="17.25" customHeight="1">
      <c r="A131" s="603"/>
      <c r="B131" s="829"/>
      <c r="C131" s="604"/>
      <c r="D131" s="607"/>
      <c r="E131" s="608"/>
      <c r="F131" s="607"/>
    </row>
    <row r="132" spans="1:6" ht="17.25" customHeight="1">
      <c r="A132" s="603"/>
      <c r="B132" s="829"/>
      <c r="C132" s="604"/>
      <c r="D132" s="607"/>
      <c r="E132" s="608"/>
      <c r="F132" s="607"/>
    </row>
    <row r="133" spans="1:6" ht="17.25" customHeight="1">
      <c r="A133" s="603"/>
      <c r="B133" s="829"/>
      <c r="C133" s="604"/>
      <c r="D133" s="607"/>
      <c r="E133" s="608"/>
      <c r="F133" s="607"/>
    </row>
    <row r="134" spans="1:6" ht="17.25" customHeight="1">
      <c r="A134" s="603"/>
      <c r="B134" s="829"/>
      <c r="C134" s="604"/>
      <c r="D134" s="607"/>
      <c r="E134" s="608"/>
      <c r="F134" s="607"/>
    </row>
    <row r="135" spans="1:6" ht="17.25" customHeight="1">
      <c r="A135" s="603"/>
      <c r="B135" s="829"/>
      <c r="C135" s="604"/>
      <c r="D135" s="607"/>
      <c r="E135" s="608"/>
      <c r="F135" s="607"/>
    </row>
    <row r="136" spans="1:6" ht="17.25" customHeight="1">
      <c r="A136" s="603"/>
      <c r="B136" s="829"/>
      <c r="C136" s="604"/>
      <c r="D136" s="607"/>
      <c r="E136" s="608"/>
      <c r="F136" s="607"/>
    </row>
    <row r="137" spans="1:6" ht="17.25" customHeight="1">
      <c r="A137" s="603"/>
      <c r="B137" s="829"/>
      <c r="C137" s="604"/>
      <c r="D137" s="607"/>
      <c r="E137" s="608"/>
      <c r="F137" s="607"/>
    </row>
    <row r="138" spans="1:6" ht="17.25" customHeight="1">
      <c r="A138" s="603"/>
      <c r="B138" s="829"/>
      <c r="C138" s="604"/>
      <c r="D138" s="607"/>
      <c r="E138" s="608"/>
      <c r="F138" s="607"/>
    </row>
    <row r="139" spans="1:6" ht="17.25" customHeight="1">
      <c r="A139" s="603"/>
      <c r="B139" s="829"/>
      <c r="C139" s="604"/>
      <c r="D139" s="607"/>
      <c r="E139" s="608"/>
      <c r="F139" s="607"/>
    </row>
    <row r="140" spans="1:6" ht="17.25" customHeight="1">
      <c r="A140" s="603"/>
      <c r="B140" s="829"/>
      <c r="C140" s="604"/>
      <c r="D140" s="607"/>
      <c r="E140" s="608"/>
      <c r="F140" s="607"/>
    </row>
    <row r="141" spans="1:6" ht="17.25" customHeight="1">
      <c r="A141" s="603"/>
      <c r="B141" s="829"/>
      <c r="C141" s="604"/>
      <c r="D141" s="607"/>
      <c r="E141" s="608"/>
      <c r="F141" s="607"/>
    </row>
    <row r="142" spans="1:6" ht="17.25" customHeight="1">
      <c r="A142" s="603"/>
      <c r="B142" s="829"/>
      <c r="C142" s="604"/>
      <c r="D142" s="607"/>
      <c r="E142" s="608"/>
      <c r="F142" s="607"/>
    </row>
    <row r="143" spans="1:6" ht="17.25" customHeight="1">
      <c r="A143" s="603"/>
      <c r="B143" s="829"/>
      <c r="C143" s="604"/>
      <c r="D143" s="607"/>
      <c r="E143" s="608"/>
      <c r="F143" s="607"/>
    </row>
    <row r="144" spans="1:6" ht="17.25" customHeight="1">
      <c r="A144" s="603"/>
      <c r="B144" s="829"/>
      <c r="C144" s="604"/>
      <c r="D144" s="607"/>
      <c r="E144" s="608"/>
      <c r="F144" s="607"/>
    </row>
    <row r="145" spans="1:6" ht="17.25" customHeight="1">
      <c r="A145" s="603"/>
      <c r="B145" s="829"/>
      <c r="C145" s="604"/>
      <c r="D145" s="607"/>
      <c r="E145" s="608"/>
      <c r="F145" s="607"/>
    </row>
    <row r="146" spans="1:6" ht="17.25" customHeight="1">
      <c r="A146" s="603"/>
      <c r="B146" s="829"/>
      <c r="C146" s="604"/>
      <c r="D146" s="607"/>
      <c r="E146" s="608"/>
      <c r="F146" s="607"/>
    </row>
    <row r="147" spans="1:6" ht="17.25" customHeight="1">
      <c r="A147" s="603"/>
      <c r="B147" s="829"/>
      <c r="C147" s="604"/>
      <c r="D147" s="607"/>
      <c r="E147" s="608"/>
      <c r="F147" s="607"/>
    </row>
    <row r="148" spans="1:6" ht="17.25" customHeight="1">
      <c r="A148" s="603"/>
      <c r="B148" s="829"/>
      <c r="C148" s="604"/>
      <c r="D148" s="607"/>
      <c r="E148" s="608"/>
      <c r="F148" s="607"/>
    </row>
    <row r="149" spans="1:6" ht="17.25" customHeight="1">
      <c r="A149" s="603"/>
      <c r="B149" s="829"/>
      <c r="C149" s="604"/>
      <c r="D149" s="607"/>
      <c r="E149" s="608"/>
      <c r="F149" s="607"/>
    </row>
    <row r="150" spans="1:6" ht="17.25" customHeight="1">
      <c r="A150" s="603"/>
      <c r="B150" s="829"/>
      <c r="C150" s="604"/>
      <c r="D150" s="607"/>
      <c r="E150" s="608"/>
      <c r="F150" s="607"/>
    </row>
    <row r="151" spans="1:6" ht="17.25" customHeight="1">
      <c r="A151" s="603"/>
      <c r="B151" s="829"/>
      <c r="C151" s="604"/>
      <c r="D151" s="607"/>
      <c r="E151" s="608"/>
      <c r="F151" s="607"/>
    </row>
    <row r="152" spans="1:6" ht="17.25" customHeight="1">
      <c r="A152" s="603"/>
      <c r="B152" s="829"/>
      <c r="C152" s="604"/>
      <c r="D152" s="607"/>
      <c r="E152" s="608"/>
      <c r="F152" s="607"/>
    </row>
    <row r="153" spans="1:6" ht="17.25" customHeight="1">
      <c r="A153" s="603"/>
      <c r="B153" s="829"/>
      <c r="C153" s="604"/>
      <c r="D153" s="607"/>
      <c r="E153" s="608"/>
      <c r="F153" s="607"/>
    </row>
    <row r="154" spans="1:6" ht="17.25" customHeight="1">
      <c r="A154" s="603"/>
      <c r="B154" s="829"/>
      <c r="C154" s="604"/>
      <c r="D154" s="607"/>
      <c r="E154" s="608"/>
      <c r="F154" s="607"/>
    </row>
    <row r="155" spans="1:6" ht="17.25" customHeight="1">
      <c r="A155" s="603"/>
      <c r="B155" s="829"/>
      <c r="C155" s="604"/>
      <c r="D155" s="607"/>
      <c r="E155" s="608"/>
      <c r="F155" s="607"/>
    </row>
    <row r="156" spans="1:6" ht="17.25" customHeight="1">
      <c r="A156" s="603"/>
      <c r="B156" s="829"/>
      <c r="C156" s="604"/>
      <c r="D156" s="607"/>
      <c r="E156" s="608"/>
      <c r="F156" s="607"/>
    </row>
    <row r="157" spans="1:6" ht="17.25" customHeight="1">
      <c r="A157" s="603"/>
      <c r="B157" s="829"/>
      <c r="C157" s="604"/>
      <c r="D157" s="607"/>
      <c r="E157" s="608"/>
      <c r="F157" s="607"/>
    </row>
    <row r="158" spans="1:6" ht="17.25" customHeight="1">
      <c r="A158" s="603"/>
      <c r="B158" s="829"/>
      <c r="C158" s="604"/>
      <c r="D158" s="607"/>
      <c r="E158" s="608"/>
      <c r="F158" s="607"/>
    </row>
    <row r="159" spans="1:6" ht="17.25" customHeight="1">
      <c r="A159" s="603"/>
      <c r="B159" s="829"/>
      <c r="C159" s="604"/>
      <c r="D159" s="607"/>
      <c r="E159" s="608"/>
      <c r="F159" s="607"/>
    </row>
    <row r="160" spans="1:6" ht="17.25" customHeight="1">
      <c r="A160" s="603"/>
      <c r="B160" s="829"/>
      <c r="C160" s="604"/>
      <c r="D160" s="607"/>
      <c r="E160" s="608"/>
      <c r="F160" s="607"/>
    </row>
    <row r="161" spans="1:6" ht="17.25" customHeight="1">
      <c r="A161" s="603"/>
      <c r="B161" s="829"/>
      <c r="C161" s="604"/>
      <c r="D161" s="607"/>
      <c r="E161" s="608"/>
      <c r="F161" s="607"/>
    </row>
    <row r="162" spans="1:6" ht="17.25" customHeight="1">
      <c r="A162" s="603"/>
      <c r="B162" s="829"/>
      <c r="C162" s="604"/>
      <c r="D162" s="607"/>
      <c r="E162" s="608"/>
      <c r="F162" s="607"/>
    </row>
    <row r="163" spans="1:6" ht="17.25" customHeight="1">
      <c r="A163" s="603"/>
      <c r="B163" s="829"/>
      <c r="C163" s="604"/>
      <c r="D163" s="607"/>
      <c r="E163" s="608"/>
      <c r="F163" s="607"/>
    </row>
    <row r="164" spans="1:6" ht="17.25" customHeight="1">
      <c r="A164" s="603"/>
      <c r="B164" s="829"/>
      <c r="C164" s="604"/>
      <c r="D164" s="607"/>
      <c r="E164" s="608"/>
      <c r="F164" s="607"/>
    </row>
    <row r="165" spans="1:6" ht="17.25" customHeight="1">
      <c r="A165" s="603"/>
      <c r="B165" s="829"/>
      <c r="C165" s="604"/>
      <c r="D165" s="607"/>
      <c r="E165" s="608"/>
      <c r="F165" s="607"/>
    </row>
    <row r="166" spans="1:6" ht="17.25" customHeight="1">
      <c r="A166" s="603"/>
      <c r="B166" s="829"/>
      <c r="C166" s="604"/>
      <c r="D166" s="607"/>
      <c r="E166" s="608"/>
      <c r="F166" s="607"/>
    </row>
    <row r="167" spans="1:6" ht="17.25" customHeight="1">
      <c r="A167" s="603"/>
      <c r="B167" s="829"/>
      <c r="C167" s="604"/>
      <c r="D167" s="607"/>
      <c r="E167" s="608"/>
      <c r="F167" s="607"/>
    </row>
    <row r="168" spans="1:6" ht="17.25" customHeight="1">
      <c r="A168" s="603"/>
      <c r="B168" s="829"/>
      <c r="C168" s="604"/>
      <c r="D168" s="607"/>
      <c r="E168" s="608"/>
      <c r="F168" s="607"/>
    </row>
    <row r="169" spans="1:6" ht="17.25" customHeight="1">
      <c r="A169" s="603"/>
      <c r="B169" s="829"/>
      <c r="C169" s="604"/>
      <c r="D169" s="607"/>
      <c r="E169" s="608"/>
      <c r="F169" s="607"/>
    </row>
    <row r="170" spans="1:6" ht="17.25" customHeight="1">
      <c r="A170" s="603"/>
      <c r="B170" s="829"/>
      <c r="C170" s="604"/>
      <c r="D170" s="607"/>
      <c r="E170" s="608"/>
      <c r="F170" s="607"/>
    </row>
    <row r="171" spans="1:6" ht="17.25" customHeight="1">
      <c r="A171" s="603"/>
      <c r="B171" s="829"/>
      <c r="C171" s="604"/>
      <c r="D171" s="607"/>
      <c r="E171" s="608"/>
      <c r="F171" s="607"/>
    </row>
    <row r="172" spans="1:6" ht="17.25" customHeight="1">
      <c r="A172" s="603"/>
      <c r="B172" s="829"/>
      <c r="C172" s="604"/>
      <c r="D172" s="607"/>
      <c r="E172" s="608"/>
      <c r="F172" s="607"/>
    </row>
    <row r="173" spans="1:6" ht="17.25" customHeight="1">
      <c r="A173" s="603"/>
      <c r="B173" s="829"/>
      <c r="C173" s="604"/>
      <c r="D173" s="607"/>
      <c r="E173" s="608"/>
      <c r="F173" s="607"/>
    </row>
    <row r="174" spans="1:6" ht="17.25" customHeight="1">
      <c r="A174" s="603"/>
      <c r="B174" s="829"/>
      <c r="C174" s="604"/>
      <c r="D174" s="607"/>
      <c r="E174" s="608"/>
      <c r="F174" s="607"/>
    </row>
    <row r="175" spans="1:6" ht="17.25" customHeight="1">
      <c r="A175" s="603"/>
      <c r="B175" s="829"/>
      <c r="C175" s="604"/>
      <c r="D175" s="607"/>
      <c r="E175" s="608"/>
      <c r="F175" s="607"/>
    </row>
    <row r="176" spans="1:6" ht="17.25" customHeight="1">
      <c r="A176" s="603"/>
      <c r="B176" s="829"/>
      <c r="C176" s="604"/>
      <c r="D176" s="607"/>
      <c r="E176" s="608"/>
      <c r="F176" s="607"/>
    </row>
    <row r="177" spans="1:6" ht="17.25" customHeight="1">
      <c r="A177" s="603"/>
      <c r="B177" s="829"/>
      <c r="C177" s="604"/>
      <c r="D177" s="607"/>
      <c r="E177" s="608"/>
      <c r="F177" s="607"/>
    </row>
    <row r="178" spans="1:6" ht="17.25" customHeight="1">
      <c r="A178" s="603"/>
      <c r="B178" s="829"/>
      <c r="C178" s="604"/>
      <c r="D178" s="607"/>
      <c r="E178" s="608"/>
      <c r="F178" s="607"/>
    </row>
    <row r="179" spans="1:6" ht="17.25" customHeight="1">
      <c r="A179" s="603"/>
      <c r="B179" s="829"/>
      <c r="C179" s="604"/>
      <c r="D179" s="607"/>
      <c r="E179" s="608"/>
      <c r="F179" s="607"/>
    </row>
    <row r="180" spans="1:6" ht="17.25" customHeight="1">
      <c r="A180" s="603"/>
      <c r="B180" s="829"/>
      <c r="C180" s="604"/>
      <c r="D180" s="607"/>
      <c r="E180" s="608"/>
      <c r="F180" s="607"/>
    </row>
    <row r="181" spans="1:6" ht="17.25" customHeight="1">
      <c r="A181" s="603"/>
      <c r="B181" s="829"/>
      <c r="C181" s="604"/>
      <c r="D181" s="607"/>
      <c r="E181" s="608"/>
      <c r="F181" s="607"/>
    </row>
    <row r="182" spans="1:6" ht="17.25" customHeight="1">
      <c r="A182" s="603"/>
      <c r="B182" s="829"/>
      <c r="C182" s="604"/>
      <c r="D182" s="607"/>
      <c r="E182" s="608"/>
      <c r="F182" s="607"/>
    </row>
    <row r="183" spans="1:6" ht="17.25" customHeight="1">
      <c r="A183" s="603"/>
      <c r="B183" s="829"/>
      <c r="C183" s="604"/>
      <c r="D183" s="607"/>
      <c r="E183" s="608"/>
      <c r="F183" s="607"/>
    </row>
    <row r="184" spans="1:6" ht="17.25" customHeight="1">
      <c r="A184" s="603"/>
      <c r="B184" s="829"/>
      <c r="C184" s="604"/>
      <c r="D184" s="607"/>
      <c r="E184" s="608"/>
      <c r="F184" s="607"/>
    </row>
    <row r="185" spans="1:6" ht="17.25" customHeight="1">
      <c r="A185" s="603"/>
      <c r="B185" s="829"/>
      <c r="C185" s="604"/>
      <c r="D185" s="607"/>
      <c r="E185" s="608"/>
      <c r="F185" s="607"/>
    </row>
    <row r="186" spans="1:6" ht="17.25" customHeight="1">
      <c r="A186" s="603"/>
      <c r="B186" s="829"/>
      <c r="C186" s="604"/>
      <c r="D186" s="607"/>
      <c r="E186" s="608"/>
      <c r="F186" s="607"/>
    </row>
    <row r="187" spans="1:6" ht="17.25" customHeight="1">
      <c r="A187" s="603"/>
      <c r="B187" s="829"/>
      <c r="C187" s="604"/>
      <c r="D187" s="607"/>
      <c r="E187" s="608"/>
      <c r="F187" s="607"/>
    </row>
    <row r="188" spans="1:6" ht="17.25" customHeight="1">
      <c r="A188" s="603"/>
      <c r="B188" s="829"/>
      <c r="C188" s="604"/>
      <c r="D188" s="607"/>
      <c r="E188" s="608"/>
      <c r="F188" s="607"/>
    </row>
    <row r="189" spans="1:6" ht="17.25" customHeight="1">
      <c r="A189" s="603"/>
      <c r="B189" s="829"/>
      <c r="C189" s="604"/>
      <c r="D189" s="607"/>
      <c r="E189" s="608"/>
      <c r="F189" s="607"/>
    </row>
    <row r="190" spans="1:6" ht="17.25" customHeight="1">
      <c r="A190" s="603"/>
      <c r="B190" s="829"/>
      <c r="C190" s="604"/>
      <c r="D190" s="607"/>
      <c r="E190" s="608"/>
      <c r="F190" s="607"/>
    </row>
    <row r="191" spans="1:6" ht="17.25" customHeight="1">
      <c r="A191" s="603"/>
      <c r="B191" s="829"/>
      <c r="C191" s="604"/>
      <c r="D191" s="607"/>
      <c r="E191" s="608"/>
      <c r="F191" s="607"/>
    </row>
    <row r="192" spans="1:6" ht="17.25" customHeight="1">
      <c r="A192" s="603"/>
      <c r="B192" s="829"/>
      <c r="C192" s="604"/>
      <c r="D192" s="607"/>
      <c r="E192" s="608"/>
      <c r="F192" s="607"/>
    </row>
    <row r="193" spans="1:6" ht="17.25" customHeight="1">
      <c r="A193" s="603"/>
      <c r="B193" s="829"/>
      <c r="C193" s="604"/>
      <c r="D193" s="607"/>
      <c r="E193" s="608"/>
      <c r="F193" s="607"/>
    </row>
    <row r="194" spans="1:6" ht="17.25" customHeight="1">
      <c r="A194" s="603"/>
      <c r="B194" s="829"/>
      <c r="C194" s="604"/>
      <c r="D194" s="607"/>
      <c r="E194" s="608"/>
      <c r="F194" s="607"/>
    </row>
    <row r="195" spans="1:6" ht="17.25" customHeight="1">
      <c r="A195" s="603"/>
      <c r="B195" s="829"/>
      <c r="C195" s="604"/>
      <c r="D195" s="607"/>
      <c r="E195" s="608"/>
      <c r="F195" s="607"/>
    </row>
    <row r="196" spans="1:6" ht="17.25" customHeight="1">
      <c r="A196" s="603"/>
      <c r="B196" s="829"/>
      <c r="C196" s="604"/>
      <c r="D196" s="607"/>
      <c r="E196" s="608"/>
      <c r="F196" s="607"/>
    </row>
    <row r="197" spans="1:6" ht="17.25" customHeight="1">
      <c r="A197" s="603"/>
      <c r="B197" s="829"/>
      <c r="C197" s="604"/>
      <c r="D197" s="607"/>
      <c r="E197" s="608"/>
      <c r="F197" s="607"/>
    </row>
    <row r="198" spans="1:6" ht="17.25" customHeight="1">
      <c r="A198" s="603"/>
      <c r="B198" s="829"/>
      <c r="C198" s="604"/>
      <c r="D198" s="607"/>
      <c r="E198" s="608"/>
      <c r="F198" s="607"/>
    </row>
    <row r="199" spans="1:6" ht="17.25" customHeight="1">
      <c r="A199" s="603"/>
      <c r="B199" s="829"/>
      <c r="C199" s="604"/>
      <c r="D199" s="607"/>
      <c r="E199" s="608"/>
      <c r="F199" s="607"/>
    </row>
    <row r="200" spans="1:6" ht="17.25" customHeight="1">
      <c r="A200" s="603"/>
      <c r="B200" s="829"/>
      <c r="C200" s="604"/>
      <c r="D200" s="607"/>
      <c r="E200" s="608"/>
      <c r="F200" s="607"/>
    </row>
    <row r="201" spans="1:6" ht="17.25" customHeight="1">
      <c r="A201" s="603"/>
      <c r="B201" s="829"/>
      <c r="C201" s="604"/>
      <c r="D201" s="607"/>
      <c r="E201" s="608"/>
      <c r="F201" s="607"/>
    </row>
    <row r="202" spans="1:6" ht="17.25" customHeight="1">
      <c r="A202" s="603"/>
      <c r="B202" s="829"/>
      <c r="C202" s="604"/>
      <c r="D202" s="607"/>
      <c r="E202" s="608"/>
      <c r="F202" s="607"/>
    </row>
    <row r="203" spans="1:6" ht="17.25" customHeight="1">
      <c r="A203" s="603"/>
      <c r="B203" s="829"/>
      <c r="C203" s="604"/>
      <c r="D203" s="607"/>
      <c r="E203" s="608"/>
      <c r="F203" s="607"/>
    </row>
    <row r="204" spans="1:6" ht="17.25" customHeight="1">
      <c r="A204" s="603"/>
      <c r="B204" s="829"/>
      <c r="C204" s="604"/>
      <c r="D204" s="607"/>
      <c r="E204" s="608"/>
      <c r="F204" s="607"/>
    </row>
    <row r="205" spans="1:6" ht="17.25" customHeight="1">
      <c r="A205" s="603"/>
      <c r="B205" s="829"/>
      <c r="C205" s="604"/>
      <c r="D205" s="607"/>
      <c r="E205" s="608"/>
      <c r="F205" s="607"/>
    </row>
    <row r="206" spans="1:6" ht="17.25" customHeight="1">
      <c r="A206" s="603"/>
      <c r="B206" s="829"/>
      <c r="C206" s="604"/>
      <c r="D206" s="607"/>
      <c r="E206" s="608"/>
      <c r="F206" s="607"/>
    </row>
    <row r="207" spans="1:6" ht="17.25" customHeight="1">
      <c r="A207" s="603"/>
      <c r="B207" s="829"/>
      <c r="C207" s="604"/>
      <c r="D207" s="607"/>
      <c r="E207" s="608"/>
      <c r="F207" s="607"/>
    </row>
    <row r="208" spans="1:6" ht="17.25" customHeight="1">
      <c r="A208" s="603"/>
      <c r="B208" s="829"/>
      <c r="C208" s="604"/>
      <c r="D208" s="607"/>
      <c r="E208" s="608"/>
      <c r="F208" s="607"/>
    </row>
    <row r="209" spans="1:6" ht="17.25" customHeight="1">
      <c r="A209" s="603"/>
      <c r="B209" s="829"/>
      <c r="C209" s="604"/>
      <c r="D209" s="607"/>
      <c r="E209" s="608"/>
      <c r="F209" s="607"/>
    </row>
    <row r="210" spans="1:6" ht="17.25" customHeight="1">
      <c r="A210" s="603"/>
      <c r="B210" s="829"/>
      <c r="C210" s="604"/>
      <c r="D210" s="607"/>
      <c r="E210" s="608"/>
      <c r="F210" s="607"/>
    </row>
    <row r="211" spans="1:6" ht="17.25" customHeight="1">
      <c r="A211" s="603"/>
      <c r="B211" s="829"/>
      <c r="C211" s="604"/>
      <c r="D211" s="607"/>
      <c r="E211" s="608"/>
      <c r="F211" s="607"/>
    </row>
    <row r="212" spans="1:6" ht="17.25" customHeight="1">
      <c r="A212" s="603"/>
      <c r="B212" s="829"/>
      <c r="C212" s="604"/>
      <c r="D212" s="607"/>
      <c r="E212" s="608"/>
      <c r="F212" s="607"/>
    </row>
    <row r="213" spans="1:6" ht="17.25" customHeight="1">
      <c r="A213" s="603"/>
      <c r="B213" s="829"/>
      <c r="C213" s="604"/>
      <c r="D213" s="607"/>
      <c r="E213" s="608"/>
      <c r="F213" s="607"/>
    </row>
    <row r="214" spans="1:6" ht="17.25" customHeight="1">
      <c r="A214" s="603"/>
      <c r="B214" s="829"/>
      <c r="C214" s="604"/>
      <c r="D214" s="607"/>
      <c r="E214" s="608"/>
      <c r="F214" s="607"/>
    </row>
    <row r="215" spans="1:6" ht="17.25" customHeight="1">
      <c r="A215" s="603"/>
      <c r="B215" s="829"/>
      <c r="C215" s="604"/>
      <c r="D215" s="607"/>
      <c r="E215" s="608"/>
      <c r="F215" s="607"/>
    </row>
    <row r="216" spans="1:6" ht="17.25" customHeight="1">
      <c r="A216" s="603"/>
      <c r="B216" s="829"/>
      <c r="C216" s="604"/>
      <c r="D216" s="607"/>
      <c r="E216" s="608"/>
      <c r="F216" s="607"/>
    </row>
    <row r="217" spans="1:6" ht="17.25" customHeight="1">
      <c r="A217" s="603"/>
      <c r="B217" s="829"/>
      <c r="C217" s="604"/>
      <c r="D217" s="607"/>
      <c r="E217" s="608"/>
      <c r="F217" s="607"/>
    </row>
    <row r="218" spans="1:6" ht="17.25" customHeight="1">
      <c r="A218" s="603"/>
      <c r="B218" s="829"/>
      <c r="C218" s="604"/>
      <c r="D218" s="607"/>
      <c r="E218" s="608"/>
      <c r="F218" s="607"/>
    </row>
    <row r="219" spans="1:6" ht="17.25" customHeight="1">
      <c r="A219" s="603"/>
      <c r="B219" s="829"/>
      <c r="C219" s="604"/>
      <c r="D219" s="607"/>
      <c r="E219" s="608"/>
      <c r="F219" s="607"/>
    </row>
    <row r="220" spans="1:6" ht="17.25" customHeight="1">
      <c r="A220" s="603"/>
      <c r="B220" s="829"/>
      <c r="C220" s="604"/>
      <c r="D220" s="607"/>
      <c r="E220" s="608"/>
      <c r="F220" s="607"/>
    </row>
    <row r="221" spans="1:6" ht="17.25" customHeight="1">
      <c r="A221" s="603"/>
      <c r="B221" s="829"/>
      <c r="C221" s="604"/>
      <c r="D221" s="607"/>
      <c r="E221" s="608"/>
      <c r="F221" s="607"/>
    </row>
    <row r="222" spans="1:6" ht="17.25" customHeight="1">
      <c r="A222" s="603"/>
      <c r="B222" s="829"/>
      <c r="C222" s="604"/>
      <c r="D222" s="607"/>
      <c r="E222" s="608"/>
      <c r="F222" s="607"/>
    </row>
    <row r="223" spans="1:6" ht="17.25" customHeight="1">
      <c r="A223" s="603"/>
      <c r="B223" s="829"/>
      <c r="C223" s="604"/>
      <c r="D223" s="607"/>
      <c r="E223" s="608"/>
      <c r="F223" s="607"/>
    </row>
    <row r="224" spans="1:6" ht="17.25" customHeight="1">
      <c r="A224" s="603"/>
      <c r="B224" s="829"/>
      <c r="C224" s="604"/>
      <c r="D224" s="607"/>
      <c r="E224" s="608"/>
      <c r="F224" s="607"/>
    </row>
    <row r="225" spans="1:6" ht="17.25" customHeight="1">
      <c r="A225" s="603"/>
      <c r="B225" s="829"/>
      <c r="C225" s="604"/>
      <c r="D225" s="607"/>
      <c r="E225" s="608"/>
      <c r="F225" s="607"/>
    </row>
    <row r="226" spans="1:6" ht="17.25" customHeight="1">
      <c r="A226" s="603"/>
      <c r="B226" s="829"/>
      <c r="C226" s="604"/>
      <c r="D226" s="607"/>
      <c r="E226" s="608"/>
      <c r="F226" s="607"/>
    </row>
    <row r="227" spans="1:6" ht="17.25" customHeight="1">
      <c r="A227" s="603"/>
      <c r="B227" s="829"/>
      <c r="C227" s="604"/>
      <c r="D227" s="607"/>
      <c r="E227" s="608"/>
      <c r="F227" s="607"/>
    </row>
    <row r="228" spans="1:6" ht="17.25" customHeight="1">
      <c r="A228" s="603"/>
      <c r="B228" s="829"/>
      <c r="C228" s="604"/>
      <c r="D228" s="607"/>
      <c r="E228" s="608"/>
      <c r="F228" s="607"/>
    </row>
    <row r="229" spans="1:6" ht="17.25" customHeight="1">
      <c r="A229" s="603"/>
      <c r="B229" s="829"/>
      <c r="C229" s="604"/>
      <c r="D229" s="607"/>
      <c r="E229" s="608"/>
      <c r="F229" s="607"/>
    </row>
    <row r="230" spans="1:6" ht="17.25" customHeight="1">
      <c r="A230" s="603"/>
      <c r="B230" s="829"/>
      <c r="C230" s="604"/>
      <c r="D230" s="607"/>
      <c r="E230" s="608"/>
      <c r="F230" s="607"/>
    </row>
    <row r="231" spans="1:6" ht="17.25" customHeight="1">
      <c r="A231" s="603"/>
      <c r="B231" s="829"/>
      <c r="C231" s="604"/>
      <c r="D231" s="607"/>
      <c r="E231" s="608"/>
      <c r="F231" s="607"/>
    </row>
    <row r="232" spans="1:6" ht="17.25" customHeight="1">
      <c r="A232" s="603"/>
      <c r="B232" s="829"/>
      <c r="C232" s="604"/>
      <c r="D232" s="607"/>
      <c r="E232" s="608"/>
      <c r="F232" s="607"/>
    </row>
    <row r="233" spans="1:6" ht="17.25" customHeight="1">
      <c r="A233" s="603"/>
      <c r="B233" s="829"/>
      <c r="C233" s="604"/>
      <c r="D233" s="607"/>
      <c r="E233" s="608"/>
      <c r="F233" s="607"/>
    </row>
    <row r="234" spans="1:6" ht="17.25" customHeight="1">
      <c r="A234" s="603"/>
      <c r="B234" s="829"/>
      <c r="C234" s="604"/>
      <c r="D234" s="607"/>
      <c r="E234" s="608"/>
      <c r="F234" s="607"/>
    </row>
    <row r="235" spans="1:6" ht="17.25" customHeight="1">
      <c r="A235" s="603"/>
      <c r="B235" s="829"/>
      <c r="C235" s="604"/>
      <c r="D235" s="607"/>
      <c r="E235" s="608"/>
      <c r="F235" s="607"/>
    </row>
    <row r="236" spans="1:6" ht="17.25" customHeight="1">
      <c r="A236" s="603"/>
      <c r="B236" s="829"/>
      <c r="C236" s="604"/>
      <c r="D236" s="607"/>
      <c r="E236" s="608"/>
      <c r="F236" s="607"/>
    </row>
    <row r="237" spans="1:6" ht="17.25" customHeight="1">
      <c r="A237" s="603"/>
      <c r="B237" s="829"/>
      <c r="C237" s="604"/>
      <c r="D237" s="607"/>
      <c r="E237" s="608"/>
      <c r="F237" s="607"/>
    </row>
    <row r="238" spans="1:6" ht="17.25" customHeight="1">
      <c r="A238" s="603"/>
      <c r="B238" s="829"/>
      <c r="C238" s="604"/>
      <c r="D238" s="607"/>
      <c r="E238" s="608"/>
      <c r="F238" s="607"/>
    </row>
    <row r="239" spans="1:6" ht="17.25" customHeight="1">
      <c r="A239" s="603"/>
      <c r="B239" s="829"/>
      <c r="C239" s="604"/>
      <c r="D239" s="607"/>
      <c r="E239" s="608"/>
      <c r="F239" s="607"/>
    </row>
    <row r="240" spans="1:6" ht="17.25" customHeight="1">
      <c r="A240" s="603"/>
      <c r="B240" s="829"/>
      <c r="C240" s="604"/>
      <c r="D240" s="607"/>
      <c r="E240" s="608"/>
      <c r="F240" s="607"/>
    </row>
    <row r="241" spans="1:6" ht="17.25" customHeight="1">
      <c r="A241" s="603"/>
      <c r="B241" s="829"/>
      <c r="C241" s="604"/>
      <c r="D241" s="607"/>
      <c r="E241" s="608"/>
      <c r="F241" s="607"/>
    </row>
    <row r="242" spans="1:6" ht="17.25" customHeight="1">
      <c r="A242" s="603"/>
      <c r="B242" s="829"/>
      <c r="C242" s="604"/>
      <c r="D242" s="607"/>
      <c r="E242" s="608"/>
      <c r="F242" s="607"/>
    </row>
    <row r="243" spans="1:6" ht="17.25" customHeight="1">
      <c r="A243" s="603"/>
      <c r="B243" s="829"/>
      <c r="C243" s="604"/>
      <c r="D243" s="607"/>
      <c r="E243" s="608"/>
      <c r="F243" s="607"/>
    </row>
    <row r="244" spans="1:6" ht="17.25" customHeight="1">
      <c r="A244" s="603"/>
      <c r="B244" s="829"/>
      <c r="C244" s="604"/>
      <c r="D244" s="607"/>
      <c r="E244" s="608"/>
      <c r="F244" s="607"/>
    </row>
    <row r="245" spans="1:6" ht="17.25" customHeight="1">
      <c r="A245" s="603"/>
      <c r="B245" s="829"/>
      <c r="C245" s="604"/>
      <c r="D245" s="607"/>
      <c r="E245" s="608"/>
      <c r="F245" s="607"/>
    </row>
    <row r="246" spans="1:6" ht="17.25" customHeight="1">
      <c r="A246" s="603"/>
      <c r="B246" s="829"/>
      <c r="C246" s="604"/>
      <c r="D246" s="607"/>
      <c r="E246" s="608"/>
      <c r="F246" s="607"/>
    </row>
    <row r="247" spans="1:6" ht="17.25" customHeight="1">
      <c r="A247" s="603"/>
      <c r="B247" s="829"/>
      <c r="C247" s="604"/>
      <c r="D247" s="607"/>
      <c r="E247" s="608"/>
      <c r="F247" s="607"/>
    </row>
    <row r="248" spans="1:6" ht="17.25" customHeight="1">
      <c r="A248" s="603"/>
      <c r="B248" s="829"/>
      <c r="C248" s="604"/>
      <c r="D248" s="607"/>
      <c r="E248" s="608"/>
      <c r="F248" s="607"/>
    </row>
    <row r="249" spans="1:6" ht="17.25" customHeight="1">
      <c r="A249" s="603"/>
      <c r="B249" s="829"/>
      <c r="C249" s="604"/>
      <c r="D249" s="607"/>
      <c r="E249" s="608"/>
      <c r="F249" s="607"/>
    </row>
    <row r="250" spans="1:6" ht="17.25" customHeight="1">
      <c r="A250" s="603"/>
      <c r="B250" s="829"/>
      <c r="C250" s="604"/>
      <c r="D250" s="607"/>
      <c r="E250" s="608"/>
      <c r="F250" s="607"/>
    </row>
    <row r="251" spans="1:6" ht="17.25" customHeight="1">
      <c r="A251" s="603"/>
      <c r="B251" s="829"/>
      <c r="C251" s="604"/>
      <c r="D251" s="607"/>
      <c r="E251" s="608"/>
      <c r="F251" s="607"/>
    </row>
    <row r="252" spans="1:6" ht="17.25" customHeight="1">
      <c r="A252" s="603"/>
      <c r="B252" s="829"/>
      <c r="C252" s="604"/>
      <c r="D252" s="607"/>
      <c r="E252" s="608"/>
      <c r="F252" s="607"/>
    </row>
    <row r="253" spans="1:6" ht="17.25" customHeight="1">
      <c r="A253" s="603"/>
      <c r="B253" s="829"/>
      <c r="C253" s="604"/>
      <c r="D253" s="607"/>
      <c r="E253" s="608"/>
      <c r="F253" s="607"/>
    </row>
    <row r="254" spans="1:6" ht="17.25" customHeight="1">
      <c r="A254" s="603"/>
      <c r="B254" s="829"/>
      <c r="C254" s="604"/>
      <c r="D254" s="607"/>
      <c r="E254" s="608"/>
      <c r="F254" s="607"/>
    </row>
    <row r="255" spans="1:6" ht="17.25" customHeight="1">
      <c r="A255" s="603"/>
      <c r="B255" s="829"/>
      <c r="C255" s="604"/>
      <c r="D255" s="607"/>
      <c r="E255" s="608"/>
      <c r="F255" s="607"/>
    </row>
    <row r="256" spans="1:6" ht="17.25" customHeight="1">
      <c r="A256" s="603"/>
      <c r="B256" s="829"/>
      <c r="C256" s="604"/>
      <c r="D256" s="607"/>
      <c r="E256" s="608"/>
      <c r="F256" s="607"/>
    </row>
    <row r="257" spans="1:6" ht="17.25" customHeight="1">
      <c r="A257" s="603"/>
      <c r="B257" s="829"/>
      <c r="C257" s="604"/>
      <c r="D257" s="607"/>
      <c r="E257" s="608"/>
      <c r="F257" s="607"/>
    </row>
    <row r="258" spans="1:6" ht="17.25" customHeight="1">
      <c r="A258" s="603"/>
      <c r="B258" s="829"/>
      <c r="C258" s="604"/>
      <c r="D258" s="607"/>
      <c r="E258" s="608"/>
      <c r="F258" s="607"/>
    </row>
    <row r="259" spans="1:6" ht="17.25" customHeight="1">
      <c r="A259" s="603"/>
      <c r="B259" s="829"/>
      <c r="C259" s="604"/>
      <c r="D259" s="607"/>
      <c r="E259" s="608"/>
      <c r="F259" s="607"/>
    </row>
    <row r="260" spans="1:6" ht="17.25" customHeight="1">
      <c r="A260" s="603"/>
      <c r="B260" s="829"/>
      <c r="C260" s="604"/>
      <c r="D260" s="607"/>
      <c r="E260" s="608"/>
      <c r="F260" s="607"/>
    </row>
    <row r="261" spans="1:6" ht="17.25" customHeight="1">
      <c r="A261" s="603"/>
      <c r="B261" s="829"/>
      <c r="C261" s="604"/>
      <c r="D261" s="607"/>
      <c r="E261" s="608"/>
      <c r="F261" s="607"/>
    </row>
    <row r="262" spans="1:6" ht="17.25" customHeight="1">
      <c r="A262" s="603"/>
      <c r="B262" s="829"/>
      <c r="C262" s="604"/>
      <c r="D262" s="607"/>
      <c r="E262" s="608"/>
      <c r="F262" s="607"/>
    </row>
    <row r="263" spans="1:6" ht="17.25" customHeight="1">
      <c r="A263" s="603"/>
      <c r="B263" s="829"/>
      <c r="C263" s="604"/>
      <c r="D263" s="607"/>
      <c r="E263" s="608"/>
      <c r="F263" s="607"/>
    </row>
    <row r="264" spans="1:6" ht="17.25" customHeight="1">
      <c r="A264" s="603"/>
      <c r="B264" s="829"/>
      <c r="C264" s="604"/>
      <c r="D264" s="607"/>
      <c r="E264" s="608"/>
      <c r="F264" s="607"/>
    </row>
    <row r="265" spans="1:6" ht="17.25" customHeight="1">
      <c r="A265" s="603"/>
      <c r="B265" s="829"/>
      <c r="C265" s="604"/>
      <c r="D265" s="607"/>
      <c r="E265" s="608"/>
      <c r="F265" s="607"/>
    </row>
    <row r="266" spans="1:6" ht="17.25" customHeight="1">
      <c r="A266" s="603"/>
      <c r="B266" s="829"/>
      <c r="C266" s="604"/>
      <c r="D266" s="607"/>
      <c r="E266" s="608"/>
      <c r="F266" s="607"/>
    </row>
    <row r="267" spans="1:6" ht="17.25" customHeight="1">
      <c r="A267" s="603"/>
      <c r="B267" s="829"/>
      <c r="C267" s="604"/>
      <c r="D267" s="607"/>
      <c r="E267" s="608"/>
      <c r="F267" s="607"/>
    </row>
    <row r="268" spans="1:6" ht="17.25" customHeight="1">
      <c r="A268" s="603"/>
      <c r="B268" s="829"/>
      <c r="C268" s="604"/>
      <c r="D268" s="607"/>
      <c r="E268" s="608"/>
      <c r="F268" s="607"/>
    </row>
    <row r="269" spans="1:6" ht="17.25" customHeight="1">
      <c r="A269" s="603"/>
      <c r="B269" s="829"/>
      <c r="C269" s="604" t="s">
        <v>699</v>
      </c>
      <c r="D269" s="607"/>
      <c r="E269" s="608"/>
      <c r="F269" s="607"/>
    </row>
    <row r="270" spans="1:6" ht="17.25" customHeight="1">
      <c r="A270" s="603"/>
      <c r="B270" s="829"/>
      <c r="C270" s="604" t="s">
        <v>699</v>
      </c>
      <c r="D270" s="607"/>
      <c r="E270" s="608"/>
      <c r="F270" s="607"/>
    </row>
    <row r="271" spans="1:6" ht="17.25" customHeight="1">
      <c r="A271" s="603"/>
      <c r="B271" s="829"/>
      <c r="C271" s="604" t="s">
        <v>699</v>
      </c>
      <c r="D271" s="607"/>
      <c r="E271" s="608"/>
      <c r="F271" s="607"/>
    </row>
    <row r="272" spans="1:6" ht="17.25" customHeight="1">
      <c r="A272" s="603"/>
      <c r="B272" s="829"/>
      <c r="C272" s="604" t="s">
        <v>699</v>
      </c>
      <c r="D272" s="607"/>
      <c r="E272" s="608"/>
      <c r="F272" s="607"/>
    </row>
    <row r="273" spans="1:6" ht="17.25" customHeight="1">
      <c r="A273" s="603"/>
      <c r="B273" s="829"/>
      <c r="C273" s="604" t="s">
        <v>699</v>
      </c>
      <c r="D273" s="607"/>
      <c r="E273" s="608"/>
      <c r="F273" s="607"/>
    </row>
    <row r="274" spans="1:6" ht="17.25" customHeight="1">
      <c r="A274" s="603"/>
      <c r="B274" s="829"/>
      <c r="C274" s="604" t="s">
        <v>699</v>
      </c>
      <c r="D274" s="607"/>
      <c r="E274" s="608"/>
      <c r="F274" s="607"/>
    </row>
    <row r="275" spans="1:6" ht="17.25" customHeight="1">
      <c r="A275" s="603"/>
      <c r="B275" s="829"/>
      <c r="C275" s="604" t="s">
        <v>699</v>
      </c>
      <c r="D275" s="607"/>
      <c r="E275" s="608"/>
      <c r="F275" s="607"/>
    </row>
    <row r="276" spans="1:6" ht="17.25" customHeight="1">
      <c r="A276" s="603"/>
      <c r="B276" s="829"/>
      <c r="C276" s="604" t="s">
        <v>699</v>
      </c>
      <c r="D276" s="607"/>
      <c r="E276" s="608"/>
      <c r="F276" s="607"/>
    </row>
    <row r="277" spans="1:6" ht="17.25" customHeight="1">
      <c r="A277" s="603"/>
      <c r="B277" s="829"/>
      <c r="C277" s="604" t="s">
        <v>699</v>
      </c>
      <c r="D277" s="607"/>
      <c r="E277" s="608"/>
      <c r="F277" s="607"/>
    </row>
    <row r="278" spans="1:6" ht="17.25" customHeight="1">
      <c r="A278" s="603"/>
      <c r="B278" s="829"/>
      <c r="C278" s="604" t="s">
        <v>699</v>
      </c>
      <c r="D278" s="607"/>
      <c r="E278" s="608"/>
      <c r="F278" s="607"/>
    </row>
    <row r="279" spans="1:6" ht="17.25" customHeight="1">
      <c r="A279" s="603"/>
      <c r="B279" s="829"/>
      <c r="C279" s="604" t="s">
        <v>699</v>
      </c>
      <c r="D279" s="607"/>
      <c r="E279" s="608"/>
      <c r="F279" s="607"/>
    </row>
    <row r="280" spans="1:6" ht="17.25" customHeight="1">
      <c r="A280" s="603"/>
      <c r="B280" s="829"/>
      <c r="C280" s="604" t="s">
        <v>699</v>
      </c>
      <c r="D280" s="607"/>
      <c r="E280" s="608"/>
      <c r="F280" s="607"/>
    </row>
    <row r="281" spans="1:6" ht="17.25" customHeight="1">
      <c r="A281" s="603"/>
      <c r="B281" s="829"/>
      <c r="C281" s="604" t="s">
        <v>699</v>
      </c>
      <c r="D281" s="607"/>
      <c r="E281" s="608"/>
      <c r="F281" s="607"/>
    </row>
    <row r="282" spans="1:6" ht="17.25" customHeight="1">
      <c r="A282" s="603"/>
      <c r="B282" s="829"/>
      <c r="C282" s="604" t="s">
        <v>699</v>
      </c>
      <c r="D282" s="607"/>
      <c r="E282" s="608"/>
      <c r="F282" s="607"/>
    </row>
    <row r="283" spans="1:6" ht="17.25" customHeight="1">
      <c r="A283" s="603"/>
      <c r="B283" s="829"/>
      <c r="C283" s="604" t="s">
        <v>699</v>
      </c>
      <c r="D283" s="607"/>
      <c r="E283" s="608"/>
      <c r="F283" s="607"/>
    </row>
    <row r="284" spans="1:6" ht="17.25" customHeight="1">
      <c r="A284" s="603"/>
      <c r="B284" s="829"/>
      <c r="C284" s="604" t="s">
        <v>699</v>
      </c>
      <c r="D284" s="607"/>
      <c r="E284" s="608"/>
      <c r="F284" s="607"/>
    </row>
    <row r="285" spans="1:6" ht="17.25" customHeight="1">
      <c r="A285" s="603"/>
      <c r="B285" s="829"/>
      <c r="C285" s="604" t="s">
        <v>699</v>
      </c>
      <c r="D285" s="607"/>
      <c r="E285" s="608"/>
      <c r="F285" s="607"/>
    </row>
    <row r="286" spans="1:6" ht="17.25" customHeight="1">
      <c r="A286" s="603"/>
      <c r="B286" s="829"/>
      <c r="C286" s="604" t="s">
        <v>699</v>
      </c>
      <c r="D286" s="607"/>
      <c r="E286" s="608"/>
      <c r="F286" s="607"/>
    </row>
    <row r="287" spans="1:6" ht="17.25" customHeight="1">
      <c r="A287" s="603"/>
      <c r="B287" s="829"/>
      <c r="C287" s="604" t="s">
        <v>699</v>
      </c>
      <c r="D287" s="607"/>
      <c r="E287" s="608"/>
      <c r="F287" s="607"/>
    </row>
    <row r="288" spans="1:6" ht="17.25" customHeight="1">
      <c r="A288" s="603"/>
      <c r="B288" s="829"/>
      <c r="C288" s="604" t="s">
        <v>699</v>
      </c>
      <c r="D288" s="607"/>
      <c r="E288" s="608"/>
      <c r="F288" s="607"/>
    </row>
    <row r="289" spans="1:6" ht="17.25" customHeight="1">
      <c r="A289" s="603"/>
      <c r="B289" s="829"/>
      <c r="C289" s="604" t="s">
        <v>699</v>
      </c>
      <c r="D289" s="607"/>
      <c r="E289" s="608"/>
      <c r="F289" s="607"/>
    </row>
    <row r="290" spans="1:6" ht="17.25" customHeight="1">
      <c r="A290" s="603"/>
      <c r="B290" s="829"/>
      <c r="C290" s="604" t="s">
        <v>699</v>
      </c>
      <c r="D290" s="607"/>
      <c r="E290" s="608"/>
      <c r="F290" s="607"/>
    </row>
    <row r="291" spans="1:6" ht="17.25" customHeight="1">
      <c r="A291" s="603"/>
      <c r="B291" s="829"/>
      <c r="C291" s="604" t="s">
        <v>699</v>
      </c>
      <c r="D291" s="607"/>
      <c r="E291" s="608"/>
      <c r="F291" s="607"/>
    </row>
    <row r="292" spans="1:6" ht="17.25" customHeight="1">
      <c r="A292" s="603"/>
      <c r="B292" s="829"/>
      <c r="C292" s="604" t="s">
        <v>699</v>
      </c>
      <c r="D292" s="607"/>
      <c r="E292" s="608"/>
      <c r="F292" s="607"/>
    </row>
    <row r="293" spans="1:6" ht="17.25" customHeight="1">
      <c r="A293" s="603"/>
      <c r="B293" s="829"/>
      <c r="C293" s="604" t="s">
        <v>699</v>
      </c>
      <c r="D293" s="607"/>
      <c r="E293" s="608"/>
      <c r="F293" s="607"/>
    </row>
    <row r="294" spans="1:6" ht="17.25" customHeight="1">
      <c r="A294" s="603"/>
      <c r="B294" s="829"/>
      <c r="C294" s="604" t="s">
        <v>699</v>
      </c>
      <c r="D294" s="607"/>
      <c r="E294" s="608"/>
      <c r="F294" s="607"/>
    </row>
    <row r="295" spans="1:6" ht="17.25" customHeight="1">
      <c r="A295" s="603"/>
      <c r="B295" s="829"/>
      <c r="C295" s="604" t="s">
        <v>699</v>
      </c>
      <c r="D295" s="607"/>
      <c r="E295" s="608"/>
      <c r="F295" s="607"/>
    </row>
    <row r="296" spans="1:6" ht="17.25" customHeight="1">
      <c r="A296" s="603"/>
      <c r="B296" s="829"/>
      <c r="C296" s="604" t="s">
        <v>699</v>
      </c>
      <c r="D296" s="607"/>
      <c r="E296" s="608"/>
      <c r="F296" s="607"/>
    </row>
    <row r="297" spans="1:6" ht="17.25" customHeight="1">
      <c r="A297" s="603"/>
      <c r="B297" s="829"/>
      <c r="C297" s="604" t="s">
        <v>699</v>
      </c>
      <c r="D297" s="607"/>
      <c r="E297" s="608"/>
      <c r="F297" s="607"/>
    </row>
    <row r="298" spans="1:6" ht="17.25" customHeight="1">
      <c r="A298" s="603"/>
      <c r="B298" s="829"/>
      <c r="C298" s="604" t="s">
        <v>699</v>
      </c>
      <c r="D298" s="607"/>
      <c r="E298" s="608"/>
      <c r="F298" s="607"/>
    </row>
    <row r="299" spans="1:6" ht="17.25" customHeight="1">
      <c r="A299" s="603"/>
      <c r="B299" s="829"/>
      <c r="C299" s="604" t="s">
        <v>699</v>
      </c>
      <c r="D299" s="607"/>
      <c r="E299" s="608"/>
      <c r="F299" s="607"/>
    </row>
    <row r="300" spans="1:6" ht="17.25" customHeight="1">
      <c r="A300" s="603"/>
      <c r="B300" s="829"/>
      <c r="C300" s="604" t="s">
        <v>699</v>
      </c>
      <c r="D300" s="607"/>
      <c r="E300" s="608"/>
      <c r="F300" s="607"/>
    </row>
    <row r="301" spans="1:6" ht="17.25" customHeight="1">
      <c r="A301" s="603"/>
      <c r="B301" s="829"/>
      <c r="C301" s="604" t="s">
        <v>699</v>
      </c>
      <c r="D301" s="607"/>
      <c r="E301" s="608"/>
      <c r="F301" s="607"/>
    </row>
    <row r="302" spans="1:6" ht="17.25" customHeight="1">
      <c r="A302" s="603"/>
      <c r="B302" s="829"/>
      <c r="C302" s="604" t="s">
        <v>699</v>
      </c>
      <c r="D302" s="607"/>
      <c r="E302" s="608"/>
      <c r="F302" s="607"/>
    </row>
    <row r="303" spans="1:6" ht="17.25" customHeight="1">
      <c r="A303" s="603"/>
      <c r="B303" s="829"/>
      <c r="C303" s="604" t="s">
        <v>699</v>
      </c>
      <c r="D303" s="607"/>
      <c r="E303" s="608"/>
      <c r="F303" s="607"/>
    </row>
    <row r="304" spans="1:6" ht="17.25" customHeight="1">
      <c r="A304" s="603"/>
      <c r="B304" s="829"/>
      <c r="C304" s="604" t="s">
        <v>699</v>
      </c>
      <c r="D304" s="607"/>
      <c r="E304" s="608"/>
      <c r="F304" s="607"/>
    </row>
    <row r="305" spans="1:6" ht="17.25" customHeight="1">
      <c r="A305" s="603"/>
      <c r="B305" s="829"/>
      <c r="C305" s="604" t="s">
        <v>699</v>
      </c>
      <c r="D305" s="607"/>
      <c r="E305" s="608"/>
      <c r="F305" s="607"/>
    </row>
    <row r="306" spans="1:6" ht="17.25" customHeight="1">
      <c r="A306" s="603"/>
      <c r="B306" s="829"/>
      <c r="C306" s="604" t="s">
        <v>699</v>
      </c>
      <c r="D306" s="607"/>
      <c r="E306" s="608"/>
      <c r="F306" s="607"/>
    </row>
    <row r="307" spans="1:6" ht="17.25" customHeight="1">
      <c r="A307" s="603"/>
      <c r="B307" s="829"/>
      <c r="C307" s="604" t="s">
        <v>699</v>
      </c>
      <c r="D307" s="607"/>
      <c r="E307" s="608"/>
      <c r="F307" s="607"/>
    </row>
    <row r="308" spans="1:6" ht="17.25" customHeight="1">
      <c r="A308" s="603"/>
      <c r="B308" s="829"/>
      <c r="C308" s="604" t="s">
        <v>699</v>
      </c>
      <c r="D308" s="607"/>
      <c r="E308" s="608"/>
      <c r="F308" s="607"/>
    </row>
    <row r="309" spans="1:6" ht="17.25" customHeight="1">
      <c r="A309" s="603"/>
      <c r="B309" s="829"/>
      <c r="C309" s="604" t="s">
        <v>699</v>
      </c>
      <c r="D309" s="607"/>
      <c r="E309" s="608"/>
      <c r="F309" s="607"/>
    </row>
    <row r="310" spans="1:6" ht="17.25" customHeight="1">
      <c r="A310" s="603"/>
      <c r="B310" s="829"/>
      <c r="C310" s="604" t="s">
        <v>699</v>
      </c>
      <c r="D310" s="607"/>
      <c r="E310" s="608"/>
      <c r="F310" s="607"/>
    </row>
    <row r="311" spans="1:6" ht="17.25" customHeight="1">
      <c r="A311" s="603"/>
      <c r="B311" s="829"/>
      <c r="C311" s="604" t="s">
        <v>699</v>
      </c>
      <c r="D311" s="607"/>
      <c r="E311" s="608"/>
      <c r="F311" s="607"/>
    </row>
    <row r="312" spans="1:6" ht="17.25" customHeight="1">
      <c r="A312" s="603"/>
      <c r="B312" s="829"/>
      <c r="C312" s="604" t="s">
        <v>699</v>
      </c>
      <c r="D312" s="607"/>
      <c r="E312" s="608"/>
      <c r="F312" s="607"/>
    </row>
    <row r="313" spans="1:6" ht="17.25" customHeight="1">
      <c r="A313" s="603"/>
      <c r="B313" s="829"/>
      <c r="C313" s="604" t="s">
        <v>699</v>
      </c>
      <c r="D313" s="607"/>
      <c r="E313" s="608"/>
      <c r="F313" s="607"/>
    </row>
    <row r="314" spans="1:6" ht="17.25" customHeight="1">
      <c r="A314" s="603"/>
      <c r="B314" s="829"/>
      <c r="C314" s="604" t="s">
        <v>699</v>
      </c>
      <c r="D314" s="607"/>
      <c r="E314" s="608"/>
      <c r="F314" s="607"/>
    </row>
    <row r="315" spans="1:6" ht="17.25" customHeight="1">
      <c r="A315" s="603"/>
      <c r="B315" s="829"/>
      <c r="C315" s="604" t="s">
        <v>699</v>
      </c>
      <c r="D315" s="607"/>
      <c r="E315" s="608"/>
      <c r="F315" s="607"/>
    </row>
    <row r="316" spans="1:6" ht="17.25" customHeight="1">
      <c r="A316" s="603"/>
      <c r="B316" s="829"/>
      <c r="C316" s="604" t="s">
        <v>699</v>
      </c>
      <c r="D316" s="607"/>
      <c r="E316" s="608"/>
      <c r="F316" s="607"/>
    </row>
    <row r="317" spans="1:6" ht="17.25" customHeight="1">
      <c r="A317" s="603"/>
      <c r="B317" s="829"/>
      <c r="C317" s="604" t="s">
        <v>699</v>
      </c>
      <c r="D317" s="607"/>
      <c r="E317" s="608"/>
      <c r="F317" s="607"/>
    </row>
    <row r="318" spans="1:6" ht="17.25" customHeight="1">
      <c r="A318" s="603"/>
      <c r="B318" s="829"/>
      <c r="C318" s="604" t="s">
        <v>699</v>
      </c>
      <c r="D318" s="607"/>
      <c r="E318" s="608"/>
      <c r="F318" s="607"/>
    </row>
    <row r="319" spans="1:6" ht="17.25" customHeight="1">
      <c r="A319" s="603"/>
      <c r="B319" s="829"/>
      <c r="C319" s="604" t="s">
        <v>699</v>
      </c>
      <c r="D319" s="607"/>
      <c r="E319" s="608"/>
      <c r="F319" s="607"/>
    </row>
    <row r="320" spans="1:6" ht="17.25" customHeight="1">
      <c r="A320" s="603"/>
      <c r="B320" s="829"/>
      <c r="C320" s="604" t="s">
        <v>699</v>
      </c>
      <c r="D320" s="607"/>
      <c r="E320" s="608"/>
      <c r="F320" s="607"/>
    </row>
    <row r="321" spans="1:6" ht="17.25" customHeight="1">
      <c r="A321" s="603"/>
      <c r="B321" s="829"/>
      <c r="C321" s="604" t="s">
        <v>699</v>
      </c>
      <c r="D321" s="607"/>
      <c r="E321" s="608"/>
      <c r="F321" s="607"/>
    </row>
    <row r="322" spans="1:6" ht="17.25" customHeight="1">
      <c r="A322" s="603"/>
      <c r="B322" s="829"/>
      <c r="C322" s="604" t="s">
        <v>699</v>
      </c>
      <c r="D322" s="607"/>
      <c r="E322" s="608"/>
      <c r="F322" s="607"/>
    </row>
    <row r="323" spans="1:6" ht="17.25" customHeight="1">
      <c r="A323" s="603"/>
      <c r="B323" s="829"/>
      <c r="C323" s="604" t="s">
        <v>699</v>
      </c>
      <c r="D323" s="607"/>
      <c r="E323" s="608"/>
      <c r="F323" s="607"/>
    </row>
    <row r="324" spans="1:6" ht="17.25" customHeight="1">
      <c r="A324" s="603"/>
      <c r="B324" s="829"/>
      <c r="C324" s="604" t="s">
        <v>699</v>
      </c>
      <c r="D324" s="607"/>
      <c r="E324" s="608"/>
      <c r="F324" s="607"/>
    </row>
    <row r="325" spans="1:6" ht="17.25" customHeight="1">
      <c r="A325" s="603"/>
      <c r="B325" s="829"/>
      <c r="C325" s="604" t="s">
        <v>699</v>
      </c>
      <c r="D325" s="607"/>
      <c r="E325" s="608"/>
      <c r="F325" s="607"/>
    </row>
    <row r="326" spans="1:6" ht="17.25" customHeight="1">
      <c r="A326" s="603"/>
      <c r="B326" s="829"/>
      <c r="C326" s="604" t="s">
        <v>699</v>
      </c>
      <c r="D326" s="607"/>
      <c r="E326" s="608"/>
      <c r="F326" s="607"/>
    </row>
    <row r="327" spans="1:6" ht="17.25" customHeight="1">
      <c r="A327" s="603"/>
      <c r="B327" s="829"/>
      <c r="C327" s="604" t="s">
        <v>699</v>
      </c>
      <c r="D327" s="607"/>
      <c r="E327" s="608"/>
      <c r="F327" s="607"/>
    </row>
    <row r="328" spans="1:6" ht="17.25" customHeight="1">
      <c r="A328" s="603"/>
      <c r="B328" s="829"/>
      <c r="C328" s="604" t="s">
        <v>699</v>
      </c>
      <c r="D328" s="607"/>
      <c r="E328" s="608"/>
      <c r="F328" s="607"/>
    </row>
    <row r="329" spans="1:6" ht="17.25" customHeight="1">
      <c r="A329" s="603"/>
      <c r="B329" s="829"/>
      <c r="C329" s="604" t="s">
        <v>699</v>
      </c>
      <c r="D329" s="607"/>
      <c r="E329" s="608"/>
      <c r="F329" s="607"/>
    </row>
    <row r="330" spans="1:6" ht="17.25" customHeight="1">
      <c r="A330" s="603"/>
      <c r="B330" s="829"/>
      <c r="C330" s="604" t="s">
        <v>699</v>
      </c>
      <c r="D330" s="607"/>
      <c r="E330" s="608"/>
      <c r="F330" s="607"/>
    </row>
    <row r="331" spans="1:6" ht="17.25" customHeight="1">
      <c r="A331" s="603"/>
      <c r="B331" s="829"/>
      <c r="C331" s="604" t="s">
        <v>699</v>
      </c>
      <c r="D331" s="607"/>
      <c r="E331" s="608"/>
      <c r="F331" s="607"/>
    </row>
    <row r="332" spans="1:6" ht="17.25" customHeight="1">
      <c r="A332" s="603"/>
      <c r="B332" s="829"/>
      <c r="C332" s="604" t="s">
        <v>699</v>
      </c>
      <c r="D332" s="607"/>
      <c r="E332" s="608"/>
      <c r="F332" s="607"/>
    </row>
    <row r="333" spans="1:6" ht="17.25" customHeight="1">
      <c r="A333" s="603"/>
      <c r="B333" s="829"/>
      <c r="C333" s="604" t="s">
        <v>699</v>
      </c>
      <c r="D333" s="607"/>
      <c r="E333" s="608"/>
      <c r="F333" s="607"/>
    </row>
    <row r="334" spans="1:6" ht="17.25" customHeight="1">
      <c r="A334" s="603"/>
      <c r="B334" s="829"/>
      <c r="C334" s="604" t="s">
        <v>699</v>
      </c>
      <c r="D334" s="607"/>
      <c r="E334" s="608"/>
      <c r="F334" s="607"/>
    </row>
    <row r="335" spans="1:6" ht="17.25" customHeight="1">
      <c r="A335" s="603"/>
      <c r="B335" s="829"/>
      <c r="C335" s="604" t="s">
        <v>699</v>
      </c>
      <c r="D335" s="607"/>
      <c r="E335" s="608"/>
      <c r="F335" s="607"/>
    </row>
    <row r="336" spans="1:6" ht="17.25" customHeight="1">
      <c r="A336" s="603"/>
      <c r="B336" s="829"/>
      <c r="C336" s="604" t="s">
        <v>699</v>
      </c>
      <c r="D336" s="607"/>
      <c r="E336" s="608"/>
      <c r="F336" s="607"/>
    </row>
    <row r="337" spans="1:6" ht="17.25" customHeight="1">
      <c r="A337" s="603"/>
      <c r="B337" s="829"/>
      <c r="C337" s="604" t="s">
        <v>699</v>
      </c>
      <c r="D337" s="607"/>
      <c r="E337" s="608"/>
      <c r="F337" s="607"/>
    </row>
    <row r="338" spans="1:6" ht="17.25" customHeight="1">
      <c r="A338" s="603"/>
      <c r="B338" s="829"/>
      <c r="C338" s="604" t="s">
        <v>699</v>
      </c>
      <c r="D338" s="607"/>
      <c r="E338" s="608"/>
      <c r="F338" s="607"/>
    </row>
    <row r="339" spans="1:6" ht="17.25" customHeight="1">
      <c r="A339" s="603"/>
      <c r="B339" s="829"/>
      <c r="C339" s="604" t="s">
        <v>699</v>
      </c>
      <c r="D339" s="607"/>
      <c r="E339" s="608"/>
      <c r="F339" s="607"/>
    </row>
    <row r="340" spans="1:6" ht="17.25" customHeight="1">
      <c r="A340" s="603"/>
      <c r="B340" s="829"/>
      <c r="C340" s="604" t="s">
        <v>699</v>
      </c>
      <c r="D340" s="607"/>
      <c r="E340" s="608"/>
      <c r="F340" s="607"/>
    </row>
    <row r="341" spans="1:6" ht="17.25" customHeight="1">
      <c r="A341" s="603"/>
      <c r="B341" s="829"/>
      <c r="C341" s="604" t="s">
        <v>699</v>
      </c>
      <c r="D341" s="607"/>
      <c r="E341" s="608"/>
      <c r="F341" s="607"/>
    </row>
    <row r="342" spans="1:6" ht="17.25" customHeight="1">
      <c r="A342" s="603"/>
      <c r="B342" s="829"/>
      <c r="C342" s="604" t="s">
        <v>699</v>
      </c>
      <c r="D342" s="607"/>
      <c r="E342" s="608"/>
      <c r="F342" s="607"/>
    </row>
    <row r="343" spans="1:6" ht="17.25" customHeight="1">
      <c r="A343" s="603"/>
      <c r="B343" s="829"/>
      <c r="C343" s="604" t="s">
        <v>699</v>
      </c>
      <c r="D343" s="607"/>
      <c r="E343" s="608"/>
      <c r="F343" s="607"/>
    </row>
    <row r="344" spans="1:6" ht="17.25" customHeight="1">
      <c r="A344" s="603"/>
      <c r="B344" s="829"/>
      <c r="C344" s="604" t="s">
        <v>699</v>
      </c>
      <c r="D344" s="607"/>
      <c r="E344" s="608"/>
      <c r="F344" s="607"/>
    </row>
    <row r="345" spans="1:6" ht="17.25" customHeight="1">
      <c r="A345" s="603"/>
      <c r="B345" s="829"/>
      <c r="C345" s="604" t="s">
        <v>699</v>
      </c>
      <c r="D345" s="607"/>
      <c r="E345" s="608"/>
      <c r="F345" s="607"/>
    </row>
    <row r="346" spans="1:6" ht="17.25" customHeight="1">
      <c r="A346" s="603"/>
      <c r="B346" s="829"/>
      <c r="C346" s="604" t="s">
        <v>699</v>
      </c>
      <c r="D346" s="607"/>
      <c r="E346" s="608"/>
      <c r="F346" s="607"/>
    </row>
    <row r="347" spans="1:6" ht="17.25" customHeight="1">
      <c r="A347" s="603"/>
      <c r="B347" s="829"/>
      <c r="C347" s="604" t="s">
        <v>699</v>
      </c>
      <c r="D347" s="607"/>
      <c r="E347" s="608"/>
      <c r="F347" s="607"/>
    </row>
    <row r="348" spans="1:6" ht="17.25" customHeight="1">
      <c r="A348" s="603"/>
      <c r="B348" s="829"/>
      <c r="C348" s="604" t="s">
        <v>699</v>
      </c>
      <c r="D348" s="607"/>
      <c r="E348" s="608"/>
      <c r="F348" s="607"/>
    </row>
    <row r="349" spans="1:6" ht="17.25" customHeight="1">
      <c r="A349" s="603"/>
      <c r="B349" s="829"/>
      <c r="C349" s="604" t="s">
        <v>699</v>
      </c>
      <c r="D349" s="607"/>
      <c r="E349" s="608"/>
      <c r="F349" s="607"/>
    </row>
    <row r="350" spans="1:6" ht="17.25" customHeight="1">
      <c r="A350" s="603"/>
      <c r="B350" s="829"/>
      <c r="C350" s="604" t="s">
        <v>699</v>
      </c>
      <c r="D350" s="607"/>
      <c r="E350" s="608"/>
      <c r="F350" s="607"/>
    </row>
    <row r="351" spans="1:6" ht="17.25" customHeight="1">
      <c r="A351" s="603"/>
      <c r="B351" s="829"/>
      <c r="C351" s="604" t="s">
        <v>699</v>
      </c>
      <c r="D351" s="607"/>
      <c r="E351" s="608"/>
      <c r="F351" s="607"/>
    </row>
    <row r="352" spans="1:6" ht="17.25" customHeight="1">
      <c r="A352" s="603"/>
      <c r="B352" s="829"/>
      <c r="C352" s="604" t="s">
        <v>699</v>
      </c>
      <c r="D352" s="607"/>
      <c r="E352" s="608"/>
      <c r="F352" s="607"/>
    </row>
    <row r="353" spans="1:6" ht="17.25" customHeight="1">
      <c r="A353" s="603"/>
      <c r="B353" s="829"/>
      <c r="C353" s="604" t="s">
        <v>699</v>
      </c>
      <c r="D353" s="607"/>
      <c r="E353" s="608"/>
      <c r="F353" s="607"/>
    </row>
    <row r="354" spans="1:6" ht="17.25" customHeight="1">
      <c r="A354" s="603"/>
      <c r="B354" s="829"/>
      <c r="C354" s="604" t="s">
        <v>699</v>
      </c>
      <c r="D354" s="607"/>
      <c r="E354" s="608"/>
      <c r="F354" s="607"/>
    </row>
    <row r="355" spans="1:6" ht="17.25" customHeight="1">
      <c r="A355" s="603"/>
      <c r="B355" s="829"/>
      <c r="C355" s="604" t="s">
        <v>699</v>
      </c>
      <c r="D355" s="607"/>
      <c r="E355" s="608"/>
      <c r="F355" s="607"/>
    </row>
    <row r="356" spans="1:6" ht="17.25" customHeight="1">
      <c r="A356" s="603"/>
      <c r="B356" s="829"/>
      <c r="C356" s="604" t="s">
        <v>699</v>
      </c>
      <c r="D356" s="607"/>
      <c r="E356" s="608"/>
      <c r="F356" s="607"/>
    </row>
    <row r="357" spans="1:6" ht="17.25" customHeight="1">
      <c r="A357" s="603"/>
      <c r="B357" s="829"/>
      <c r="C357" s="604" t="s">
        <v>699</v>
      </c>
      <c r="D357" s="607"/>
      <c r="E357" s="608"/>
      <c r="F357" s="607"/>
    </row>
    <row r="358" spans="1:6" ht="17.25" customHeight="1">
      <c r="A358" s="603"/>
      <c r="B358" s="829"/>
      <c r="C358" s="604" t="s">
        <v>699</v>
      </c>
      <c r="D358" s="607"/>
      <c r="E358" s="608"/>
      <c r="F358" s="607"/>
    </row>
    <row r="359" spans="1:6" ht="17.25" customHeight="1">
      <c r="A359" s="603"/>
      <c r="B359" s="829"/>
      <c r="C359" s="604" t="s">
        <v>699</v>
      </c>
      <c r="D359" s="607"/>
      <c r="E359" s="608"/>
      <c r="F359" s="607"/>
    </row>
    <row r="360" spans="1:6" ht="17.25" customHeight="1">
      <c r="A360" s="603"/>
      <c r="B360" s="829"/>
      <c r="C360" s="604" t="s">
        <v>699</v>
      </c>
      <c r="D360" s="607"/>
      <c r="E360" s="608"/>
      <c r="F360" s="607"/>
    </row>
    <row r="361" spans="1:6" ht="17.25" customHeight="1">
      <c r="A361" s="603"/>
      <c r="B361" s="829"/>
      <c r="C361" s="604" t="s">
        <v>699</v>
      </c>
      <c r="D361" s="607"/>
      <c r="E361" s="608"/>
      <c r="F361" s="607"/>
    </row>
    <row r="362" spans="1:6" ht="17.25" customHeight="1">
      <c r="A362" s="603"/>
      <c r="B362" s="829"/>
      <c r="C362" s="604" t="s">
        <v>699</v>
      </c>
      <c r="D362" s="607"/>
      <c r="E362" s="608"/>
      <c r="F362" s="607"/>
    </row>
    <row r="363" spans="1:6" ht="17.25" customHeight="1">
      <c r="A363" s="603"/>
      <c r="B363" s="829"/>
      <c r="C363" s="604" t="s">
        <v>699</v>
      </c>
      <c r="D363" s="607"/>
      <c r="E363" s="608"/>
      <c r="F363" s="607"/>
    </row>
    <row r="364" spans="1:6" ht="17.25" customHeight="1">
      <c r="A364" s="603"/>
      <c r="B364" s="829"/>
      <c r="C364" s="604" t="s">
        <v>699</v>
      </c>
      <c r="D364" s="607"/>
      <c r="E364" s="608"/>
      <c r="F364" s="607"/>
    </row>
    <row r="365" spans="1:6" ht="17.25" customHeight="1">
      <c r="A365" s="603"/>
      <c r="B365" s="829"/>
      <c r="C365" s="604" t="s">
        <v>699</v>
      </c>
      <c r="D365" s="607"/>
      <c r="E365" s="608"/>
      <c r="F365" s="607"/>
    </row>
    <row r="366" spans="1:6" ht="17.25" customHeight="1">
      <c r="A366" s="603"/>
      <c r="B366" s="829"/>
      <c r="C366" s="604" t="s">
        <v>699</v>
      </c>
      <c r="D366" s="607"/>
      <c r="E366" s="608"/>
      <c r="F366" s="607"/>
    </row>
    <row r="367" spans="1:6" ht="17.25" customHeight="1">
      <c r="A367" s="603"/>
      <c r="B367" s="829"/>
      <c r="C367" s="604" t="s">
        <v>699</v>
      </c>
      <c r="D367" s="607"/>
      <c r="E367" s="608"/>
      <c r="F367" s="607"/>
    </row>
    <row r="368" spans="1:6" ht="17.25" customHeight="1">
      <c r="A368" s="603"/>
      <c r="B368" s="829"/>
      <c r="C368" s="604" t="s">
        <v>699</v>
      </c>
      <c r="D368" s="607"/>
      <c r="E368" s="608"/>
      <c r="F368" s="607"/>
    </row>
    <row r="369" spans="1:6" ht="17.25" customHeight="1">
      <c r="A369" s="603"/>
      <c r="B369" s="829"/>
      <c r="C369" s="604" t="s">
        <v>699</v>
      </c>
      <c r="D369" s="607"/>
      <c r="E369" s="608"/>
      <c r="F369" s="607"/>
    </row>
    <row r="370" spans="1:6" ht="17.25" customHeight="1">
      <c r="A370" s="603"/>
      <c r="B370" s="829"/>
      <c r="C370" s="604" t="s">
        <v>699</v>
      </c>
      <c r="D370" s="607"/>
      <c r="E370" s="608"/>
      <c r="F370" s="607"/>
    </row>
    <row r="371" spans="1:6" ht="17.25" customHeight="1">
      <c r="A371" s="603"/>
      <c r="B371" s="829"/>
      <c r="C371" s="604" t="s">
        <v>699</v>
      </c>
      <c r="D371" s="607"/>
      <c r="E371" s="608"/>
      <c r="F371" s="607"/>
    </row>
    <row r="372" spans="1:6" ht="17.25" customHeight="1">
      <c r="A372" s="603"/>
      <c r="B372" s="829"/>
      <c r="C372" s="604" t="s">
        <v>699</v>
      </c>
      <c r="D372" s="607"/>
      <c r="E372" s="608"/>
      <c r="F372" s="607"/>
    </row>
    <row r="373" spans="1:6" ht="17.25" customHeight="1">
      <c r="A373" s="603"/>
      <c r="B373" s="829"/>
      <c r="C373" s="604" t="s">
        <v>699</v>
      </c>
      <c r="D373" s="607"/>
      <c r="E373" s="608"/>
      <c r="F373" s="607"/>
    </row>
    <row r="374" spans="1:6" ht="17.25" customHeight="1">
      <c r="A374" s="603"/>
      <c r="B374" s="829"/>
      <c r="C374" s="604" t="s">
        <v>699</v>
      </c>
      <c r="D374" s="607"/>
      <c r="E374" s="608"/>
      <c r="F374" s="607"/>
    </row>
    <row r="375" spans="1:6" ht="17.25" customHeight="1">
      <c r="A375" s="603"/>
      <c r="B375" s="829"/>
      <c r="C375" s="604" t="s">
        <v>699</v>
      </c>
      <c r="D375" s="607"/>
      <c r="E375" s="608"/>
      <c r="F375" s="607"/>
    </row>
    <row r="376" spans="1:6" ht="17.25" customHeight="1">
      <c r="A376" s="603"/>
      <c r="B376" s="829"/>
      <c r="C376" s="604" t="s">
        <v>699</v>
      </c>
      <c r="D376" s="607"/>
      <c r="E376" s="608"/>
      <c r="F376" s="607"/>
    </row>
    <row r="377" spans="1:6" ht="17.25" customHeight="1">
      <c r="A377" s="603"/>
      <c r="B377" s="829"/>
      <c r="C377" s="604" t="s">
        <v>699</v>
      </c>
      <c r="D377" s="607"/>
      <c r="E377" s="608"/>
      <c r="F377" s="607"/>
    </row>
    <row r="378" spans="1:6" ht="17.25" customHeight="1">
      <c r="A378" s="603"/>
      <c r="B378" s="829"/>
      <c r="C378" s="604" t="s">
        <v>699</v>
      </c>
      <c r="D378" s="607"/>
      <c r="E378" s="608"/>
      <c r="F378" s="607"/>
    </row>
    <row r="379" spans="1:6" ht="17.25" customHeight="1">
      <c r="A379" s="603"/>
      <c r="B379" s="829"/>
      <c r="C379" s="604" t="s">
        <v>699</v>
      </c>
      <c r="D379" s="607"/>
      <c r="E379" s="608"/>
      <c r="F379" s="607"/>
    </row>
    <row r="380" spans="1:6" ht="17.25" customHeight="1">
      <c r="A380" s="603"/>
      <c r="B380" s="829"/>
      <c r="C380" s="604" t="s">
        <v>699</v>
      </c>
      <c r="D380" s="607"/>
      <c r="E380" s="608"/>
      <c r="F380" s="607"/>
    </row>
    <row r="381" spans="1:6" ht="17.25" customHeight="1">
      <c r="A381" s="603"/>
      <c r="B381" s="829"/>
      <c r="C381" s="604" t="s">
        <v>699</v>
      </c>
      <c r="D381" s="607"/>
      <c r="E381" s="608"/>
      <c r="F381" s="607"/>
    </row>
    <row r="382" spans="1:6" ht="17.25" customHeight="1">
      <c r="A382" s="603"/>
      <c r="B382" s="829"/>
      <c r="C382" s="604" t="s">
        <v>699</v>
      </c>
      <c r="D382" s="607"/>
      <c r="E382" s="608"/>
      <c r="F382" s="607"/>
    </row>
    <row r="383" spans="1:6" ht="17.25" customHeight="1">
      <c r="A383" s="603"/>
      <c r="B383" s="829"/>
      <c r="C383" s="604" t="s">
        <v>699</v>
      </c>
      <c r="D383" s="607"/>
      <c r="E383" s="608"/>
      <c r="F383" s="607"/>
    </row>
    <row r="384" spans="1:6" ht="17.25" customHeight="1">
      <c r="A384" s="603"/>
      <c r="B384" s="829"/>
      <c r="C384" s="604" t="s">
        <v>699</v>
      </c>
      <c r="D384" s="607"/>
      <c r="E384" s="608"/>
      <c r="F384" s="607"/>
    </row>
    <row r="385" spans="1:6" ht="17.25" customHeight="1">
      <c r="A385" s="603"/>
      <c r="B385" s="829"/>
      <c r="C385" s="604" t="s">
        <v>699</v>
      </c>
      <c r="D385" s="607"/>
      <c r="E385" s="608"/>
      <c r="F385" s="607"/>
    </row>
    <row r="386" spans="1:6" ht="17.25" customHeight="1">
      <c r="A386" s="603"/>
      <c r="B386" s="829"/>
      <c r="C386" s="604" t="s">
        <v>699</v>
      </c>
      <c r="D386" s="607"/>
      <c r="E386" s="608"/>
      <c r="F386" s="607"/>
    </row>
    <row r="387" spans="1:6" ht="17.25" customHeight="1">
      <c r="A387" s="603"/>
      <c r="B387" s="829"/>
      <c r="C387" s="604" t="s">
        <v>699</v>
      </c>
      <c r="D387" s="607"/>
      <c r="E387" s="608"/>
      <c r="F387" s="607"/>
    </row>
    <row r="388" spans="1:6" ht="17.25" customHeight="1">
      <c r="A388" s="603"/>
      <c r="B388" s="829"/>
      <c r="C388" s="604" t="s">
        <v>699</v>
      </c>
      <c r="D388" s="607"/>
      <c r="E388" s="608"/>
      <c r="F388" s="607"/>
    </row>
    <row r="389" spans="1:6" ht="17.25" customHeight="1">
      <c r="A389" s="603"/>
      <c r="B389" s="829"/>
      <c r="C389" s="604" t="s">
        <v>699</v>
      </c>
      <c r="D389" s="607"/>
      <c r="E389" s="608"/>
      <c r="F389" s="607"/>
    </row>
    <row r="390" spans="1:6" ht="17.25" customHeight="1">
      <c r="A390" s="603"/>
      <c r="B390" s="829"/>
      <c r="C390" s="604" t="s">
        <v>699</v>
      </c>
      <c r="D390" s="607"/>
      <c r="E390" s="608"/>
      <c r="F390" s="607"/>
    </row>
    <row r="391" spans="1:6" ht="17.25" customHeight="1">
      <c r="A391" s="603"/>
      <c r="B391" s="829"/>
      <c r="C391" s="604" t="s">
        <v>699</v>
      </c>
      <c r="D391" s="607"/>
      <c r="E391" s="608"/>
      <c r="F391" s="607"/>
    </row>
    <row r="392" spans="1:6" ht="17.25" customHeight="1">
      <c r="A392" s="603"/>
      <c r="B392" s="829"/>
      <c r="C392" s="604" t="s">
        <v>699</v>
      </c>
      <c r="D392" s="607"/>
      <c r="E392" s="608"/>
      <c r="F392" s="607"/>
    </row>
    <row r="393" spans="1:6" ht="17.25" customHeight="1">
      <c r="A393" s="603"/>
      <c r="B393" s="829"/>
      <c r="C393" s="604" t="s">
        <v>699</v>
      </c>
      <c r="D393" s="607"/>
      <c r="E393" s="608"/>
      <c r="F393" s="607"/>
    </row>
    <row r="394" spans="1:6" ht="17.25" customHeight="1">
      <c r="A394" s="603"/>
      <c r="B394" s="829"/>
      <c r="C394" s="604" t="s">
        <v>699</v>
      </c>
      <c r="D394" s="607"/>
      <c r="E394" s="608"/>
      <c r="F394" s="607"/>
    </row>
    <row r="395" spans="1:6" ht="17.25" customHeight="1">
      <c r="A395" s="603"/>
      <c r="B395" s="829"/>
      <c r="C395" s="604" t="s">
        <v>699</v>
      </c>
      <c r="D395" s="607"/>
      <c r="E395" s="608"/>
      <c r="F395" s="607"/>
    </row>
    <row r="396" spans="1:6" ht="17.25" customHeight="1">
      <c r="A396" s="603"/>
      <c r="B396" s="829"/>
      <c r="C396" s="604" t="s">
        <v>699</v>
      </c>
      <c r="D396" s="607"/>
      <c r="E396" s="608"/>
      <c r="F396" s="607"/>
    </row>
    <row r="397" spans="1:6" ht="17.25" customHeight="1">
      <c r="A397" s="603"/>
      <c r="B397" s="829"/>
      <c r="C397" s="604" t="s">
        <v>699</v>
      </c>
      <c r="D397" s="607"/>
      <c r="E397" s="608"/>
      <c r="F397" s="607"/>
    </row>
    <row r="398" spans="1:6" ht="17.25" customHeight="1">
      <c r="A398" s="603"/>
      <c r="B398" s="829"/>
      <c r="C398" s="604" t="s">
        <v>699</v>
      </c>
      <c r="D398" s="607"/>
      <c r="E398" s="608"/>
      <c r="F398" s="607"/>
    </row>
    <row r="399" spans="1:6" ht="17.25" customHeight="1">
      <c r="A399" s="603"/>
      <c r="B399" s="829"/>
      <c r="C399" s="604" t="s">
        <v>699</v>
      </c>
      <c r="D399" s="607"/>
      <c r="E399" s="608"/>
      <c r="F399" s="607"/>
    </row>
    <row r="400" spans="1:6" ht="17.25" customHeight="1">
      <c r="A400" s="603"/>
      <c r="B400" s="829"/>
      <c r="C400" s="604" t="s">
        <v>699</v>
      </c>
      <c r="D400" s="607"/>
      <c r="E400" s="608"/>
      <c r="F400" s="607"/>
    </row>
    <row r="401" spans="1:6" ht="17.25" customHeight="1">
      <c r="A401" s="603"/>
      <c r="B401" s="829"/>
      <c r="C401" s="604" t="s">
        <v>699</v>
      </c>
      <c r="D401" s="607"/>
      <c r="E401" s="608"/>
      <c r="F401" s="607"/>
    </row>
    <row r="402" spans="1:6" ht="17.25" customHeight="1">
      <c r="A402" s="603"/>
      <c r="B402" s="829"/>
      <c r="C402" s="604" t="s">
        <v>699</v>
      </c>
      <c r="D402" s="607"/>
      <c r="E402" s="608"/>
      <c r="F402" s="607"/>
    </row>
    <row r="403" spans="1:6" ht="17.25" customHeight="1">
      <c r="A403" s="603"/>
      <c r="B403" s="829"/>
      <c r="C403" s="604" t="s">
        <v>699</v>
      </c>
      <c r="D403" s="607"/>
      <c r="E403" s="608"/>
      <c r="F403" s="607"/>
    </row>
    <row r="404" spans="1:6" ht="17.25" customHeight="1">
      <c r="A404" s="603"/>
      <c r="B404" s="829"/>
      <c r="C404" s="604" t="s">
        <v>699</v>
      </c>
      <c r="D404" s="607"/>
      <c r="E404" s="608"/>
      <c r="F404" s="607"/>
    </row>
    <row r="405" spans="1:6" ht="17.25" customHeight="1">
      <c r="A405" s="603"/>
      <c r="B405" s="829"/>
      <c r="C405" s="604" t="s">
        <v>699</v>
      </c>
      <c r="D405" s="607"/>
      <c r="E405" s="608"/>
      <c r="F405" s="607"/>
    </row>
    <row r="406" spans="1:6" ht="17.25" customHeight="1">
      <c r="A406" s="603"/>
      <c r="B406" s="829"/>
      <c r="C406" s="604" t="s">
        <v>699</v>
      </c>
      <c r="D406" s="607"/>
      <c r="E406" s="608"/>
      <c r="F406" s="607"/>
    </row>
    <row r="407" spans="1:6" ht="17.25" customHeight="1">
      <c r="A407" s="603"/>
      <c r="B407" s="829"/>
      <c r="C407" s="604" t="s">
        <v>699</v>
      </c>
      <c r="D407" s="607"/>
      <c r="E407" s="608"/>
      <c r="F407" s="607"/>
    </row>
    <row r="408" spans="1:6" ht="17.25" customHeight="1">
      <c r="A408" s="603"/>
      <c r="B408" s="829"/>
      <c r="C408" s="604" t="s">
        <v>699</v>
      </c>
      <c r="D408" s="607"/>
      <c r="E408" s="608"/>
      <c r="F408" s="607"/>
    </row>
    <row r="409" spans="1:6" ht="17.25" customHeight="1">
      <c r="A409" s="603"/>
      <c r="B409" s="829"/>
      <c r="C409" s="604" t="s">
        <v>699</v>
      </c>
      <c r="D409" s="607"/>
      <c r="E409" s="608"/>
      <c r="F409" s="607"/>
    </row>
    <row r="410" spans="1:6" ht="17.25" customHeight="1">
      <c r="A410" s="603"/>
      <c r="B410" s="829"/>
      <c r="C410" s="604" t="s">
        <v>699</v>
      </c>
      <c r="D410" s="607"/>
      <c r="E410" s="608"/>
      <c r="F410" s="607"/>
    </row>
    <row r="411" spans="1:6" ht="17.25" customHeight="1">
      <c r="A411" s="603"/>
      <c r="B411" s="829"/>
      <c r="C411" s="604" t="s">
        <v>699</v>
      </c>
      <c r="D411" s="607"/>
      <c r="E411" s="608"/>
      <c r="F411" s="607"/>
    </row>
    <row r="412" spans="1:6" ht="17.25" customHeight="1">
      <c r="A412" s="603"/>
      <c r="B412" s="829"/>
      <c r="C412" s="604" t="s">
        <v>699</v>
      </c>
      <c r="D412" s="607"/>
      <c r="E412" s="608"/>
      <c r="F412" s="607"/>
    </row>
    <row r="413" spans="1:6" ht="17.25" customHeight="1">
      <c r="A413" s="603"/>
      <c r="B413" s="829"/>
      <c r="C413" s="604" t="s">
        <v>699</v>
      </c>
      <c r="D413" s="607"/>
      <c r="E413" s="608"/>
      <c r="F413" s="607"/>
    </row>
    <row r="414" spans="1:6" ht="17.25" customHeight="1">
      <c r="A414" s="603"/>
      <c r="B414" s="829"/>
      <c r="C414" s="604" t="s">
        <v>699</v>
      </c>
      <c r="D414" s="607"/>
      <c r="E414" s="608"/>
      <c r="F414" s="607"/>
    </row>
    <row r="415" spans="1:6" ht="17.25" customHeight="1">
      <c r="A415" s="603"/>
      <c r="B415" s="829"/>
      <c r="C415" s="604" t="s">
        <v>699</v>
      </c>
      <c r="D415" s="607"/>
      <c r="E415" s="608"/>
      <c r="F415" s="607"/>
    </row>
    <row r="416" spans="1:6" ht="17.25" customHeight="1">
      <c r="A416" s="603"/>
      <c r="B416" s="829"/>
      <c r="C416" s="604" t="s">
        <v>699</v>
      </c>
      <c r="D416" s="607"/>
      <c r="E416" s="608"/>
      <c r="F416" s="607"/>
    </row>
    <row r="417" spans="1:6" ht="17.25" customHeight="1">
      <c r="A417" s="603"/>
      <c r="B417" s="829"/>
      <c r="C417" s="604" t="s">
        <v>699</v>
      </c>
      <c r="D417" s="607"/>
      <c r="E417" s="608"/>
      <c r="F417" s="607"/>
    </row>
    <row r="418" spans="1:6" ht="17.25" customHeight="1">
      <c r="A418" s="603"/>
      <c r="B418" s="829"/>
      <c r="C418" s="604" t="s">
        <v>699</v>
      </c>
      <c r="D418" s="607"/>
      <c r="E418" s="608"/>
      <c r="F418" s="607"/>
    </row>
    <row r="419" spans="1:6" ht="17.25" customHeight="1">
      <c r="A419" s="603"/>
      <c r="B419" s="829"/>
      <c r="C419" s="604" t="s">
        <v>699</v>
      </c>
      <c r="D419" s="607"/>
      <c r="E419" s="608"/>
      <c r="F419" s="607"/>
    </row>
    <row r="420" spans="1:6" ht="17.25" customHeight="1">
      <c r="A420" s="603"/>
      <c r="B420" s="829"/>
      <c r="C420" s="604" t="s">
        <v>699</v>
      </c>
      <c r="D420" s="607"/>
      <c r="E420" s="608"/>
      <c r="F420" s="607"/>
    </row>
    <row r="421" spans="1:6" ht="17.25" customHeight="1">
      <c r="A421" s="603"/>
      <c r="B421" s="829"/>
      <c r="C421" s="604" t="s">
        <v>699</v>
      </c>
      <c r="D421" s="607"/>
      <c r="E421" s="608"/>
      <c r="F421" s="607"/>
    </row>
    <row r="422" spans="1:6" ht="17.25" customHeight="1">
      <c r="A422" s="603"/>
      <c r="B422" s="829"/>
      <c r="C422" s="604" t="s">
        <v>699</v>
      </c>
      <c r="D422" s="607"/>
      <c r="E422" s="608"/>
      <c r="F422" s="607"/>
    </row>
    <row r="423" spans="1:6" ht="17.25" customHeight="1">
      <c r="A423" s="603"/>
      <c r="B423" s="829"/>
      <c r="C423" s="604" t="s">
        <v>699</v>
      </c>
      <c r="D423" s="607"/>
      <c r="E423" s="608"/>
      <c r="F423" s="607"/>
    </row>
    <row r="424" spans="1:6" ht="17.25" customHeight="1">
      <c r="A424" s="603"/>
      <c r="B424" s="829"/>
      <c r="C424" s="604" t="s">
        <v>699</v>
      </c>
      <c r="D424" s="607"/>
      <c r="E424" s="608"/>
      <c r="F424" s="607"/>
    </row>
    <row r="425" spans="1:6" ht="17.25" customHeight="1">
      <c r="A425" s="603"/>
      <c r="B425" s="829"/>
      <c r="C425" s="604" t="s">
        <v>699</v>
      </c>
      <c r="D425" s="607"/>
      <c r="E425" s="608"/>
      <c r="F425" s="607"/>
    </row>
    <row r="426" spans="1:6" ht="17.25" customHeight="1">
      <c r="A426" s="603"/>
      <c r="B426" s="829"/>
      <c r="C426" s="604" t="s">
        <v>699</v>
      </c>
      <c r="D426" s="607"/>
      <c r="E426" s="608"/>
      <c r="F426" s="607"/>
    </row>
    <row r="427" spans="1:6" ht="17.25" customHeight="1">
      <c r="A427" s="603"/>
      <c r="B427" s="829"/>
      <c r="C427" s="604" t="s">
        <v>699</v>
      </c>
      <c r="D427" s="607"/>
      <c r="E427" s="608"/>
      <c r="F427" s="607"/>
    </row>
    <row r="428" spans="1:6" ht="17.25" customHeight="1">
      <c r="A428" s="603"/>
      <c r="B428" s="829"/>
      <c r="C428" s="604" t="s">
        <v>699</v>
      </c>
      <c r="D428" s="607"/>
      <c r="E428" s="608"/>
      <c r="F428" s="607"/>
    </row>
    <row r="429" spans="1:6" ht="17.25" customHeight="1">
      <c r="A429" s="603"/>
      <c r="B429" s="829"/>
      <c r="C429" s="604" t="s">
        <v>699</v>
      </c>
      <c r="D429" s="607"/>
      <c r="E429" s="608"/>
      <c r="F429" s="607"/>
    </row>
    <row r="430" spans="1:6" ht="17.25" customHeight="1">
      <c r="A430" s="603"/>
      <c r="B430" s="829"/>
      <c r="C430" s="604" t="s">
        <v>699</v>
      </c>
      <c r="D430" s="607"/>
      <c r="E430" s="608"/>
      <c r="F430" s="607"/>
    </row>
    <row r="431" spans="1:6" ht="17.25" customHeight="1">
      <c r="A431" s="603"/>
      <c r="B431" s="829"/>
      <c r="C431" s="604" t="s">
        <v>699</v>
      </c>
      <c r="D431" s="607"/>
      <c r="E431" s="608"/>
      <c r="F431" s="607"/>
    </row>
    <row r="432" spans="1:6" ht="17.25" customHeight="1">
      <c r="A432" s="603"/>
      <c r="B432" s="829"/>
      <c r="C432" s="604" t="s">
        <v>699</v>
      </c>
      <c r="D432" s="607"/>
      <c r="E432" s="608"/>
      <c r="F432" s="607"/>
    </row>
    <row r="433" spans="1:6" ht="17.25" customHeight="1">
      <c r="A433" s="603"/>
      <c r="B433" s="829"/>
      <c r="C433" s="604" t="s">
        <v>699</v>
      </c>
      <c r="D433" s="607"/>
      <c r="E433" s="608"/>
      <c r="F433" s="607"/>
    </row>
    <row r="434" spans="1:6" ht="17.25" customHeight="1">
      <c r="A434" s="603"/>
      <c r="B434" s="829"/>
      <c r="C434" s="604" t="s">
        <v>699</v>
      </c>
      <c r="D434" s="607"/>
      <c r="E434" s="608"/>
      <c r="F434" s="607"/>
    </row>
    <row r="435" spans="1:6" ht="17.25" customHeight="1">
      <c r="A435" s="603"/>
      <c r="B435" s="829"/>
      <c r="C435" s="604" t="s">
        <v>699</v>
      </c>
      <c r="D435" s="607"/>
      <c r="E435" s="608"/>
      <c r="F435" s="607"/>
    </row>
    <row r="436" spans="1:6" ht="17.25" customHeight="1">
      <c r="A436" s="603"/>
      <c r="B436" s="829"/>
      <c r="C436" s="604" t="s">
        <v>699</v>
      </c>
      <c r="D436" s="607"/>
      <c r="E436" s="608"/>
      <c r="F436" s="607"/>
    </row>
    <row r="437" spans="1:6" ht="17.25" customHeight="1">
      <c r="A437" s="603"/>
      <c r="B437" s="829"/>
      <c r="C437" s="604" t="s">
        <v>699</v>
      </c>
      <c r="D437" s="607"/>
      <c r="E437" s="608"/>
      <c r="F437" s="607"/>
    </row>
    <row r="438" spans="1:6" ht="17.25" customHeight="1">
      <c r="A438" s="603"/>
      <c r="B438" s="829"/>
      <c r="C438" s="604" t="s">
        <v>699</v>
      </c>
      <c r="D438" s="607"/>
      <c r="E438" s="608"/>
      <c r="F438" s="607"/>
    </row>
    <row r="439" spans="1:6" ht="17.25" customHeight="1">
      <c r="A439" s="603"/>
      <c r="B439" s="829"/>
      <c r="C439" s="604" t="s">
        <v>699</v>
      </c>
      <c r="D439" s="607"/>
      <c r="E439" s="608"/>
      <c r="F439" s="607"/>
    </row>
    <row r="440" spans="1:6" ht="17.25" customHeight="1">
      <c r="A440" s="603"/>
      <c r="B440" s="829"/>
      <c r="C440" s="604" t="s">
        <v>699</v>
      </c>
      <c r="D440" s="607"/>
      <c r="E440" s="608"/>
      <c r="F440" s="607"/>
    </row>
    <row r="441" spans="1:6" ht="17.25" customHeight="1">
      <c r="A441" s="603"/>
      <c r="B441" s="829"/>
      <c r="C441" s="604" t="s">
        <v>699</v>
      </c>
      <c r="D441" s="607"/>
      <c r="E441" s="608"/>
      <c r="F441" s="607"/>
    </row>
    <row r="442" spans="1:6" ht="17.25" customHeight="1">
      <c r="A442" s="603"/>
      <c r="B442" s="829"/>
      <c r="C442" s="604" t="s">
        <v>699</v>
      </c>
      <c r="D442" s="607"/>
      <c r="E442" s="608"/>
      <c r="F442" s="607"/>
    </row>
    <row r="443" spans="1:6" ht="17.25" customHeight="1">
      <c r="A443" s="603"/>
      <c r="B443" s="829"/>
      <c r="C443" s="604" t="s">
        <v>699</v>
      </c>
      <c r="D443" s="607"/>
      <c r="E443" s="608"/>
      <c r="F443" s="607"/>
    </row>
    <row r="444" spans="1:6" ht="17.25" customHeight="1">
      <c r="A444" s="603"/>
      <c r="B444" s="829"/>
      <c r="C444" s="604" t="s">
        <v>699</v>
      </c>
      <c r="D444" s="607"/>
      <c r="E444" s="608"/>
      <c r="F444" s="607"/>
    </row>
    <row r="445" spans="1:6" ht="17.25" customHeight="1">
      <c r="A445" s="603"/>
      <c r="B445" s="829"/>
      <c r="C445" s="604" t="s">
        <v>699</v>
      </c>
      <c r="D445" s="607"/>
      <c r="E445" s="608"/>
      <c r="F445" s="607"/>
    </row>
    <row r="446" spans="1:6" ht="17.25" customHeight="1">
      <c r="A446" s="603"/>
      <c r="B446" s="829"/>
      <c r="C446" s="604" t="s">
        <v>699</v>
      </c>
      <c r="D446" s="607"/>
      <c r="E446" s="608"/>
      <c r="F446" s="607"/>
    </row>
    <row r="447" spans="1:6" ht="17.25" customHeight="1">
      <c r="A447" s="603"/>
      <c r="B447" s="829"/>
      <c r="C447" s="604" t="s">
        <v>699</v>
      </c>
      <c r="D447" s="607"/>
      <c r="E447" s="608"/>
      <c r="F447" s="607"/>
    </row>
    <row r="448" spans="1:6" ht="17.25" customHeight="1">
      <c r="A448" s="603"/>
      <c r="B448" s="829"/>
      <c r="C448" s="604" t="s">
        <v>699</v>
      </c>
      <c r="D448" s="607"/>
      <c r="E448" s="608"/>
      <c r="F448" s="607"/>
    </row>
    <row r="449" spans="1:6" ht="17.25" customHeight="1">
      <c r="A449" s="603"/>
      <c r="B449" s="829"/>
      <c r="C449" s="604" t="s">
        <v>699</v>
      </c>
      <c r="D449" s="607"/>
      <c r="E449" s="608"/>
      <c r="F449" s="607"/>
    </row>
    <row r="450" spans="1:6" ht="17.25" customHeight="1">
      <c r="A450" s="603"/>
      <c r="B450" s="829"/>
      <c r="C450" s="604" t="s">
        <v>699</v>
      </c>
      <c r="D450" s="607"/>
      <c r="E450" s="608"/>
      <c r="F450" s="607"/>
    </row>
    <row r="451" spans="1:6" ht="17.25" customHeight="1">
      <c r="A451" s="603"/>
      <c r="B451" s="829"/>
      <c r="C451" s="604" t="s">
        <v>699</v>
      </c>
      <c r="D451" s="607"/>
      <c r="E451" s="608"/>
      <c r="F451" s="607"/>
    </row>
    <row r="452" spans="1:6" ht="17.25" customHeight="1">
      <c r="A452" s="603"/>
      <c r="B452" s="829"/>
      <c r="C452" s="604" t="s">
        <v>699</v>
      </c>
      <c r="D452" s="607"/>
      <c r="E452" s="608"/>
      <c r="F452" s="607"/>
    </row>
    <row r="453" spans="1:6" ht="17.25" customHeight="1">
      <c r="A453" s="603"/>
      <c r="B453" s="829"/>
      <c r="C453" s="604" t="s">
        <v>699</v>
      </c>
      <c r="D453" s="607"/>
      <c r="E453" s="608"/>
      <c r="F453" s="607"/>
    </row>
    <row r="454" spans="1:6" ht="17.25" customHeight="1">
      <c r="A454" s="603"/>
      <c r="B454" s="829"/>
      <c r="C454" s="604" t="s">
        <v>699</v>
      </c>
      <c r="D454" s="607"/>
      <c r="E454" s="608"/>
      <c r="F454" s="607"/>
    </row>
    <row r="455" spans="1:6" ht="17.25" customHeight="1">
      <c r="A455" s="603"/>
      <c r="B455" s="829"/>
      <c r="C455" s="604" t="s">
        <v>699</v>
      </c>
      <c r="D455" s="607"/>
      <c r="E455" s="608"/>
      <c r="F455" s="607"/>
    </row>
    <row r="456" spans="1:6" ht="17.25" customHeight="1">
      <c r="A456" s="603"/>
      <c r="B456" s="829"/>
      <c r="C456" s="604" t="s">
        <v>699</v>
      </c>
      <c r="D456" s="607"/>
      <c r="E456" s="608"/>
      <c r="F456" s="607"/>
    </row>
    <row r="457" spans="1:6" ht="17.25" customHeight="1">
      <c r="A457" s="603"/>
      <c r="B457" s="829"/>
      <c r="C457" s="604" t="s">
        <v>699</v>
      </c>
      <c r="D457" s="607"/>
      <c r="E457" s="608"/>
      <c r="F457" s="607"/>
    </row>
    <row r="458" spans="1:6" ht="17.25" customHeight="1">
      <c r="A458" s="603"/>
      <c r="B458" s="829"/>
      <c r="C458" s="604" t="s">
        <v>699</v>
      </c>
      <c r="D458" s="607"/>
      <c r="E458" s="608"/>
      <c r="F458" s="607"/>
    </row>
    <row r="459" spans="1:6" ht="17.25" customHeight="1">
      <c r="A459" s="603"/>
      <c r="B459" s="829"/>
      <c r="C459" s="604" t="s">
        <v>699</v>
      </c>
      <c r="D459" s="607"/>
      <c r="E459" s="608"/>
      <c r="F459" s="607"/>
    </row>
    <row r="460" spans="1:6" ht="17.25" customHeight="1">
      <c r="A460" s="603"/>
      <c r="B460" s="829"/>
      <c r="C460" s="604" t="s">
        <v>699</v>
      </c>
      <c r="D460" s="607"/>
      <c r="E460" s="608"/>
      <c r="F460" s="607"/>
    </row>
    <row r="461" spans="1:6" ht="17.25" customHeight="1">
      <c r="A461" s="603"/>
      <c r="B461" s="829"/>
      <c r="C461" s="604" t="s">
        <v>699</v>
      </c>
      <c r="D461" s="607"/>
      <c r="E461" s="608"/>
      <c r="F461" s="607"/>
    </row>
    <row r="462" spans="1:6" ht="17.25" customHeight="1">
      <c r="A462" s="603"/>
      <c r="B462" s="829"/>
      <c r="C462" s="604" t="s">
        <v>699</v>
      </c>
      <c r="D462" s="607"/>
      <c r="E462" s="608"/>
      <c r="F462" s="607"/>
    </row>
    <row r="463" spans="1:6" ht="17.25" customHeight="1">
      <c r="A463" s="603"/>
      <c r="B463" s="829"/>
      <c r="C463" s="604" t="s">
        <v>699</v>
      </c>
      <c r="D463" s="607"/>
      <c r="E463" s="608"/>
      <c r="F463" s="607"/>
    </row>
    <row r="464" spans="1:6" ht="17.25" customHeight="1">
      <c r="A464" s="603"/>
      <c r="B464" s="829"/>
      <c r="C464" s="604" t="s">
        <v>699</v>
      </c>
      <c r="D464" s="607"/>
      <c r="E464" s="608"/>
      <c r="F464" s="607"/>
    </row>
    <row r="465" spans="1:6" ht="17.25" customHeight="1">
      <c r="A465" s="603"/>
      <c r="B465" s="829"/>
      <c r="C465" s="604" t="s">
        <v>699</v>
      </c>
      <c r="D465" s="607"/>
      <c r="E465" s="608"/>
      <c r="F465" s="607"/>
    </row>
    <row r="466" spans="1:6" ht="17.25" customHeight="1">
      <c r="A466" s="603"/>
      <c r="B466" s="829"/>
      <c r="C466" s="604" t="s">
        <v>699</v>
      </c>
      <c r="D466" s="607"/>
      <c r="E466" s="608"/>
      <c r="F466" s="607"/>
    </row>
    <row r="467" spans="1:6" ht="17.25" customHeight="1">
      <c r="A467" s="603"/>
      <c r="B467" s="829"/>
      <c r="C467" s="604" t="s">
        <v>699</v>
      </c>
      <c r="D467" s="607"/>
      <c r="E467" s="608"/>
      <c r="F467" s="607"/>
    </row>
    <row r="468" spans="1:6" ht="17.25" customHeight="1">
      <c r="A468" s="603"/>
      <c r="B468" s="829"/>
      <c r="C468" s="604" t="s">
        <v>699</v>
      </c>
      <c r="D468" s="607"/>
      <c r="E468" s="608"/>
      <c r="F468" s="607"/>
    </row>
    <row r="469" spans="1:6" ht="17.25" customHeight="1">
      <c r="A469" s="603"/>
      <c r="B469" s="829"/>
      <c r="C469" s="604" t="s">
        <v>699</v>
      </c>
      <c r="D469" s="607"/>
      <c r="E469" s="608"/>
      <c r="F469" s="607"/>
    </row>
    <row r="470" spans="1:6" ht="17.25" customHeight="1">
      <c r="A470" s="603"/>
      <c r="B470" s="829"/>
      <c r="C470" s="604" t="s">
        <v>699</v>
      </c>
      <c r="D470" s="607"/>
      <c r="E470" s="608"/>
      <c r="F470" s="607"/>
    </row>
    <row r="471" spans="1:6" ht="17.25" customHeight="1">
      <c r="A471" s="603"/>
      <c r="B471" s="829"/>
      <c r="C471" s="604" t="s">
        <v>699</v>
      </c>
      <c r="D471" s="607"/>
      <c r="E471" s="608"/>
      <c r="F471" s="607"/>
    </row>
    <row r="472" spans="1:6" ht="17.25" customHeight="1">
      <c r="A472" s="603"/>
      <c r="B472" s="829"/>
      <c r="C472" s="604" t="s">
        <v>699</v>
      </c>
      <c r="D472" s="607"/>
      <c r="E472" s="608"/>
      <c r="F472" s="607"/>
    </row>
    <row r="473" spans="1:6" ht="17.25" customHeight="1">
      <c r="A473" s="603"/>
      <c r="B473" s="829"/>
      <c r="C473" s="604" t="s">
        <v>699</v>
      </c>
      <c r="D473" s="607"/>
      <c r="E473" s="608"/>
      <c r="F473" s="607"/>
    </row>
    <row r="474" spans="1:6" ht="17.25" customHeight="1">
      <c r="A474" s="603"/>
      <c r="B474" s="829"/>
      <c r="C474" s="604" t="s">
        <v>699</v>
      </c>
      <c r="D474" s="607"/>
      <c r="E474" s="608"/>
      <c r="F474" s="607"/>
    </row>
    <row r="475" spans="1:6" ht="17.25" customHeight="1">
      <c r="A475" s="603"/>
      <c r="B475" s="829"/>
      <c r="C475" s="604" t="s">
        <v>699</v>
      </c>
      <c r="D475" s="607"/>
      <c r="E475" s="608"/>
      <c r="F475" s="607"/>
    </row>
    <row r="476" spans="1:6" ht="17.25" customHeight="1">
      <c r="A476" s="603"/>
      <c r="B476" s="829"/>
      <c r="C476" s="604" t="s">
        <v>699</v>
      </c>
      <c r="D476" s="607"/>
      <c r="E476" s="608"/>
      <c r="F476" s="607"/>
    </row>
    <row r="477" spans="1:6" ht="17.25" customHeight="1">
      <c r="A477" s="603"/>
      <c r="B477" s="829"/>
      <c r="C477" s="604" t="s">
        <v>699</v>
      </c>
      <c r="D477" s="607"/>
      <c r="E477" s="608"/>
      <c r="F477" s="607"/>
    </row>
    <row r="478" spans="1:6" ht="17.25" customHeight="1">
      <c r="A478" s="603"/>
      <c r="B478" s="829"/>
      <c r="C478" s="604" t="s">
        <v>699</v>
      </c>
      <c r="D478" s="607"/>
      <c r="E478" s="608"/>
      <c r="F478" s="607"/>
    </row>
    <row r="479" spans="1:6" ht="17.25" customHeight="1">
      <c r="A479" s="603"/>
      <c r="B479" s="829"/>
      <c r="C479" s="604" t="s">
        <v>699</v>
      </c>
      <c r="D479" s="607"/>
      <c r="E479" s="608"/>
      <c r="F479" s="607"/>
    </row>
    <row r="480" spans="1:6" ht="17.25" customHeight="1">
      <c r="A480" s="603"/>
      <c r="B480" s="829"/>
      <c r="C480" s="604" t="s">
        <v>699</v>
      </c>
      <c r="D480" s="607"/>
      <c r="E480" s="608"/>
      <c r="F480" s="607"/>
    </row>
    <row r="481" spans="1:6" ht="17.25" customHeight="1">
      <c r="A481" s="603"/>
      <c r="B481" s="829"/>
      <c r="C481" s="604" t="s">
        <v>699</v>
      </c>
      <c r="D481" s="607"/>
      <c r="E481" s="608"/>
      <c r="F481" s="607"/>
    </row>
    <row r="482" spans="1:6" ht="17.25" customHeight="1">
      <c r="A482" s="603"/>
      <c r="B482" s="829"/>
      <c r="C482" s="604" t="s">
        <v>699</v>
      </c>
      <c r="D482" s="607"/>
      <c r="E482" s="608"/>
      <c r="F482" s="607"/>
    </row>
    <row r="483" spans="1:6" ht="17.25" customHeight="1">
      <c r="A483" s="603"/>
      <c r="B483" s="829"/>
      <c r="C483" s="604" t="s">
        <v>699</v>
      </c>
      <c r="D483" s="607"/>
      <c r="E483" s="608"/>
      <c r="F483" s="607"/>
    </row>
    <row r="484" spans="1:6" ht="17.25" customHeight="1">
      <c r="A484" s="603"/>
      <c r="B484" s="829"/>
      <c r="C484" s="604" t="s">
        <v>699</v>
      </c>
      <c r="D484" s="607"/>
      <c r="E484" s="608"/>
      <c r="F484" s="607"/>
    </row>
    <row r="485" spans="1:6" ht="17.25" customHeight="1">
      <c r="A485" s="603"/>
      <c r="B485" s="829"/>
      <c r="C485" s="604" t="s">
        <v>699</v>
      </c>
      <c r="D485" s="607"/>
      <c r="E485" s="608"/>
      <c r="F485" s="607"/>
    </row>
    <row r="486" spans="1:6" ht="17.25" customHeight="1">
      <c r="A486" s="603"/>
      <c r="B486" s="829"/>
      <c r="C486" s="604" t="s">
        <v>699</v>
      </c>
      <c r="D486" s="607"/>
      <c r="E486" s="608"/>
      <c r="F486" s="607"/>
    </row>
    <row r="487" spans="1:6" ht="17.25" customHeight="1">
      <c r="A487" s="603"/>
      <c r="B487" s="829"/>
      <c r="C487" s="604" t="s">
        <v>699</v>
      </c>
      <c r="D487" s="607"/>
      <c r="E487" s="608"/>
      <c r="F487" s="607"/>
    </row>
    <row r="488" spans="1:6" ht="17.25" customHeight="1">
      <c r="A488" s="603"/>
      <c r="B488" s="829"/>
      <c r="C488" s="604" t="s">
        <v>699</v>
      </c>
      <c r="D488" s="607"/>
      <c r="E488" s="608"/>
      <c r="F488" s="607"/>
    </row>
    <row r="489" spans="1:6" ht="17.25" customHeight="1">
      <c r="A489" s="603"/>
      <c r="B489" s="829"/>
      <c r="C489" s="604" t="s">
        <v>699</v>
      </c>
      <c r="D489" s="607"/>
      <c r="E489" s="608"/>
      <c r="F489" s="607"/>
    </row>
    <row r="490" spans="1:6" ht="17.25" customHeight="1">
      <c r="A490" s="603"/>
      <c r="B490" s="829"/>
      <c r="C490" s="604" t="s">
        <v>699</v>
      </c>
      <c r="D490" s="607"/>
      <c r="E490" s="608"/>
      <c r="F490" s="607"/>
    </row>
    <row r="491" spans="1:6" ht="17.25" customHeight="1">
      <c r="A491" s="603"/>
      <c r="B491" s="829"/>
      <c r="C491" s="604" t="s">
        <v>699</v>
      </c>
      <c r="D491" s="607"/>
      <c r="E491" s="608"/>
      <c r="F491" s="607"/>
    </row>
    <row r="492" spans="1:6" ht="17.25" customHeight="1">
      <c r="A492" s="603"/>
      <c r="B492" s="829"/>
      <c r="C492" s="604" t="s">
        <v>699</v>
      </c>
      <c r="D492" s="607"/>
      <c r="E492" s="608"/>
      <c r="F492" s="607"/>
    </row>
    <row r="493" spans="1:6" ht="17.25" customHeight="1">
      <c r="A493" s="603"/>
      <c r="B493" s="829"/>
      <c r="C493" s="604" t="s">
        <v>699</v>
      </c>
      <c r="D493" s="607"/>
      <c r="E493" s="608"/>
      <c r="F493" s="607"/>
    </row>
    <row r="494" spans="1:6" ht="17.25" customHeight="1">
      <c r="A494" s="603"/>
      <c r="B494" s="829"/>
      <c r="C494" s="604" t="s">
        <v>699</v>
      </c>
      <c r="D494" s="607"/>
      <c r="E494" s="608"/>
      <c r="F494" s="607"/>
    </row>
    <row r="495" spans="1:6" ht="17.25" customHeight="1">
      <c r="A495" s="603"/>
      <c r="B495" s="829"/>
      <c r="C495" s="604" t="s">
        <v>699</v>
      </c>
      <c r="D495" s="607"/>
      <c r="E495" s="608"/>
      <c r="F495" s="607"/>
    </row>
    <row r="496" spans="1:6" ht="17.25" customHeight="1">
      <c r="A496" s="603"/>
      <c r="B496" s="829"/>
      <c r="C496" s="604" t="s">
        <v>699</v>
      </c>
      <c r="D496" s="607"/>
      <c r="E496" s="608"/>
      <c r="F496" s="607"/>
    </row>
    <row r="497" spans="1:6" ht="17.25" customHeight="1">
      <c r="A497" s="603"/>
      <c r="B497" s="829"/>
      <c r="C497" s="604" t="s">
        <v>699</v>
      </c>
      <c r="D497" s="607"/>
      <c r="E497" s="608"/>
      <c r="F497" s="607"/>
    </row>
    <row r="498" spans="1:6" ht="17.25" customHeight="1">
      <c r="A498" s="603"/>
      <c r="B498" s="829"/>
      <c r="C498" s="604" t="s">
        <v>699</v>
      </c>
      <c r="D498" s="607"/>
      <c r="E498" s="608"/>
      <c r="F498" s="607"/>
    </row>
    <row r="499" spans="1:6" ht="17.25" customHeight="1">
      <c r="A499" s="603"/>
      <c r="B499" s="829"/>
      <c r="C499" s="604" t="s">
        <v>699</v>
      </c>
      <c r="D499" s="607"/>
      <c r="E499" s="608"/>
      <c r="F499" s="607"/>
    </row>
    <row r="500" spans="1:6" ht="17.25" customHeight="1">
      <c r="A500" s="603"/>
      <c r="B500" s="829"/>
      <c r="C500" s="604" t="s">
        <v>699</v>
      </c>
      <c r="D500" s="607"/>
      <c r="E500" s="608"/>
      <c r="F500" s="607"/>
    </row>
    <row r="501" spans="1:6" ht="17.25" customHeight="1">
      <c r="A501" s="603"/>
      <c r="B501" s="829"/>
      <c r="C501" s="604" t="s">
        <v>699</v>
      </c>
      <c r="D501" s="607"/>
      <c r="E501" s="608"/>
      <c r="F501" s="607"/>
    </row>
    <row r="502" spans="1:6" ht="17.25" customHeight="1">
      <c r="A502" s="603"/>
      <c r="B502" s="829"/>
      <c r="C502" s="604" t="s">
        <v>699</v>
      </c>
      <c r="D502" s="607"/>
      <c r="E502" s="608"/>
      <c r="F502" s="607"/>
    </row>
    <row r="503" spans="1:6" ht="17.25" customHeight="1">
      <c r="A503" s="603"/>
      <c r="B503" s="829"/>
      <c r="C503" s="604" t="s">
        <v>699</v>
      </c>
      <c r="D503" s="607"/>
      <c r="E503" s="608"/>
      <c r="F503" s="607"/>
    </row>
    <row r="504" spans="1:6" ht="17.25" customHeight="1">
      <c r="A504" s="603"/>
      <c r="B504" s="829"/>
      <c r="C504" s="604" t="s">
        <v>699</v>
      </c>
      <c r="D504" s="607"/>
      <c r="E504" s="608"/>
      <c r="F504" s="607"/>
    </row>
    <row r="505" spans="1:6" ht="17.25" customHeight="1">
      <c r="A505" s="603"/>
      <c r="B505" s="829"/>
      <c r="C505" s="604" t="s">
        <v>699</v>
      </c>
      <c r="D505" s="607"/>
      <c r="E505" s="608"/>
      <c r="F505" s="607"/>
    </row>
    <row r="506" spans="1:6" ht="17.25" customHeight="1">
      <c r="A506" s="603"/>
      <c r="B506" s="829"/>
      <c r="C506" s="604" t="s">
        <v>699</v>
      </c>
      <c r="D506" s="607"/>
      <c r="E506" s="608"/>
      <c r="F506" s="607"/>
    </row>
    <row r="507" spans="1:6" ht="17.25" customHeight="1">
      <c r="A507" s="603"/>
      <c r="B507" s="829"/>
      <c r="C507" s="604" t="s">
        <v>699</v>
      </c>
      <c r="D507" s="607"/>
      <c r="E507" s="608"/>
      <c r="F507" s="607"/>
    </row>
    <row r="508" spans="1:6" ht="17.25" customHeight="1">
      <c r="A508" s="603"/>
      <c r="B508" s="829"/>
      <c r="C508" s="604" t="s">
        <v>699</v>
      </c>
      <c r="D508" s="607"/>
      <c r="E508" s="608"/>
      <c r="F508" s="607"/>
    </row>
    <row r="509" spans="1:6" ht="17.25" customHeight="1">
      <c r="A509" s="603"/>
      <c r="B509" s="829"/>
      <c r="C509" s="604" t="s">
        <v>699</v>
      </c>
      <c r="D509" s="607"/>
      <c r="E509" s="608"/>
      <c r="F509" s="607"/>
    </row>
    <row r="510" spans="1:6" ht="17.25" customHeight="1">
      <c r="A510" s="603"/>
      <c r="B510" s="829"/>
      <c r="C510" s="604" t="s">
        <v>699</v>
      </c>
      <c r="D510" s="607"/>
      <c r="E510" s="608"/>
      <c r="F510" s="607"/>
    </row>
    <row r="511" spans="1:6" ht="17.25" customHeight="1">
      <c r="A511" s="603"/>
      <c r="B511" s="829"/>
      <c r="C511" s="604" t="s">
        <v>699</v>
      </c>
      <c r="D511" s="607"/>
      <c r="E511" s="608"/>
      <c r="F511" s="607"/>
    </row>
    <row r="512" spans="1:6" ht="17.25" customHeight="1">
      <c r="A512" s="603"/>
      <c r="B512" s="829"/>
      <c r="C512" s="604" t="s">
        <v>699</v>
      </c>
      <c r="D512" s="607"/>
      <c r="E512" s="608"/>
      <c r="F512" s="607"/>
    </row>
    <row r="513" spans="1:6" ht="17.25" customHeight="1">
      <c r="A513" s="603"/>
      <c r="B513" s="829"/>
      <c r="C513" s="604" t="s">
        <v>699</v>
      </c>
      <c r="D513" s="607"/>
      <c r="E513" s="608"/>
      <c r="F513" s="607"/>
    </row>
    <row r="514" spans="1:6" ht="17.25" customHeight="1">
      <c r="A514" s="603"/>
      <c r="B514" s="829"/>
      <c r="C514" s="604" t="s">
        <v>699</v>
      </c>
      <c r="D514" s="607"/>
      <c r="E514" s="608"/>
      <c r="F514" s="607"/>
    </row>
    <row r="515" spans="1:6" ht="17.25" customHeight="1">
      <c r="A515" s="603"/>
      <c r="B515" s="829"/>
      <c r="C515" s="604" t="s">
        <v>699</v>
      </c>
      <c r="D515" s="607"/>
      <c r="E515" s="608"/>
      <c r="F515" s="607"/>
    </row>
    <row r="516" spans="1:6" ht="17.25" customHeight="1">
      <c r="A516" s="603"/>
      <c r="B516" s="829"/>
      <c r="C516" s="604" t="s">
        <v>699</v>
      </c>
      <c r="D516" s="607"/>
      <c r="E516" s="608"/>
      <c r="F516" s="607"/>
    </row>
    <row r="517" spans="1:6" ht="17.25" customHeight="1">
      <c r="A517" s="603"/>
      <c r="B517" s="829"/>
      <c r="C517" s="604" t="s">
        <v>699</v>
      </c>
      <c r="D517" s="607"/>
      <c r="E517" s="608"/>
      <c r="F517" s="607"/>
    </row>
    <row r="518" spans="1:6" ht="17.25" customHeight="1">
      <c r="A518" s="603"/>
      <c r="B518" s="829"/>
      <c r="C518" s="604" t="s">
        <v>699</v>
      </c>
      <c r="D518" s="607"/>
      <c r="E518" s="608"/>
      <c r="F518" s="607"/>
    </row>
    <row r="519" spans="1:6" ht="17.25" customHeight="1">
      <c r="A519" s="603"/>
      <c r="B519" s="829"/>
      <c r="C519" s="604" t="s">
        <v>699</v>
      </c>
      <c r="D519" s="607"/>
      <c r="E519" s="608"/>
      <c r="F519" s="607"/>
    </row>
    <row r="520" spans="1:6" ht="17.25" customHeight="1">
      <c r="A520" s="603"/>
      <c r="B520" s="829"/>
      <c r="C520" s="604" t="s">
        <v>699</v>
      </c>
      <c r="D520" s="607"/>
      <c r="E520" s="608"/>
      <c r="F520" s="607"/>
    </row>
    <row r="521" spans="1:6" ht="17.25" customHeight="1">
      <c r="A521" s="603"/>
      <c r="B521" s="829"/>
      <c r="C521" s="604" t="s">
        <v>699</v>
      </c>
      <c r="D521" s="607"/>
      <c r="E521" s="608"/>
      <c r="F521" s="607"/>
    </row>
    <row r="522" spans="1:6" ht="17.25" customHeight="1">
      <c r="A522" s="603"/>
      <c r="B522" s="829"/>
      <c r="C522" s="604" t="s">
        <v>699</v>
      </c>
      <c r="D522" s="607"/>
      <c r="E522" s="608"/>
      <c r="F522" s="607"/>
    </row>
    <row r="523" spans="1:6" ht="17.25" customHeight="1">
      <c r="A523" s="603"/>
      <c r="B523" s="829"/>
      <c r="C523" s="604" t="s">
        <v>699</v>
      </c>
      <c r="D523" s="607"/>
      <c r="E523" s="608"/>
      <c r="F523" s="607"/>
    </row>
  </sheetData>
  <autoFilter ref="B3:F523"/>
  <customSheetViews>
    <customSheetView guid="{95D0C6C0-F15D-449A-B6BA-3466C2F1E3FF}" showAutoFilter="1" hiddenColumns="1" showRuler="0">
      <pane ySplit="2" topLeftCell="A3" activePane="bottomLeft" state="frozen"/>
      <selection pane="bottomLeft" activeCell="B21" sqref="B21"/>
      <pageMargins left="0.19685039370078741" right="0" top="0.39370078740157483" bottom="0.39370078740157483" header="0.51181102362204722" footer="0.51181102362204722"/>
      <pageSetup paperSize="9" orientation="portrait" blackAndWhite="1" horizontalDpi="240" verticalDpi="144" r:id="rId1"/>
      <headerFooter alignWithMargins="0"/>
      <autoFilter ref="B1:F1"/>
    </customSheetView>
  </customSheetViews>
  <phoneticPr fontId="0" type="noConversion"/>
  <dataValidations count="1">
    <dataValidation type="textLength" operator="greaterThanOrEqual" allowBlank="1" showInputMessage="1" showErrorMessage="1" errorTitle="EKSİK NUMARA GİRDİNİZ" error="NUMARAYI KONTROL EDİNİZ!!&#10;&#10;&#10;&#10;www.erdalkara.programlari.com" sqref="C2">
      <formula1>10</formula1>
    </dataValidation>
  </dataValidations>
  <pageMargins left="0.19685039370078741" right="0" top="0.39370078740157483" bottom="0.39370078740157483" header="0.51181102362204722" footer="0.51181102362204722"/>
  <pageSetup paperSize="9" orientation="portrait" blackAndWhite="1" horizontalDpi="240" verticalDpi="144"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30</vt:i4>
      </vt:variant>
    </vt:vector>
  </HeadingPairs>
  <TitlesOfParts>
    <vt:vector size="46" baseType="lpstr">
      <vt:lpstr>AÇIKLAMA</vt:lpstr>
      <vt:lpstr>VERİ GİRİŞİ</vt:lpstr>
      <vt:lpstr>FİYAT İSTEME</vt:lpstr>
      <vt:lpstr> Yak.Mal.Hes.Cet</vt:lpstr>
      <vt:lpstr>onay</vt:lpstr>
      <vt:lpstr>TEKLİF</vt:lpstr>
      <vt:lpstr>Piyasa Fiyat Ar.Tut.</vt:lpstr>
      <vt:lpstr>muayene talep yazısı</vt:lpstr>
      <vt:lpstr>muayene raporu</vt:lpstr>
      <vt:lpstr>MUA. VE KABUL BELGESİ</vt:lpstr>
      <vt:lpstr>TAŞINIR İŞ. F.</vt:lpstr>
      <vt:lpstr>SÖZLEŞME</vt:lpstr>
      <vt:lpstr>ÖDEME EMRİ</vt:lpstr>
      <vt:lpstr>KURUMLAR VE GÖREVLİLER</vt:lpstr>
      <vt:lpstr>HESAPLAR</vt:lpstr>
      <vt:lpstr>KİŞİLER</vt:lpstr>
      <vt:lpstr>_KDV1</vt:lpstr>
      <vt:lpstr>_KDV2</vt:lpstr>
      <vt:lpstr>EKOD</vt:lpstr>
      <vt:lpstr>EMANET</vt:lpstr>
      <vt:lpstr>KARAR</vt:lpstr>
      <vt:lpstr>KDV</vt:lpstr>
      <vt:lpstr>KDV_Lİ_Birim_Fiyatı</vt:lpstr>
      <vt:lpstr>kdvlibirimfiyat1</vt:lpstr>
      <vt:lpstr>malzeme</vt:lpstr>
      <vt:lpstr>SGV</vt:lpstr>
      <vt:lpstr>SÖZLEŞME</vt:lpstr>
      <vt:lpstr>tarih</vt:lpstr>
      <vt:lpstr>tarih2</vt:lpstr>
      <vt:lpstr>TAŞINIR</vt:lpstr>
      <vt:lpstr>TERTİP</vt:lpstr>
      <vt:lpstr>' Yak.Mal.Hes.Cet'!Yazdırma_Alanı</vt:lpstr>
      <vt:lpstr>AÇIKLAMA!Yazdırma_Alanı</vt:lpstr>
      <vt:lpstr>'FİYAT İSTEME'!Yazdırma_Alanı</vt:lpstr>
      <vt:lpstr>'MUA. VE KABUL BELGESİ'!Yazdırma_Alanı</vt:lpstr>
      <vt:lpstr>'muayene raporu'!Yazdırma_Alanı</vt:lpstr>
      <vt:lpstr>'muayene talep yazısı'!Yazdırma_Alanı</vt:lpstr>
      <vt:lpstr>onay!Yazdırma_Alanı</vt:lpstr>
      <vt:lpstr>'ÖDEME EMRİ'!Yazdırma_Alanı</vt:lpstr>
      <vt:lpstr>'Piyasa Fiyat Ar.Tut.'!Yazdırma_Alanı</vt:lpstr>
      <vt:lpstr>SÖZLEŞME!Yazdırma_Alanı</vt:lpstr>
      <vt:lpstr>'TAŞINIR İŞ. F.'!Yazdırma_Alanı</vt:lpstr>
      <vt:lpstr>TEKLİF!Yazdırma_Alanı</vt:lpstr>
      <vt:lpstr>'VERİ GİRİŞİ'!Yazdırma_Alanı</vt:lpstr>
      <vt:lpstr>YAZI</vt:lpstr>
      <vt:lpstr>YAZI2</vt:lpstr>
    </vt:vector>
  </TitlesOfParts>
  <Company>www.musaozturk.com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Doğrudan Temin Programı</dc:title>
  <dc:creator>Musa Öztürk Çarşıbaşı Malmüdürü</dc:creator>
  <dc:description>4734 Sayılı Kamu İhale Kanununun 22/d Maddesi gereğince yapılacak mal ve hizmet alımları ile yapım işlerinde kullanılmak üzere hazırlanmıştır.</dc:description>
  <cp:lastModifiedBy>Zeliha Seymen</cp:lastModifiedBy>
  <cp:lastPrinted>2024-12-04T07:37:07Z</cp:lastPrinted>
  <dcterms:created xsi:type="dcterms:W3CDTF">2007-12-02T17:26:12Z</dcterms:created>
  <dcterms:modified xsi:type="dcterms:W3CDTF">2024-12-06T06:42:21Z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hibi">
    <vt:lpwstr>Musa Öztürk</vt:lpwstr>
  </property>
  <property fmtid="{D5CDD505-2E9C-101B-9397-08002B2CF9AE}" pid="3" name="Yazan">
    <vt:lpwstr>Malmüdürü</vt:lpwstr>
  </property>
</Properties>
</file>